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30" i="1" l="1"/>
  <c r="G30" i="1"/>
  <c r="H30" i="1"/>
  <c r="I30" i="1"/>
  <c r="J30" i="1"/>
  <c r="K30" i="1"/>
  <c r="A30" i="1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B15" i="16"/>
  <c r="B10" i="16"/>
  <c r="A42" i="16" l="1"/>
  <c r="F5" i="1"/>
  <c r="G5" i="1"/>
  <c r="H5" i="1"/>
  <c r="I5" i="1"/>
  <c r="J5" i="1"/>
  <c r="K5" i="1"/>
  <c r="F6" i="1"/>
  <c r="G6" i="1"/>
  <c r="H6" i="1"/>
  <c r="I6" i="1"/>
  <c r="J6" i="1"/>
  <c r="K6" i="1"/>
  <c r="F44" i="1"/>
  <c r="G44" i="1"/>
  <c r="H44" i="1"/>
  <c r="I44" i="1"/>
  <c r="J44" i="1"/>
  <c r="K44" i="1"/>
  <c r="F7" i="1"/>
  <c r="G7" i="1"/>
  <c r="H7" i="1"/>
  <c r="I7" i="1"/>
  <c r="J7" i="1"/>
  <c r="K7" i="1"/>
  <c r="F45" i="1"/>
  <c r="G45" i="1"/>
  <c r="H45" i="1"/>
  <c r="I45" i="1"/>
  <c r="J45" i="1"/>
  <c r="K45" i="1"/>
  <c r="A5" i="1"/>
  <c r="A6" i="1"/>
  <c r="A44" i="1"/>
  <c r="A7" i="1"/>
  <c r="A45" i="1"/>
  <c r="F46" i="1"/>
  <c r="G46" i="1"/>
  <c r="H46" i="1"/>
  <c r="I46" i="1"/>
  <c r="J46" i="1"/>
  <c r="K46" i="1"/>
  <c r="F8" i="1"/>
  <c r="G8" i="1"/>
  <c r="H8" i="1"/>
  <c r="I8" i="1"/>
  <c r="J8" i="1"/>
  <c r="K8" i="1"/>
  <c r="F9" i="1"/>
  <c r="G9" i="1"/>
  <c r="H9" i="1"/>
  <c r="I9" i="1"/>
  <c r="J9" i="1"/>
  <c r="K9" i="1"/>
  <c r="F47" i="1"/>
  <c r="G47" i="1"/>
  <c r="H47" i="1"/>
  <c r="I47" i="1"/>
  <c r="J47" i="1"/>
  <c r="K47" i="1"/>
  <c r="F10" i="1"/>
  <c r="G10" i="1"/>
  <c r="H10" i="1"/>
  <c r="I10" i="1"/>
  <c r="J10" i="1"/>
  <c r="K10" i="1"/>
  <c r="F39" i="1"/>
  <c r="G39" i="1"/>
  <c r="H39" i="1"/>
  <c r="I39" i="1"/>
  <c r="J39" i="1"/>
  <c r="K39" i="1"/>
  <c r="F11" i="1"/>
  <c r="G11" i="1"/>
  <c r="H11" i="1"/>
  <c r="I11" i="1"/>
  <c r="J11" i="1"/>
  <c r="K11" i="1"/>
  <c r="F40" i="1"/>
  <c r="G40" i="1"/>
  <c r="H40" i="1"/>
  <c r="I40" i="1"/>
  <c r="J40" i="1"/>
  <c r="K40" i="1"/>
  <c r="F12" i="1"/>
  <c r="G12" i="1"/>
  <c r="H12" i="1"/>
  <c r="I12" i="1"/>
  <c r="J12" i="1"/>
  <c r="K12" i="1"/>
  <c r="F13" i="1"/>
  <c r="G13" i="1"/>
  <c r="H13" i="1"/>
  <c r="I13" i="1"/>
  <c r="J13" i="1"/>
  <c r="K13" i="1"/>
  <c r="A46" i="1"/>
  <c r="A8" i="1"/>
  <c r="A9" i="1"/>
  <c r="A47" i="1"/>
  <c r="A10" i="1"/>
  <c r="A39" i="1"/>
  <c r="A11" i="1"/>
  <c r="A40" i="1"/>
  <c r="A12" i="1"/>
  <c r="A13" i="1"/>
  <c r="A14" i="1" l="1"/>
  <c r="A15" i="1"/>
  <c r="A16" i="1"/>
  <c r="A17" i="1"/>
  <c r="A26" i="1"/>
  <c r="A27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26" i="1"/>
  <c r="G26" i="1"/>
  <c r="H26" i="1"/>
  <c r="I26" i="1"/>
  <c r="J26" i="1"/>
  <c r="K26" i="1"/>
  <c r="F27" i="1"/>
  <c r="G27" i="1"/>
  <c r="H27" i="1"/>
  <c r="I27" i="1"/>
  <c r="J27" i="1"/>
  <c r="K27" i="1"/>
  <c r="A48" i="1" l="1"/>
  <c r="A49" i="1"/>
  <c r="F48" i="1"/>
  <c r="G48" i="1"/>
  <c r="H48" i="1"/>
  <c r="I48" i="1"/>
  <c r="J48" i="1"/>
  <c r="K48" i="1"/>
  <c r="F49" i="1"/>
  <c r="G49" i="1"/>
  <c r="H49" i="1"/>
  <c r="I49" i="1"/>
  <c r="J49" i="1"/>
  <c r="K49" i="1"/>
  <c r="A32" i="1" l="1"/>
  <c r="F32" i="1"/>
  <c r="G32" i="1"/>
  <c r="H32" i="1"/>
  <c r="I32" i="1"/>
  <c r="J32" i="1"/>
  <c r="K32" i="1"/>
  <c r="A18" i="1"/>
  <c r="A50" i="1"/>
  <c r="A19" i="1"/>
  <c r="A20" i="1"/>
  <c r="A41" i="1"/>
  <c r="F18" i="1"/>
  <c r="G18" i="1"/>
  <c r="H18" i="1"/>
  <c r="I18" i="1"/>
  <c r="J18" i="1"/>
  <c r="K18" i="1"/>
  <c r="F50" i="1"/>
  <c r="G50" i="1"/>
  <c r="H50" i="1"/>
  <c r="I50" i="1"/>
  <c r="J50" i="1"/>
  <c r="K50" i="1"/>
  <c r="F19" i="1"/>
  <c r="G19" i="1"/>
  <c r="H19" i="1"/>
  <c r="I19" i="1"/>
  <c r="J19" i="1"/>
  <c r="K19" i="1"/>
  <c r="F20" i="1"/>
  <c r="G20" i="1"/>
  <c r="H20" i="1"/>
  <c r="I20" i="1"/>
  <c r="J20" i="1"/>
  <c r="K20" i="1"/>
  <c r="F41" i="1"/>
  <c r="G41" i="1"/>
  <c r="H41" i="1"/>
  <c r="I41" i="1"/>
  <c r="J41" i="1"/>
  <c r="K41" i="1"/>
  <c r="A21" i="1" l="1"/>
  <c r="H21" i="1"/>
  <c r="I21" i="1"/>
  <c r="J21" i="1"/>
  <c r="K21" i="1"/>
  <c r="F21" i="1"/>
  <c r="G21" i="1"/>
  <c r="A28" i="1" l="1"/>
  <c r="A37" i="1"/>
  <c r="F28" i="1"/>
  <c r="G28" i="1"/>
  <c r="H28" i="1"/>
  <c r="I28" i="1"/>
  <c r="J28" i="1"/>
  <c r="K28" i="1"/>
  <c r="F37" i="1"/>
  <c r="G37" i="1"/>
  <c r="H37" i="1"/>
  <c r="I37" i="1"/>
  <c r="J37" i="1"/>
  <c r="K37" i="1"/>
  <c r="A42" i="1" l="1"/>
  <c r="F42" i="1"/>
  <c r="G42" i="1"/>
  <c r="H42" i="1"/>
  <c r="I42" i="1"/>
  <c r="J42" i="1"/>
  <c r="K42" i="1"/>
  <c r="A33" i="1" l="1"/>
  <c r="A31" i="1"/>
  <c r="F33" i="1"/>
  <c r="G33" i="1"/>
  <c r="H33" i="1"/>
  <c r="I33" i="1"/>
  <c r="J33" i="1"/>
  <c r="K33" i="1"/>
  <c r="F31" i="1"/>
  <c r="G31" i="1"/>
  <c r="H31" i="1"/>
  <c r="I31" i="1"/>
  <c r="J31" i="1"/>
  <c r="K31" i="1"/>
  <c r="A22" i="1" l="1"/>
  <c r="F22" i="1"/>
  <c r="G22" i="1"/>
  <c r="H22" i="1"/>
  <c r="I22" i="1"/>
  <c r="J22" i="1"/>
  <c r="K22" i="1"/>
  <c r="A43" i="1"/>
  <c r="F43" i="1"/>
  <c r="G43" i="1"/>
  <c r="H43" i="1"/>
  <c r="I43" i="1"/>
  <c r="J43" i="1"/>
  <c r="K43" i="1"/>
  <c r="F23" i="1" l="1"/>
  <c r="G23" i="1"/>
  <c r="H23" i="1"/>
  <c r="I23" i="1"/>
  <c r="J23" i="1"/>
  <c r="K23" i="1"/>
  <c r="F34" i="1"/>
  <c r="G34" i="1"/>
  <c r="H34" i="1"/>
  <c r="I34" i="1"/>
  <c r="J34" i="1"/>
  <c r="K34" i="1"/>
  <c r="A23" i="1"/>
  <c r="A34" i="1"/>
  <c r="A35" i="1" l="1"/>
  <c r="A29" i="1"/>
  <c r="F35" i="1"/>
  <c r="G35" i="1"/>
  <c r="H35" i="1"/>
  <c r="I35" i="1"/>
  <c r="J35" i="1"/>
  <c r="K35" i="1"/>
  <c r="F29" i="1"/>
  <c r="G29" i="1"/>
  <c r="H29" i="1"/>
  <c r="I29" i="1"/>
  <c r="J29" i="1"/>
  <c r="K29" i="1"/>
  <c r="A24" i="1"/>
  <c r="F24" i="1"/>
  <c r="G24" i="1"/>
  <c r="H24" i="1"/>
  <c r="I24" i="1"/>
  <c r="J24" i="1"/>
  <c r="K24" i="1"/>
  <c r="A36" i="1" l="1"/>
  <c r="F36" i="1"/>
  <c r="G36" i="1"/>
  <c r="H36" i="1"/>
  <c r="I36" i="1"/>
  <c r="J36" i="1"/>
  <c r="K36" i="1"/>
  <c r="F38" i="1" l="1"/>
  <c r="G38" i="1"/>
  <c r="H38" i="1"/>
  <c r="I38" i="1"/>
  <c r="J38" i="1"/>
  <c r="K38" i="1"/>
  <c r="A38" i="1"/>
  <c r="F25" i="1" l="1"/>
  <c r="G25" i="1"/>
  <c r="H25" i="1"/>
  <c r="I25" i="1"/>
  <c r="J25" i="1"/>
  <c r="K25" i="1"/>
  <c r="A2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<sst xmlns="http://schemas.openxmlformats.org/spreadsheetml/2006/main" count="13096" uniqueCount="2551">
  <si>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</si>
  <si>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</si>
  <si>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</si>
  <si>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</si>
  <si>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</si>
  <si>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</si>
  <si>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</si>
  <si>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</si>
  <si>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</si>
  <si>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</si>
  <si>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</si>
  <si>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</si>
  <si>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</si>
  <si>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</si>
  <si>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</si>
  <si>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</si>
  <si>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</si>
  <si>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</si>
  <si>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</si>
  <si>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</si>
  <si>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</si>
  <si>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</si>
  <si>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</si>
  <si>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</si>
  <si>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</si>
  <si>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</si>
  <si>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</si>
  <si>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</si>
  <si>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</si>
  <si>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</si>
  <si>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</si>
  <si>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</si>
  <si>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</si>
  <si>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</si>
  <si>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</si>
  <si>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</si>
  <si>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</si>
  <si>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</si>
  <si>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</si>
  <si>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</si>
  <si>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</si>
  <si>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</si>
  <si>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</si>
  <si>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</si>
  <si>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</si>
  <si>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</si>
  <si>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</si>
  <si>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</si>
  <si>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</si>
  <si>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</si>
  <si>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</si>
  <si>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</si>
  <si>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</si>
  <si>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</si>
  <si>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</si>
  <si>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</si>
  <si>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</si>
  <si>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</si>
  <si>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</si>
  <si>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</si>
  <si>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</si>
  <si>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</si>
  <si>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</si>
  <si>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</si>
  <si>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</si>
  <si>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</si>
  <si>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</si>
  <si>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</si>
  <si>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</si>
  <si>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</si>
  <si>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</si>
  <si>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</si>
  <si>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</si>
  <si>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</si>
  <si>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</si>
  <si>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</si>
  <si>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</si>
  <si>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</si>
  <si>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</si>
  <si>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</si>
  <si>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</si>
  <si>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</si>
  <si>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</si>
  <si>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</si>
  <si>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</si>
  <si>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</si>
  <si>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</si>
  <si>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</si>
  <si>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</si>
  <si>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</si>
  <si>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</si>
  <si>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</si>
  <si>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</si>
  <si>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</si>
  <si>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</si>
  <si>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</si>
  <si>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</si>
  <si>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</si>
  <si>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</si>
  <si>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</si>
  <si>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</si>
  <si>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</si>
  <si>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</si>
  <si>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</si>
  <si>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</si>
  <si>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</si>
  <si>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</si>
  <si>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</si>
  <si>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</si>
  <si>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</si>
  <si>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</si>
  <si>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</si>
  <si>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</si>
  <si>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</si>
  <si>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</si>
  <si>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</si>
  <si>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</si>
  <si>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</si>
  <si>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</si>
  <si>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</si>
  <si>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</si>
  <si>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</si>
  <si>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</si>
  <si>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</si>
  <si>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</si>
  <si>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</si>
  <si>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</si>
  <si>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</si>
  <si>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</si>
  <si>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</si>
  <si>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</si>
  <si>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</si>
  <si>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</si>
  <si>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</si>
  <si>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</si>
  <si>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</si>
  <si>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</si>
  <si>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</si>
  <si>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</si>
  <si>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</si>
  <si>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</si>
  <si>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</si>
  <si>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</si>
  <si>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</si>
  <si>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</si>
  <si>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</si>
  <si>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</si>
  <si>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</si>
  <si>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</si>
  <si>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</si>
  <si>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</si>
  <si>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</si>
  <si>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</si>
  <si>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</si>
  <si>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</si>
  <si>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</si>
  <si>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</si>
  <si>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</si>
  <si>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</si>
  <si>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</si>
  <si>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</si>
  <si>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</si>
  <si>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</si>
  <si>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</si>
  <si>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</si>
  <si>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</si>
  <si>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</si>
  <si>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</si>
  <si>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</si>
  <si>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</si>
  <si>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</si>
  <si>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</si>
  <si>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</si>
  <si>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</si>
  <si>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</si>
  <si>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</si>
  <si>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</si>
  <si>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</si>
  <si>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</si>
  <si>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</si>
  <si>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</si>
  <si>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</si>
  <si>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</si>
  <si>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</si>
  <si>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</si>
  <si>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</si>
  <si>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</si>
  <si>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</si>
  <si>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</si>
  <si>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</si>
  <si>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</si>
  <si>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</si>
  <si>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</si>
  <si>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</si>
  <si>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</si>
  <si>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</si>
  <si>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</si>
  <si>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</si>
  <si>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</si>
  <si>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</si>
  <si>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</si>
  <si>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</si>
  <si>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</si>
  <si>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</si>
  <si>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</si>
  <si>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</si>
  <si>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</si>
  <si>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</si>
  <si>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</si>
  <si>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</si>
  <si>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</si>
  <si>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</si>
  <si>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</si>
  <si>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</si>
  <si>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</si>
  <si>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</si>
  <si>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</si>
  <si>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</si>
  <si>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</si>
  <si>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</si>
  <si>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</si>
  <si>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</si>
  <si>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</si>
  <si>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</si>
  <si>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</si>
  <si>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</si>
  <si>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</si>
  <si>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</si>
  <si>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</si>
  <si>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</si>
  <si>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</si>
  <si>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</si>
  <si>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</si>
  <si>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</si>
  <si>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</si>
  <si>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</si>
  <si>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</si>
  <si>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</si>
  <si>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</si>
  <si>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</si>
  <si>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</si>
  <si>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</si>
  <si>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</si>
  <si>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</si>
  <si>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</si>
  <si>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</si>
  <si>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</si>
  <si>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</si>
  <si>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</si>
  <si>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</si>
  <si>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</si>
  <si>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</si>
  <si>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</si>
  <si>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</si>
  <si>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</si>
  <si>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</si>
  <si>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</si>
  <si>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</si>
  <si>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</si>
  <si>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</si>
  <si>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</si>
  <si>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</si>
  <si>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</si>
  <si>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</si>
  <si>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</si>
  <si>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</si>
  <si>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</si>
  <si>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</si>
  <si>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</si>
  <si>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</si>
  <si>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</si>
  <si>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</si>
  <si>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</si>
  <si>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</si>
  <si>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</si>
  <si>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</si>
  <si>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</si>
  <si>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</si>
  <si>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</si>
  <si>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</si>
  <si>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</si>
  <si>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</si>
  <si>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</si>
  <si>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</si>
  <si>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</si>
  <si>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</si>
  <si>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</si>
  <si>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</si>
  <si>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</si>
  <si>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</si>
  <si>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</si>
  <si>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</si>
  <si>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</si>
  <si>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</si>
  <si>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</si>
  <si>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</si>
  <si>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</si>
  <si>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</si>
  <si>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</si>
  <si>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</si>
  <si>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</si>
  <si>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</si>
  <si>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</si>
  <si>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</si>
  <si>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</si>
  <si>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</si>
  <si>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</si>
  <si>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</si>
  <si>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</si>
  <si>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</si>
  <si>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</si>
  <si>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</si>
  <si>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</si>
  <si>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</si>
  <si>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</si>
  <si>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</si>
  <si>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</si>
  <si>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</si>
  <si>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</si>
  <si>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</si>
  <si>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</si>
  <si>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</si>
  <si>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</si>
  <si>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</si>
  <si>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</si>
  <si>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</si>
  <si>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</si>
  <si>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</si>
  <si>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</si>
  <si>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</si>
  <si>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</si>
  <si>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</si>
  <si>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</si>
  <si>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</si>
  <si>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</si>
  <si>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</si>
  <si>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</si>
  <si>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</si>
  <si>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</si>
  <si>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</si>
  <si>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</si>
  <si>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</si>
  <si>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</si>
  <si>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</si>
  <si>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</si>
  <si>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</si>
  <si>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</si>
  <si>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</si>
  <si>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</si>
  <si>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</si>
  <si>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</si>
  <si>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</si>
  <si>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</si>
  <si>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</si>
  <si>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</si>
  <si>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</si>
  <si>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</si>
  <si>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</si>
  <si>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</si>
  <si>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</si>
  <si>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</si>
  <si>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</si>
  <si>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</si>
  <si>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</si>
  <si>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</si>
  <si>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</si>
  <si>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</si>
  <si>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</si>
  <si>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</si>
  <si>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</si>
  <si>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</si>
  <si>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</si>
  <si>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</si>
  <si>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</si>
  <si>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</si>
  <si>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</si>
  <si>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</si>
  <si>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</si>
  <si>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</si>
  <si>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</si>
  <si>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</si>
  <si>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</si>
  <si>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</si>
  <si>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</si>
  <si>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</si>
  <si>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</si>
  <si>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</si>
  <si>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</si>
  <si>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</si>
  <si>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</si>
  <si>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</si>
  <si>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</si>
  <si>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</si>
  <si>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</si>
  <si>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</si>
  <si>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</si>
  <si>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</si>
  <si>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</si>
  <si>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</si>
  <si>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</si>
  <si>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</si>
  <si>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</si>
  <si>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</si>
  <si>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</si>
  <si>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</si>
  <si>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</si>
  <si>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</si>
  <si>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</si>
  <si>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</si>
  <si>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</si>
  <si>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</si>
  <si>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</si>
  <si>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</si>
  <si>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</si>
  <si>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</si>
  <si>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</si>
  <si>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</si>
  <si>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</si>
  <si>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</si>
  <si>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</si>
  <si>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</si>
  <si>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</si>
  <si>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</si>
  <si>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</si>
  <si>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</si>
  <si>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</si>
  <si>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</si>
  <si>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</si>
  <si>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</si>
  <si>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</si>
  <si>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</si>
  <si>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</si>
  <si>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</si>
  <si>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</si>
  <si>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</si>
  <si>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</si>
  <si>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</si>
  <si>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</si>
  <si>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</si>
  <si>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</si>
  <si>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</si>
  <si>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</si>
  <si>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</si>
  <si>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</si>
  <si>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</si>
  <si>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</si>
  <si>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</si>
  <si>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</si>
  <si>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</si>
  <si>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</si>
  <si>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</si>
  <si>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</si>
  <si>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</si>
  <si>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</si>
  <si>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</si>
  <si>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</si>
  <si>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</si>
  <si>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</si>
  <si>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</si>
  <si>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</si>
  <si>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</si>
  <si>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</si>
  <si>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</si>
  <si>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</si>
  <si>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</si>
  <si>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</si>
  <si>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</si>
  <si>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</si>
  <si>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</si>
  <si>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</si>
  <si>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</si>
  <si>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</si>
  <si>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</si>
  <si>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</si>
  <si>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</si>
  <si>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</si>
  <si>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</si>
  <si>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</si>
  <si>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</si>
  <si>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</si>
  <si>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</si>
  <si>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</si>
  <si>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</si>
  <si>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</si>
  <si>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</si>
  <si>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</si>
  <si>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</si>
  <si>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</si>
  <si>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</si>
  <si>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</si>
  <si>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</si>
  <si>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</si>
  <si>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</si>
  <si>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</si>
  <si>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</si>
  <si>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</si>
  <si>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</si>
  <si>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</si>
  <si>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</si>
  <si>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</si>
  <si>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</si>
  <si>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</si>
  <si>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</si>
  <si>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</si>
  <si>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</si>
  <si>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</si>
  <si>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</si>
  <si>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</si>
  <si>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</si>
  <si>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</si>
  <si>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</si>
  <si>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</si>
  <si>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</si>
  <si>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</si>
  <si>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</si>
  <si>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</si>
  <si>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</si>
  <si>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</si>
  <si>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</si>
  <si>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</si>
  <si>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</si>
  <si>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</si>
  <si>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</si>
  <si>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</si>
  <si>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</si>
  <si>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</si>
  <si>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</si>
  <si>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</si>
  <si>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</si>
  <si>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</si>
  <si>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</si>
  <si>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</si>
  <si>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</si>
  <si>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</si>
  <si>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</si>
  <si>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</si>
  <si>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</si>
  <si>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</si>
  <si>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</si>
  <si>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</si>
  <si>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</si>
  <si>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</si>
  <si>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</si>
  <si>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</si>
  <si>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</si>
  <si>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</si>
  <si>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</si>
  <si>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</si>
  <si>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</si>
  <si>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</si>
  <si>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</si>
  <si>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</si>
  <si>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</si>
  <si>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</si>
  <si>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</si>
  <si>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</si>
  <si>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</si>
  <si>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</si>
  <si>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</si>
  <si>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</si>
  <si>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</si>
  <si>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</si>
  <si>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</si>
  <si>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</si>
  <si>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</si>
  <si>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</si>
  <si>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</si>
  <si>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</si>
  <si>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</si>
  <si>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</si>
  <si>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</si>
  <si>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</si>
  <si>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</si>
  <si>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</si>
  <si>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</si>
  <si>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</si>
  <si>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</si>
  <si>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</si>
  <si>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</si>
  <si>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</si>
  <si>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</si>
  <si>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</si>
  <si>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</si>
  <si>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</si>
  <si>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</si>
  <si>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</si>
  <si>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</si>
  <si>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</si>
  <si>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</si>
  <si>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</si>
  <si>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</si>
  <si>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</si>
  <si>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</si>
  <si>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</si>
  <si>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</si>
  <si>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</si>
  <si>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</si>
  <si>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</si>
  <si>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</si>
  <si>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</si>
  <si>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</si>
  <si>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</si>
  <si>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</si>
  <si>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</si>
  <si>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</si>
  <si>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</si>
  <si>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</si>
  <si>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</si>
  <si>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</si>
  <si>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</si>
  <si>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</si>
  <si>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</si>
  <si>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</si>
  <si>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</si>
  <si>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</si>
  <si>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</si>
  <si>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</si>
  <si>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</si>
  <si>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</si>
  <si>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</si>
  <si>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</si>
  <si>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</si>
  <si>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</si>
  <si>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</si>
  <si>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</si>
  <si>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</si>
  <si>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</si>
  <si>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</si>
  <si>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</si>
  <si>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</si>
  <si>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</si>
  <si>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</si>
  <si>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</si>
  <si>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</si>
  <si>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</si>
  <si>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</si>
  <si>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</si>
  <si>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</si>
  <si>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</si>
  <si>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</si>
  <si>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</si>
  <si>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</si>
  <si>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</si>
  <si>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</si>
  <si>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</si>
  <si>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</si>
  <si>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</si>
  <si>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</si>
  <si>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</si>
  <si>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</si>
  <si>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</si>
  <si>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</si>
  <si>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</si>
  <si>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</si>
  <si>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</si>
  <si>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</si>
  <si>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</si>
  <si>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</si>
  <si>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</si>
  <si>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</si>
  <si>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</si>
  <si>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</si>
  <si>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</si>
  <si>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</si>
  <si>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</si>
  <si>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</si>
  <si>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</si>
  <si>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</si>
  <si>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</si>
  <si>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</si>
  <si>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</si>
  <si>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</si>
  <si>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</si>
  <si>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</si>
  <si>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</si>
  <si>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</si>
  <si>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</si>
  <si>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</si>
  <si>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</si>
  <si>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</si>
  <si>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</si>
  <si>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</si>
  <si>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</si>
  <si>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</si>
  <si>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</si>
  <si>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</si>
  <si>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</si>
  <si>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</si>
  <si>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</si>
  <si>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</si>
  <si>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</si>
  <si>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</si>
  <si>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</si>
  <si>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</si>
  <si>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</si>
  <si>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</si>
  <si>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</si>
  <si>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</si>
  <si>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</si>
  <si>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</si>
  <si>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</si>
  <si>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</si>
  <si>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</si>
  <si>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</si>
  <si>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</si>
  <si>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</si>
  <si>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</si>
  <si>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</si>
  <si>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</si>
  <si>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</si>
  <si>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</si>
  <si>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</si>
  <si>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</si>
  <si>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</si>
  <si>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</si>
  <si>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</si>
  <si>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</si>
  <si>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</si>
  <si>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</si>
  <si>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</si>
  <si>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</si>
  <si>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</si>
  <si>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</si>
  <si>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</si>
  <si>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</si>
  <si>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</si>
  <si>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</si>
  <si>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</si>
  <si>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</si>
  <si>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</si>
  <si>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</si>
  <si>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</si>
  <si>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</si>
  <si>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</si>
  <si>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</si>
  <si>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</si>
  <si>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</si>
  <si>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</si>
  <si>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</si>
  <si>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</si>
  <si>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</si>
  <si>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</si>
  <si>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</si>
  <si>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</si>
  <si>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</si>
  <si>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</si>
  <si>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</si>
  <si>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</si>
  <si>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</si>
  <si>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</si>
  <si>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</si>
  <si>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</si>
  <si>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</si>
  <si>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</si>
  <si>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</si>
  <si>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</si>
  <si>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</si>
  <si>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</si>
  <si>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</si>
  <si>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</si>
  <si>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</si>
  <si>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</si>
  <si>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</si>
  <si>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</si>
  <si>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</si>
  <si>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</si>
  <si>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</si>
  <si>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</si>
  <si>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</si>
  <si>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</si>
  <si>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</si>
  <si>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</si>
  <si>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</si>
  <si>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</si>
  <si>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</si>
  <si>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</si>
  <si>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</si>
  <si>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</si>
  <si>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</si>
  <si>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</si>
  <si>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</si>
  <si>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</si>
  <si>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</si>
  <si>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</si>
  <si>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</si>
  <si>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</si>
  <si>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</si>
  <si>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</si>
  <si>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</si>
  <si>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</si>
  <si>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</si>
  <si>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</si>
  <si>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</si>
  <si>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</si>
  <si>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</si>
  <si>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</si>
  <si>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</si>
  <si>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</si>
  <si>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</si>
  <si>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</si>
  <si>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</si>
  <si>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</si>
  <si>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</si>
  <si>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</si>
  <si>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</si>
  <si>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</si>
  <si>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</si>
  <si>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</si>
  <si>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</si>
  <si>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</si>
  <si>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</si>
  <si>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</si>
  <si>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</si>
  <si>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</si>
  <si>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</si>
  <si>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</si>
  <si>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</si>
  <si>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</si>
  <si>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</si>
  <si>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</si>
  <si>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</si>
  <si>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</si>
  <si>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</si>
  <si>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</si>
  <si>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</si>
  <si>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</si>
  <si>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</si>
  <si>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</si>
  <si>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</si>
  <si>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</si>
  <si>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</si>
  <si>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</si>
  <si>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</si>
  <si>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</si>
  <si>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</si>
  <si>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</si>
  <si>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</si>
  <si>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</si>
  <si>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</si>
  <si>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</si>
  <si>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</si>
  <si>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</si>
  <si>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</si>
  <si>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</si>
  <si>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</si>
  <si>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</si>
  <si>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</si>
  <si>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</si>
  <si>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</si>
  <si>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</si>
  <si>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</si>
  <si>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</si>
  <si>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</si>
  <si>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</si>
  <si>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</si>
  <si>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</si>
  <si>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</si>
  <si>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</si>
  <si>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</si>
  <si>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</si>
  <si>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</si>
  <si>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</si>
  <si>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</si>
  <si>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</si>
  <si>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</si>
  <si>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</si>
  <si>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</si>
  <si>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</si>
  <si>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</si>
  <si>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</si>
  <si>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</si>
  <si>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</si>
  <si>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</si>
  <si>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</si>
  <si>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</si>
  <si>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</si>
  <si>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</si>
  <si>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</si>
  <si>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</si>
  <si>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</si>
  <si>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</si>
  <si>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</si>
  <si>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</si>
  <si>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</si>
  <si>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</si>
  <si>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</si>
  <si>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</si>
  <si>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</si>
  <si>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</si>
  <si>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</si>
  <si>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</si>
  <si>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</si>
  <si>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</si>
  <si>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</si>
  <si>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</si>
  <si>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</si>
  <si>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</si>
  <si>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</si>
  <si>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</si>
  <si>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</si>
  <si>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</si>
  <si>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</si>
  <si>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</si>
  <si>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</si>
  <si>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</si>
  <si>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</si>
  <si>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</si>
  <si>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</si>
  <si>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</si>
  <si>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</si>
  <si>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</si>
  <si>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</si>
  <si>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</si>
  <si>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</si>
  <si>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</si>
  <si>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</si>
  <si>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</si>
  <si>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</si>
  <si>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</si>
  <si>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</si>
  <si>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</si>
  <si>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</si>
  <si>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</si>
  <si>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</si>
  <si>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</si>
  <si>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</si>
  <si>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</si>
  <si>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</si>
  <si>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</si>
  <si>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</si>
  <si>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</si>
  <si>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</si>
  <si>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</si>
  <si>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</si>
  <si>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</si>
  <si>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</si>
  <si>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</si>
  <si>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</si>
  <si>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</si>
  <si>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</si>
  <si>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</si>
  <si>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</si>
  <si>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</si>
  <si>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</si>
  <si>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</si>
  <si>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</si>
  <si>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</si>
  <si>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</si>
  <si>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</si>
  <si>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</si>
  <si>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</si>
  <si>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</si>
  <si>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</si>
  <si>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</si>
  <si>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</si>
  <si>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</si>
  <si>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</si>
  <si>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</si>
  <si>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</si>
  <si>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</si>
  <si>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</si>
  <si>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</si>
  <si>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</si>
  <si>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</si>
  <si>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</si>
  <si>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</si>
  <si>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</si>
  <si>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</si>
  <si>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</si>
  <si>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</si>
  <si>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</si>
  <si>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</si>
  <si>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</si>
  <si>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</si>
  <si>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</si>
  <si>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</si>
  <si>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</si>
  <si>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</si>
  <si>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</si>
  <si>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</si>
  <si>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</si>
  <si>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</si>
  <si>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</si>
  <si>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</si>
  <si>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</si>
  <si>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</si>
  <si>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</si>
  <si>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</si>
  <si>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</si>
  <si>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</si>
  <si>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</si>
  <si>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</si>
  <si>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</si>
  <si>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</si>
  <si>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</si>
  <si>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</si>
  <si>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</si>
  <si>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</si>
  <si>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</si>
  <si>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</si>
  <si>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</si>
  <si>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</si>
  <si>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</si>
  <si>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</si>
  <si>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</si>
  <si>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</si>
  <si>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</si>
  <si>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</si>
  <si>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</si>
  <si>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</si>
  <si>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</si>
  <si>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</si>
  <si>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</si>
  <si>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</si>
  <si>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</si>
  <si>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</si>
  <si>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</si>
  <si>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</si>
  <si>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</si>
  <si>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</si>
  <si>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</si>
  <si>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</si>
  <si>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</si>
  <si>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</si>
  <si>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</si>
  <si>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</si>
  <si>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</si>
  <si>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</si>
  <si>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</si>
  <si>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</si>
  <si>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</si>
  <si>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</si>
  <si>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</si>
  <si>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</si>
  <si>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</si>
  <si>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</si>
  <si>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</si>
  <si>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</si>
  <si>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</si>
  <si>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</si>
  <si>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</si>
  <si>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</si>
  <si>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</si>
  <si>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</si>
  <si>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</si>
  <si>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</si>
  <si>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</si>
  <si>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</si>
  <si>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</si>
  <si>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</si>
  <si>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</si>
  <si>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</si>
  <si>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</si>
  <si>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</si>
  <si>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</si>
  <si>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</si>
  <si>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</si>
  <si>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</si>
  <si>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</si>
  <si>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</si>
  <si>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</si>
  <si>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</si>
  <si>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</si>
  <si>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</si>
  <si>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</si>
  <si>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</si>
  <si>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</si>
  <si>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</si>
  <si>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</si>
  <si>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</si>
  <si>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</si>
  <si>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</si>
  <si>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</si>
  <si>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</si>
  <si>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</si>
  <si>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</si>
  <si>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</si>
  <si>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</si>
  <si>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</si>
  <si>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</si>
  <si>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</si>
  <si>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</si>
  <si>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</si>
  <si>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</si>
  <si>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</si>
  <si>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</si>
  <si>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</si>
  <si>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</si>
  <si>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</si>
  <si>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</si>
  <si>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</si>
  <si>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</si>
  <si>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</si>
  <si>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</si>
  <si>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</si>
  <si>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</si>
  <si>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</si>
  <si>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</si>
  <si>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</si>
  <si>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</si>
  <si>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</si>
  <si>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</si>
  <si>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</si>
  <si>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</si>
  <si>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</si>
  <si>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</si>
  <si>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</si>
  <si>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</si>
  <si>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</si>
  <si>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</si>
  <si>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</si>
  <si>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</si>
  <si>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</si>
  <si>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</si>
  <si>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</si>
  <si>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</si>
  <si>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</si>
  <si>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</si>
  <si>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</si>
  <si>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</si>
  <si>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</si>
  <si>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</si>
  <si>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</si>
  <si>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</si>
  <si>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</si>
  <si>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</si>
  <si>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</si>
  <si>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</si>
  <si>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</si>
  <si>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</si>
  <si>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</si>
  <si>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</si>
  <si>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</si>
  <si>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</si>
  <si>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</si>
  <si>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</si>
  <si>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</si>
  <si>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</si>
  <si>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</si>
  <si>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</si>
  <si>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</si>
  <si>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</si>
  <si>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</si>
  <si>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</si>
  <si>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</si>
  <si>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</si>
  <si>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</si>
  <si>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</si>
  <si>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</si>
  <si>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</si>
  <si>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</si>
  <si>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</si>
  <si>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</si>
  <si>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</si>
  <si>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</si>
  <si>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</si>
  <si>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</si>
  <si>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</si>
  <si>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</si>
  <si>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</si>
  <si>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</si>
  <si>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</si>
  <si>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</si>
  <si>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</si>
  <si>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</si>
  <si>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</si>
  <si>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</si>
  <si>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</si>
  <si>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</si>
  <si>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</si>
  <si>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</si>
  <si>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</si>
  <si>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</si>
  <si>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</si>
  <si>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</si>
  <si>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</si>
  <si>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</si>
  <si>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</si>
  <si>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</si>
  <si>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</si>
  <si>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</si>
  <si>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</si>
  <si>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</si>
  <si>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</si>
  <si>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</si>
  <si>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</si>
  <si>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</si>
  <si>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</si>
  <si>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</si>
  <si>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</si>
  <si>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</si>
  <si>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</si>
  <si>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</si>
  <si>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</si>
  <si>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</si>
  <si>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</si>
  <si>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</si>
  <si>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</si>
  <si>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</si>
  <si>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</si>
  <si>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</si>
  <si>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</si>
  <si>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</si>
  <si>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</si>
  <si>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</si>
  <si>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</si>
  <si>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</si>
  <si>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</si>
  <si>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</si>
  <si>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</si>
  <si>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</si>
  <si>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</si>
  <si>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</si>
  <si>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</si>
  <si>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</si>
  <si>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</si>
  <si>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</si>
  <si>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</si>
  <si>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</si>
  <si>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</si>
  <si>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</si>
  <si>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</si>
  <si>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</si>
  <si>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</si>
  <si>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</si>
  <si>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</si>
  <si>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</si>
  <si>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</si>
  <si>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</si>
  <si>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</si>
  <si>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</si>
  <si>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</si>
  <si>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</si>
  <si>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</si>
  <si>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</si>
  <si>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</si>
  <si>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</si>
  <si>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</si>
  <si>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</si>
  <si>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</si>
  <si>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</si>
  <si>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</si>
  <si>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</si>
  <si>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</si>
  <si>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</si>
  <si>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</si>
  <si>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</si>
  <si>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</si>
  <si>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</si>
  <si>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</si>
  <si>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</si>
  <si>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</si>
  <si>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</si>
  <si>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</si>
  <si>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</si>
  <si>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</si>
  <si>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</si>
  <si>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</si>
  <si>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</si>
  <si>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</si>
  <si>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</si>
  <si>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</si>
  <si>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</si>
  <si>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</si>
  <si>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</si>
  <si>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</si>
  <si>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</si>
  <si>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</si>
  <si>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</si>
  <si>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</si>
  <si>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</si>
  <si>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</si>
  <si>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</si>
  <si>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</si>
  <si>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</si>
  <si>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</si>
  <si>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</si>
  <si>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</si>
  <si>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</si>
  <si>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</si>
  <si>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</si>
  <si>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</si>
  <si>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</si>
  <si>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</si>
  <si>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</si>
  <si>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</si>
  <si>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</si>
  <si>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</si>
  <si>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</si>
  <si>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</si>
  <si>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</si>
  <si>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</si>
  <si>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</si>
  <si>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</si>
  <si>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</si>
  <si>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</si>
  <si>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</si>
  <si>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</si>
  <si>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</si>
  <si>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</si>
  <si>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</si>
  <si>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</si>
  <si>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</si>
  <si>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</si>
  <si>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</si>
  <si>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</si>
  <si>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</si>
  <si>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</si>
  <si>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</si>
  <si>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</si>
  <si>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</si>
  <si>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</si>
  <si>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</si>
  <si>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</si>
  <si>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</si>
  <si>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</si>
  <si>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</si>
  <si>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</si>
  <si>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</si>
  <si>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</si>
  <si>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</si>
  <si>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</si>
  <si>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</si>
  <si>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</si>
  <si>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</si>
  <si>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</si>
  <si>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</si>
  <si>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</si>
  <si>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</si>
  <si>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</si>
  <si>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</si>
  <si>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</si>
  <si>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</si>
  <si>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</si>
  <si>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</si>
  <si>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</si>
  <si>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</si>
  <si>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</si>
  <si>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</si>
  <si>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</si>
  <si>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</si>
  <si>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</si>
  <si>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</si>
  <si>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</si>
  <si>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</si>
  <si>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</si>
  <si>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</si>
  <si>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</si>
  <si>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</si>
  <si>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</si>
  <si>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</si>
  <si>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</si>
  <si>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</si>
  <si>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</si>
  <si>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</si>
  <si>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</si>
  <si>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</si>
  <si>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</si>
  <si>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</si>
  <si>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</si>
  <si>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</si>
  <si>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</si>
  <si>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</si>
  <si>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</si>
  <si>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</si>
  <si>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</si>
  <si>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</si>
  <si>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</si>
  <si>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</si>
  <si>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</si>
  <si>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</si>
  <si>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</si>
  <si>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</si>
  <si>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</si>
  <si>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</si>
  <si>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</si>
  <si>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</si>
  <si>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</si>
  <si>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</si>
  <si>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</si>
  <si>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</si>
  <si>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</si>
  <si>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</si>
  <si>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</si>
  <si>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</si>
  <si>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</si>
  <si>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</si>
  <si>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</si>
  <si>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</si>
  <si>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</si>
  <si>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</si>
  <si>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</si>
  <si>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</si>
  <si>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</si>
  <si>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</si>
  <si>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</si>
  <si>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</si>
  <si>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</si>
  <si>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</si>
  <si>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</si>
  <si>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</si>
  <si>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</si>
  <si>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</si>
  <si>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</si>
  <si>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</si>
  <si>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</si>
  <si>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</si>
  <si>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</si>
  <si>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</si>
  <si>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</si>
  <si>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</si>
  <si>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</si>
  <si>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</si>
  <si>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</si>
  <si>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</si>
  <si>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</si>
  <si>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</si>
  <si>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</si>
  <si>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</si>
  <si>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</si>
  <si>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</si>
  <si>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</si>
  <si>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</si>
  <si>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</si>
  <si>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</si>
  <si>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</si>
  <si>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</si>
  <si>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</si>
  <si>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</si>
  <si>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</si>
  <si>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</si>
  <si>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</si>
  <si>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</si>
  <si>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</si>
  <si>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</si>
  <si>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</si>
  <si>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</si>
  <si>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</si>
  <si>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</si>
  <si>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</si>
  <si>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</si>
  <si>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</si>
  <si>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</si>
  <si>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</si>
  <si>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</si>
  <si>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</si>
  <si>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</si>
  <si>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</si>
  <si>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</si>
  <si>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</si>
  <si>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</si>
  <si>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</si>
  <si>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</si>
  <si>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</si>
  <si>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</si>
  <si>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</si>
  <si>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</si>
  <si>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</si>
  <si>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</si>
  <si>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</si>
  <si>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</si>
  <si>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</si>
  <si>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</si>
  <si>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</si>
  <si>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</si>
  <si>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</si>
  <si>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</si>
  <si>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</si>
  <si>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</si>
  <si>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</si>
  <si>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</si>
  <si>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</si>
  <si>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</si>
  <si>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</si>
  <si>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</si>
  <si>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</si>
  <si>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</si>
  <si>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</si>
  <si>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</si>
  <si>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</si>
  <si>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</si>
  <si>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</si>
  <si>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</si>
  <si>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</si>
  <si>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</si>
  <si>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</si>
  <si>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</si>
  <si>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</si>
  <si>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</si>
  <si>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</si>
  <si>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</si>
  <si>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</si>
  <si>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</si>
  <si>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</si>
  <si>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</si>
  <si>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</si>
  <si>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</si>
  <si>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</si>
  <si>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</si>
  <si>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</si>
  <si>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</si>
  <si>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</si>
  <si>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</si>
  <si>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</si>
  <si>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</si>
  <si>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</si>
  <si>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</si>
  <si>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</si>
  <si>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</si>
  <si>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</si>
  <si>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</si>
  <si>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</si>
  <si>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</si>
  <si>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</si>
  <si>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</si>
  <si>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</si>
  <si>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</si>
  <si>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</si>
  <si>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</si>
  <si>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</si>
  <si>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</si>
  <si>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</si>
  <si>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</si>
  <si>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</si>
  <si>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</si>
  <si>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</si>
  <si>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</si>
  <si>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</si>
  <si>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</si>
  <si>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</si>
  <si>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</si>
  <si>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</si>
  <si>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</si>
  <si>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</si>
  <si>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</si>
  <si>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</si>
  <si>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</si>
  <si>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</si>
  <si>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</si>
  <si>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</si>
  <si>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</si>
  <si>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</si>
  <si>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</si>
  <si>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</si>
  <si>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</si>
  <si>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</si>
  <si>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</si>
  <si>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</si>
  <si>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</si>
  <si>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</si>
  <si>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</si>
  <si>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</si>
  <si>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</si>
  <si>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</si>
  <si>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</si>
  <si>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</si>
  <si>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</si>
  <si>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</si>
  <si>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</si>
  <si>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</si>
  <si>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</si>
  <si>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</si>
  <si>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</si>
  <si>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</si>
  <si>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</si>
  <si>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</si>
  <si>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</si>
  <si>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</si>
  <si>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</si>
  <si>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</si>
  <si>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</si>
  <si>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</si>
  <si>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</si>
  <si>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</si>
  <si>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</si>
  <si>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</si>
  <si>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</si>
  <si>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</si>
  <si>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</si>
  <si>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</si>
  <si>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</si>
  <si>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</si>
  <si>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</si>
  <si>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</si>
  <si>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</si>
  <si>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</si>
  <si>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</si>
  <si>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</si>
  <si>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</si>
  <si>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</si>
  <si>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</si>
  <si>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</si>
  <si>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</si>
  <si>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</si>
  <si>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</si>
  <si>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</si>
  <si>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</si>
  <si>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</si>
  <si>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</si>
  <si>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</si>
  <si>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</si>
  <si>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</si>
  <si>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</si>
  <si>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</si>
  <si>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</si>
  <si>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</si>
  <si>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</si>
  <si>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</si>
  <si>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</si>
  <si>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</si>
  <si>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</si>
  <si>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</si>
  <si>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</si>
  <si>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</si>
  <si>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</si>
  <si>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</si>
  <si>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</si>
  <si>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</si>
  <si>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</si>
  <si>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</si>
  <si>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</si>
  <si>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</si>
  <si>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</si>
  <si>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</si>
  <si>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</si>
  <si>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</si>
  <si>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</si>
  <si>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</si>
  <si>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</si>
  <si>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</si>
  <si>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</si>
  <si>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</si>
  <si>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</si>
  <si>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</si>
  <si>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</si>
  <si>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</si>
  <si>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</si>
  <si>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</si>
  <si>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</si>
  <si>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</si>
  <si>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</si>
  <si>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</si>
  <si>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</si>
  <si>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</si>
  <si>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</si>
  <si>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</si>
  <si>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</si>
  <si>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</si>
  <si>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</si>
  <si>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</si>
  <si>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</si>
  <si>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</si>
  <si>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</si>
  <si>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</si>
  <si>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</si>
  <si>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</si>
  <si>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</si>
  <si>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</si>
  <si>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</si>
  <si>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</si>
  <si>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</si>
  <si>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</si>
  <si>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</si>
  <si>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</si>
  <si>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</si>
  <si>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</si>
  <si>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</si>
  <si>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</si>
  <si>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</si>
  <si>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</si>
  <si>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</si>
  <si>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</si>
  <si>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</si>
  <si>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</si>
  <si>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</si>
  <si>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</si>
  <si>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</si>
  <si>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</si>
  <si>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</si>
  <si>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</si>
  <si>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</si>
  <si>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</si>
  <si>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</si>
  <si>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</si>
  <si>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</si>
  <si>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</si>
  <si>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</si>
  <si>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</si>
  <si>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</si>
  <si>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</si>
  <si>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</si>
  <si>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</si>
  <si>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</si>
  <si>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</si>
  <si>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</si>
  <si>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</si>
  <si>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</si>
  <si>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</si>
  <si>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</si>
  <si>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</si>
  <si>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</si>
  <si>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</si>
  <si>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</si>
  <si>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</si>
  <si>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</si>
  <si>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</si>
  <si>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</si>
  <si>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</si>
  <si>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</si>
  <si>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</si>
  <si>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</si>
  <si>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</si>
  <si>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</si>
  <si>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</si>
  <si>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</si>
  <si>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</si>
  <si>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</si>
  <si>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</si>
  <si>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</si>
  <si>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</si>
  <si>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</si>
  <si>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</si>
  <si>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</si>
  <si>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</si>
  <si>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</si>
  <si>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</si>
  <si>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</si>
  <si>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</si>
  <si>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</si>
  <si>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</si>
  <si>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</si>
  <si>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</si>
  <si>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</si>
  <si>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</si>
  <si>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</si>
  <si>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</si>
  <si>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</si>
  <si>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</si>
  <si>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</si>
  <si>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</si>
  <si>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</si>
  <si>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</si>
  <si>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</si>
  <si>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</si>
  <si>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</si>
  <si>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</si>
  <si>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</si>
  <si>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</si>
  <si>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</si>
  <si>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</si>
  <si>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</si>
  <si>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</si>
  <si>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</si>
  <si>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</si>
  <si>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</si>
  <si>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</si>
  <si>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</si>
  <si>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</si>
  <si>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</si>
  <si>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</si>
  <si>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</si>
  <si>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</si>
  <si>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</si>
  <si>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</si>
  <si>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</si>
  <si>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</si>
  <si>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</si>
  <si>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</si>
  <si>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</si>
  <si>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</si>
  <si>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</si>
  <si>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</si>
  <si>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</si>
  <si>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</si>
  <si>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</si>
  <si>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</si>
  <si>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</si>
  <si>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</si>
  <si>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</si>
  <si>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</si>
  <si>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</si>
  <si>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</si>
  <si>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</si>
  <si>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</si>
  <si>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</si>
  <si>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</si>
  <si>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</si>
  <si>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</si>
  <si>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</si>
  <si>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</si>
  <si>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</si>
  <si>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</si>
  <si>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</si>
  <si>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</si>
  <si>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</si>
  <si>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</si>
  <si>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</si>
  <si>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</si>
  <si>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</si>
  <si>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</si>
  <si>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</si>
  <si>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</si>
  <si>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</si>
  <si>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</si>
  <si>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</si>
  <si>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</si>
  <si>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</si>
  <si>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</si>
  <si>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</si>
  <si>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</si>
  <si>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</si>
  <si>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</si>
  <si>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</si>
  <si>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</si>
  <si>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</si>
  <si>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</si>
  <si>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</si>
  <si>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</si>
  <si>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</si>
  <si>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</si>
  <si>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</si>
  <si>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</si>
  <si>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</si>
  <si>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</si>
  <si>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</si>
  <si>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</si>
  <si>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</si>
  <si>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</si>
  <si>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</si>
  <si>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</si>
  <si>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</si>
  <si>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</si>
  <si>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</si>
  <si>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</si>
  <si>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</si>
  <si>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</si>
  <si>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</si>
  <si>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</si>
  <si>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</si>
  <si>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</si>
  <si>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</si>
  <si>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</si>
  <si>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</si>
  <si>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</si>
  <si>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</si>
  <si>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</si>
  <si>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</si>
  <si>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</si>
  <si>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</si>
  <si>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</si>
  <si>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</si>
  <si>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</si>
  <si>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</si>
  <si>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</si>
  <si>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</si>
  <si>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</si>
  <si>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</si>
  <si>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</si>
  <si>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</si>
  <si>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</si>
  <si>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</si>
  <si>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</si>
  <si>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</si>
  <si>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</si>
  <si>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</si>
  <si>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</si>
  <si>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</si>
  <si>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</si>
  <si>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</si>
  <si>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</si>
  <si>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</si>
  <si>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</si>
  <si>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</si>
  <si>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</si>
  <si>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</si>
  <si>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</si>
  <si>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</si>
  <si>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</si>
  <si>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</si>
  <si>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</si>
  <si>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</si>
  <si>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</si>
  <si>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</si>
  <si>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</si>
  <si>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</si>
  <si>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</si>
  <si>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</si>
  <si>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</si>
  <si>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</si>
  <si>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</si>
  <si>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</si>
  <si>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</si>
  <si>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</si>
  <si>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</si>
  <si>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</si>
  <si>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</si>
  <si>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</si>
  <si>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</si>
  <si>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</si>
  <si>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</si>
  <si>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</si>
  <si>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</si>
  <si>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</si>
  <si>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</si>
  <si>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</si>
  <si>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</si>
  <si>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</si>
  <si>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</si>
  <si>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</si>
  <si>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</si>
  <si>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</si>
  <si>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</si>
  <si>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</si>
  <si>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</si>
  <si>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</si>
  <si>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</si>
  <si>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</si>
  <si>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</si>
  <si>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</si>
  <si>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</si>
  <si>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</si>
  <si>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</si>
  <si>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</si>
  <si>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</si>
  <si>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</si>
  <si>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</si>
  <si>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</si>
  <si>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</si>
  <si>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</si>
  <si>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</si>
  <si>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</si>
  <si>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</si>
  <si>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</si>
  <si>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</si>
  <si>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</si>
  <si>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</si>
  <si>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</si>
  <si>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</si>
  <si>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</si>
  <si>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</si>
  <si>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</si>
  <si>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</si>
  <si>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</si>
  <si>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</si>
  <si>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</si>
  <si>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</si>
  <si>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</si>
  <si>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</si>
  <si>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</si>
  <si>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</si>
  <si>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</si>
  <si>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</si>
  <si>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</si>
  <si>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</si>
  <si>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</si>
  <si>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</si>
  <si>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</si>
  <si>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</si>
  <si>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</si>
  <si>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</si>
  <si>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</si>
  <si>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</si>
  <si>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</si>
  <si>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</si>
  <si>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</si>
  <si>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</si>
  <si>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</si>
  <si>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</si>
  <si>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</si>
  <si>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</si>
  <si>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</si>
  <si>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</si>
  <si>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</si>
  <si>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</si>
  <si>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</si>
  <si>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</si>
  <si>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</si>
  <si>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</si>
  <si>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</si>
  <si>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</si>
  <si>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</si>
  <si>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</si>
  <si>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</si>
  <si>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</si>
  <si>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</si>
  <si>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</si>
  <si>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</si>
  <si>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</si>
  <si>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</si>
  <si>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</si>
  <si>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</si>
  <si>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</si>
  <si>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</si>
  <si>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</si>
  <si>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</si>
  <si>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</si>
  <si>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</si>
  <si>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</si>
  <si>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</si>
  <si>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</si>
  <si>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</si>
  <si>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</si>
  <si>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</si>
  <si>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</si>
  <si>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</si>
  <si>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</si>
  <si>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</si>
  <si>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</si>
  <si>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</si>
  <si>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</si>
  <si>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</si>
  <si>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</si>
  <si>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</si>
  <si>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</si>
  <si>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</si>
  <si>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</si>
  <si>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</si>
  <si>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</si>
  <si>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</si>
  <si>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</si>
  <si>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</si>
  <si>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</si>
  <si>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</si>
  <si>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</si>
  <si>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</si>
  <si>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</si>
  <si>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</si>
  <si>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</si>
  <si>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</si>
  <si>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</si>
  <si>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</si>
  <si>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</si>
  <si>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</si>
  <si>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</si>
  <si>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</si>
  <si>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</si>
  <si>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</si>
  <si>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</si>
  <si>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</si>
  <si>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</si>
  <si>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</si>
  <si>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</si>
  <si>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</si>
  <si>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</si>
  <si>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</si>
  <si>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</si>
  <si>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</si>
  <si>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</si>
  <si>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</si>
  <si>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</si>
  <si>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</si>
  <si>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</si>
  <si>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</si>
  <si>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</si>
  <si>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</si>
  <si>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</si>
  <si>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</si>
  <si>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</si>
  <si>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</si>
  <si>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</si>
  <si>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</si>
  <si>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</si>
  <si>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</si>
  <si>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</si>
  <si>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</si>
  <si>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</si>
  <si>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</si>
  <si>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</si>
  <si>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</si>
  <si>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</si>
  <si>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</si>
  <si>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</si>
  <si>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</si>
  <si>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</si>
  <si>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</si>
  <si>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</si>
  <si>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</si>
  <si>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</si>
  <si>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</si>
  <si>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</si>
  <si>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</si>
  <si>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</si>
  <si>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</si>
  <si>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</si>
  <si>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</si>
  <si>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</si>
  <si>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</si>
  <si>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</si>
  <si>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</si>
  <si>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</si>
  <si>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</si>
  <si>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</si>
  <si>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</si>
  <si>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</si>
  <si>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</si>
  <si>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</si>
  <si>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</si>
  <si>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</si>
  <si>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</si>
  <si>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</si>
  <si>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</si>
  <si>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</si>
  <si>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</si>
  <si>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</si>
  <si>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</si>
  <si>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</si>
  <si>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</si>
  <si>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</si>
  <si>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</si>
  <si>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</si>
  <si>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</si>
  <si>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</si>
  <si>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</si>
  <si>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</si>
  <si>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</si>
  <si>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</si>
  <si>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</si>
  <si>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</si>
  <si>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</si>
  <si>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</si>
  <si>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</si>
  <si>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</si>
  <si>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</si>
  <si>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</si>
  <si>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</si>
  <si>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</si>
  <si>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</si>
  <si>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</si>
  <si>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</si>
  <si>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</si>
  <si>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</si>
  <si>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</si>
  <si>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</si>
  <si>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</si>
  <si>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</si>
  <si>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</si>
  <si>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</si>
  <si>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</si>
  <si>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</si>
  <si>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</si>
  <si>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</si>
  <si>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</si>
  <si>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</si>
  <si>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</si>
  <si>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</si>
  <si>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</si>
  <si>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</si>
  <si>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</si>
  <si>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</si>
  <si>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</si>
  <si>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</si>
  <si>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</si>
  <si>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</si>
  <si>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</si>
  <si>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</si>
  <si>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</si>
  <si>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</si>
  <si>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</si>
  <si>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</si>
  <si>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</si>
  <si>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</si>
  <si>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</si>
  <si>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</si>
  <si>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</si>
  <si>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</si>
  <si>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</si>
  <si>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</si>
  <si>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</si>
  <si>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</si>
  <si>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</si>
  <si>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</si>
  <si>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</si>
  <si>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</si>
  <si>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</si>
  <si>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</si>
  <si>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</si>
  <si>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</si>
  <si>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</si>
  <si>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</si>
  <si>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</si>
  <si>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</si>
  <si>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</si>
  <si>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</si>
  <si>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</si>
  <si>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</si>
  <si>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</si>
  <si>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</si>
  <si>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</si>
  <si>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</si>
  <si>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</si>
  <si>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</si>
  <si>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</si>
  <si>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</si>
  <si>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</si>
  <si>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</si>
  <si>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</si>
  <si>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</si>
  <si>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</si>
  <si>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</si>
  <si>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</si>
  <si>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</si>
  <si>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</si>
  <si>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</si>
  <si>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</si>
  <si>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</si>
  <si>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</si>
  <si>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</si>
  <si>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</si>
  <si>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</si>
  <si>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</si>
  <si>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</si>
  <si>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</si>
  <si>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</si>
  <si>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</si>
  <si>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</si>
  <si>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</si>
  <si>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</si>
  <si>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</si>
  <si>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</si>
  <si>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</si>
  <si>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</si>
  <si>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</si>
  <si>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</si>
  <si>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</si>
  <si>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</si>
  <si>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</si>
  <si>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</si>
  <si>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</si>
  <si>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</si>
  <si>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</si>
  <si>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</si>
  <si>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</si>
  <si>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</si>
  <si>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</si>
  <si>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</si>
  <si>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</si>
  <si>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</si>
  <si>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</si>
  <si>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</si>
  <si>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</si>
  <si>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</si>
  <si>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</si>
  <si>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</si>
  <si>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</si>
  <si>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</si>
  <si>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</si>
  <si>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</si>
  <si>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</si>
  <si>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</si>
  <si>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</si>
  <si>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</si>
  <si>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</si>
  <si>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</si>
  <si>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</si>
  <si>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</si>
  <si>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</si>
  <si>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</si>
  <si>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</si>
  <si>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</si>
  <si>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</si>
  <si>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</si>
  <si>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</si>
  <si>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</si>
  <si>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</si>
  <si>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</si>
  <si>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</si>
  <si>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</si>
  <si>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</si>
  <si>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</si>
  <si>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</si>
  <si>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</si>
  <si>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</si>
  <si>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</si>
  <si>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</si>
  <si>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</si>
  <si>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</si>
  <si>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</si>
  <si>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</si>
  <si>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</si>
  <si>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</si>
  <si>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</si>
  <si>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</si>
  <si>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</si>
  <si>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</si>
  <si>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</si>
  <si>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</si>
  <si>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</si>
  <si>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</si>
  <si>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</si>
  <si>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</si>
  <si>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</si>
  <si>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</si>
  <si>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</si>
  <si>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</si>
  <si>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</si>
  <si>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</si>
  <si>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</si>
  <si>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</si>
  <si>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</si>
  <si>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</si>
  <si>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</si>
  <si>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</si>
  <si>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</si>
  <si>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</si>
  <si>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</si>
  <si>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</si>
  <si>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</si>
  <si>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</si>
  <si>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</si>
  <si>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</si>
  <si>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</si>
  <si>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</si>
  <si>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</si>
  <si>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</si>
  <si>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</si>
  <si>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</si>
  <si>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</si>
  <si>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</si>
  <si>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</si>
  <si>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</si>
  <si>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</si>
  <si>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</si>
  <si>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</si>
  <si>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</si>
  <si>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</si>
  <si>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</si>
  <si>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</si>
  <si>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</si>
  <si>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</si>
  <si>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</si>
  <si>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</si>
  <si>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</si>
  <si>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</si>
  <si>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</si>
  <si>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</si>
  <si>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</si>
  <si>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</si>
  <si>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</si>
  <si>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</si>
  <si>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</si>
  <si>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</si>
  <si>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</si>
  <si>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</si>
  <si>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</si>
  <si>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</si>
  <si>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</si>
  <si>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</si>
  <si>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</si>
  <si>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</si>
  <si>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</si>
  <si>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</si>
  <si>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</si>
  <si>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</si>
  <si>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</si>
  <si>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</si>
  <si>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</si>
  <si>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</si>
  <si>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</si>
  <si>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</si>
  <si>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</si>
  <si>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</si>
  <si>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</si>
  <si>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</si>
  <si>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</si>
  <si>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</si>
  <si>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</si>
  <si>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</si>
  <si>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</si>
  <si>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</si>
  <si>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</si>
  <si>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</si>
  <si>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</si>
  <si>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</si>
  <si>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</si>
  <si>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</si>
  <si>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</si>
  <si>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</si>
  <si>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</si>
  <si>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</si>
  <si>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</si>
  <si>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</si>
  <si>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</si>
  <si>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</si>
  <si>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</si>
  <si>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</si>
  <si>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</si>
  <si>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</si>
  <si>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</si>
  <si>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</si>
  <si>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</si>
  <si>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</si>
  <si>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</si>
  <si>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</si>
  <si>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</si>
  <si>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</si>
  <si>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</si>
  <si>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</si>
  <si>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</si>
  <si>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</si>
  <si>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</si>
  <si>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</si>
  <si>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</si>
  <si>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</si>
  <si>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</si>
  <si>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</si>
  <si>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</si>
  <si>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</si>
  <si>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</si>
  <si>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</si>
  <si>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</si>
  <si>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</si>
  <si>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</si>
  <si>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</si>
  <si>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</si>
  <si>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</si>
  <si>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</si>
  <si>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</si>
  <si>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</si>
  <si>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</si>
  <si>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</si>
  <si>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</si>
  <si>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</si>
  <si>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</si>
  <si>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</si>
  <si>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</si>
  <si>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</si>
  <si>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</si>
  <si>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</si>
  <si>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</si>
  <si>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</si>
  <si>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</si>
  <si>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</si>
  <si>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</si>
  <si>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</si>
  <si>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</si>
  <si>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</si>
  <si>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</si>
  <si>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</si>
  <si>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</si>
  <si>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</si>
  <si>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</si>
  <si>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</si>
  <si>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</si>
  <si>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</si>
  <si>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</si>
  <si>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</si>
  <si>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</si>
  <si>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</si>
  <si>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</si>
  <si>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</si>
  <si>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</si>
  <si>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</si>
  <si>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</si>
  <si>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</si>
  <si>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</si>
  <si>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</si>
  <si>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</si>
  <si>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</si>
  <si>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</si>
  <si>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</si>
  <si>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</si>
  <si>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</si>
  <si>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</si>
  <si>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</si>
  <si>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</si>
  <si>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</si>
  <si>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</si>
  <si>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</si>
  <si>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</si>
  <si>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</si>
  <si>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</si>
  <si>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</si>
  <si>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</si>
  <si>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</si>
  <si>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</si>
  <si>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</si>
  <si>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</si>
  <si>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</si>
  <si>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</si>
  <si>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</si>
  <si>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</si>
  <si>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</si>
  <si>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</si>
  <si>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</si>
  <si>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</si>
  <si>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</si>
  <si>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</si>
  <si>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</si>
  <si>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</si>
  <si>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</si>
  <si>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</si>
  <si>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</si>
  <si>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</si>
  <si>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</si>
  <si>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</si>
  <si>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</si>
  <si>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</si>
  <si>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</si>
  <si>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</si>
  <si>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</si>
  <si>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</si>
  <si>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</si>
  <si>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</si>
  <si>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</si>
  <si>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</si>
  <si>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</si>
  <si>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</si>
  <si>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</si>
  <si>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</si>
  <si>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</si>
  <si>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</si>
  <si>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</si>
  <si>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</si>
  <si>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</si>
  <si>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</si>
  <si>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</si>
  <si>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</si>
  <si>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</si>
  <si>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</si>
  <si>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</si>
  <si>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</si>
  <si>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</si>
  <si>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</si>
  <si>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</si>
  <si>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</si>
  <si>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</si>
  <si>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</si>
  <si>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</si>
  <si>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</si>
  <si>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</si>
  <si>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</si>
  <si>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</si>
  <si>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</si>
  <si>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</si>
  <si>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</si>
  <si>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</si>
  <si>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</si>
  <si>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</si>
  <si>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</si>
  <si>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</si>
  <si>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</si>
  <si>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</si>
  <si>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</si>
  <si>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REINICIO  FALLIDO</t>
  </si>
  <si>
    <t>335852436</t>
  </si>
  <si>
    <t>335852435</t>
  </si>
  <si>
    <t>335852434</t>
  </si>
  <si>
    <t>335852433</t>
  </si>
  <si>
    <t>335852423</t>
  </si>
  <si>
    <t>335852228 </t>
  </si>
  <si>
    <t>14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</si>
</sst>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  <font>
      <sz val="10"/>
      <name val="Arial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1" fillId="0" borderId="0"/>
    <xf numFmtId="0" fontId="28" fillId="0" borderId="65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50" fillId="5" borderId="64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6"/>
      <tableStyleElement type="headerRow" dxfId="455"/>
      <tableStyleElement type="totalRow" dxfId="454"/>
      <tableStyleElement type="firstColumn" dxfId="453"/>
      <tableStyleElement type="lastColumn" dxfId="452"/>
      <tableStyleElement type="firstRowStripe" dxfId="451"/>
      <tableStyleElement type="firstColumnStripe" dxfId="4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0"/>
  <sheetViews>
    <sheetView tabSelected="1" zoomScale="80" zoomScaleNormal="80" workbookViewId="0">
      <pane ySplit="4" topLeftCell="A13" activePane="bottomLeft" state="frozen"/>
      <selection pane="bottomLeft" activeCell="L39" sqref="L39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bestFit="1" customWidth="1"/>
    <col min="4" max="4" width="29.42578125" style="90" bestFit="1" customWidth="1"/>
    <col min="5" max="5" width="12.7109375" style="85" bestFit="1" customWidth="1"/>
    <col min="6" max="6" width="11.7109375" style="47" bestFit="1" customWidth="1"/>
    <col min="7" max="7" width="54.5703125" style="47" bestFit="1" customWidth="1"/>
    <col min="8" max="11" width="5.7109375" style="47" bestFit="1" customWidth="1"/>
    <col min="12" max="12" width="52.7109375" style="47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23" style="92" bestFit="1" customWidth="1"/>
    <col min="17" max="17" width="53" style="78" bestFit="1" customWidth="1"/>
    <col min="18" max="16384" width="25.5703125" style="44"/>
  </cols>
  <sheetData>
    <row r="1" spans="1:18" ht="18" x14ac:dyDescent="0.25">
      <c r="A1" s="150" t="s">
        <v>2161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8" x14ac:dyDescent="0.25">
      <c r="A2" s="149" t="s">
        <v>2158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8" ht="18.75" thickBot="1" x14ac:dyDescent="0.3">
      <c r="A3" s="151" t="s">
        <v>2550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DISTRITO NACIONAL</v>
      </c>
      <c r="B5" s="121" t="s">
        <v>2544</v>
      </c>
      <c r="C5" s="120">
        <v>44299.921817129631</v>
      </c>
      <c r="D5" s="120" t="s">
        <v>2189</v>
      </c>
      <c r="E5" s="123">
        <v>517</v>
      </c>
      <c r="F5" s="143" t="str">
        <f>VLOOKUP(E5,VIP!$A$2:$O12624,2,0)</f>
        <v>DRBR517</v>
      </c>
      <c r="G5" s="123" t="str">
        <f>VLOOKUP(E5,'LISTADO ATM'!$A$2:$B$900,2,0)</f>
        <v xml:space="preserve">ATM Autobanco Oficina Sans Soucí </v>
      </c>
      <c r="H5" s="123" t="str">
        <f>VLOOKUP(E5,VIP!$A$2:$O17545,7,FALSE)</f>
        <v>Si</v>
      </c>
      <c r="I5" s="123" t="str">
        <f>VLOOKUP(E5,VIP!$A$2:$O9510,8,FALSE)</f>
        <v>Si</v>
      </c>
      <c r="J5" s="123" t="str">
        <f>VLOOKUP(E5,VIP!$A$2:$O9460,8,FALSE)</f>
        <v>Si</v>
      </c>
      <c r="K5" s="123" t="str">
        <f>VLOOKUP(E5,VIP!$A$2:$O13034,6,0)</f>
        <v>SI</v>
      </c>
      <c r="L5" s="126" t="s">
        <v>2228</v>
      </c>
      <c r="M5" s="118" t="s">
        <v>2465</v>
      </c>
      <c r="N5" s="118" t="s">
        <v>2472</v>
      </c>
      <c r="O5" s="143" t="s">
        <v>2474</v>
      </c>
      <c r="P5" s="122"/>
      <c r="Q5" s="119" t="s">
        <v>2228</v>
      </c>
    </row>
    <row r="6" spans="1:18" ht="18" x14ac:dyDescent="0.25">
      <c r="A6" s="123" t="str">
        <f>VLOOKUP(E6,'LISTADO ATM'!$A$2:$C$901,3,0)</f>
        <v>NORTE</v>
      </c>
      <c r="B6" s="121" t="s">
        <v>2545</v>
      </c>
      <c r="C6" s="120">
        <v>44299.918888888889</v>
      </c>
      <c r="D6" s="120" t="s">
        <v>2190</v>
      </c>
      <c r="E6" s="123">
        <v>497</v>
      </c>
      <c r="F6" s="143" t="str">
        <f>VLOOKUP(E6,VIP!$A$2:$O12625,2,0)</f>
        <v>DRBR497</v>
      </c>
      <c r="G6" s="123" t="str">
        <f>VLOOKUP(E6,'LISTADO ATM'!$A$2:$B$900,2,0)</f>
        <v xml:space="preserve">ATM Oficina El Portal II (Santiago) </v>
      </c>
      <c r="H6" s="123" t="str">
        <f>VLOOKUP(E6,VIP!$A$2:$O17546,7,FALSE)</f>
        <v>Si</v>
      </c>
      <c r="I6" s="123" t="str">
        <f>VLOOKUP(E6,VIP!$A$2:$O9511,8,FALSE)</f>
        <v>Si</v>
      </c>
      <c r="J6" s="123" t="str">
        <f>VLOOKUP(E6,VIP!$A$2:$O9461,8,FALSE)</f>
        <v>Si</v>
      </c>
      <c r="K6" s="123" t="str">
        <f>VLOOKUP(E6,VIP!$A$2:$O13035,6,0)</f>
        <v>SI</v>
      </c>
      <c r="L6" s="126" t="s">
        <v>2228</v>
      </c>
      <c r="M6" s="118" t="s">
        <v>2465</v>
      </c>
      <c r="N6" s="118" t="s">
        <v>2472</v>
      </c>
      <c r="O6" s="143" t="s">
        <v>2508</v>
      </c>
      <c r="P6" s="122"/>
      <c r="Q6" s="119" t="s">
        <v>2228</v>
      </c>
    </row>
    <row r="7" spans="1:18" ht="18" x14ac:dyDescent="0.25">
      <c r="A7" s="123" t="str">
        <f>VLOOKUP(E7,'LISTADO ATM'!$A$2:$C$901,3,0)</f>
        <v>NORTE</v>
      </c>
      <c r="B7" s="121" t="s">
        <v>2547</v>
      </c>
      <c r="C7" s="120">
        <v>44299.915231481478</v>
      </c>
      <c r="D7" s="120" t="s">
        <v>2190</v>
      </c>
      <c r="E7" s="123">
        <v>854</v>
      </c>
      <c r="F7" s="143" t="str">
        <f>VLOOKUP(E7,VIP!$A$2:$O12627,2,0)</f>
        <v>DRBR854</v>
      </c>
      <c r="G7" s="123" t="str">
        <f>VLOOKUP(E7,'LISTADO ATM'!$A$2:$B$900,2,0)</f>
        <v xml:space="preserve">ATM Centro Comercial Blanco Batista </v>
      </c>
      <c r="H7" s="123" t="str">
        <f>VLOOKUP(E7,VIP!$A$2:$O17548,7,FALSE)</f>
        <v>Si</v>
      </c>
      <c r="I7" s="123" t="str">
        <f>VLOOKUP(E7,VIP!$A$2:$O9513,8,FALSE)</f>
        <v>Si</v>
      </c>
      <c r="J7" s="123" t="str">
        <f>VLOOKUP(E7,VIP!$A$2:$O9463,8,FALSE)</f>
        <v>Si</v>
      </c>
      <c r="K7" s="123" t="str">
        <f>VLOOKUP(E7,VIP!$A$2:$O13037,6,0)</f>
        <v>NO</v>
      </c>
      <c r="L7" s="126" t="s">
        <v>2228</v>
      </c>
      <c r="M7" s="118" t="s">
        <v>2465</v>
      </c>
      <c r="N7" s="118" t="s">
        <v>2472</v>
      </c>
      <c r="O7" s="143" t="s">
        <v>2508</v>
      </c>
      <c r="P7" s="122"/>
      <c r="Q7" s="119" t="s">
        <v>2228</v>
      </c>
    </row>
    <row r="8" spans="1:18" ht="18" x14ac:dyDescent="0.25">
      <c r="A8" s="123" t="str">
        <f>VLOOKUP(E8,'LISTADO ATM'!$A$2:$C$901,3,0)</f>
        <v>DISTRITO NACIONAL</v>
      </c>
      <c r="B8" s="121" t="s">
        <v>2534</v>
      </c>
      <c r="C8" s="120">
        <v>44299.757939814815</v>
      </c>
      <c r="D8" s="120" t="s">
        <v>2189</v>
      </c>
      <c r="E8" s="123">
        <v>821</v>
      </c>
      <c r="F8" s="143" t="str">
        <f>VLOOKUP(E8,VIP!$A$2:$O12622,2,0)</f>
        <v>DRBR821</v>
      </c>
      <c r="G8" s="123" t="str">
        <f>VLOOKUP(E8,'LISTADO ATM'!$A$2:$B$900,2,0)</f>
        <v xml:space="preserve">ATM S/M Bravo Churchill </v>
      </c>
      <c r="H8" s="123" t="str">
        <f>VLOOKUP(E8,VIP!$A$2:$O17543,7,FALSE)</f>
        <v>Si</v>
      </c>
      <c r="I8" s="123" t="str">
        <f>VLOOKUP(E8,VIP!$A$2:$O9508,8,FALSE)</f>
        <v>No</v>
      </c>
      <c r="J8" s="123" t="str">
        <f>VLOOKUP(E8,VIP!$A$2:$O9458,8,FALSE)</f>
        <v>No</v>
      </c>
      <c r="K8" s="123" t="str">
        <f>VLOOKUP(E8,VIP!$A$2:$O13032,6,0)</f>
        <v>SI</v>
      </c>
      <c r="L8" s="126" t="s">
        <v>2228</v>
      </c>
      <c r="M8" s="118" t="s">
        <v>2465</v>
      </c>
      <c r="N8" s="118" t="s">
        <v>2472</v>
      </c>
      <c r="O8" s="143" t="s">
        <v>2474</v>
      </c>
      <c r="P8" s="122"/>
      <c r="Q8" s="119" t="s">
        <v>2228</v>
      </c>
    </row>
    <row r="9" spans="1:18" ht="18" x14ac:dyDescent="0.25">
      <c r="A9" s="123" t="str">
        <f>VLOOKUP(E9,'LISTADO ATM'!$A$2:$C$901,3,0)</f>
        <v>DISTRITO NACIONAL</v>
      </c>
      <c r="B9" s="121" t="s">
        <v>2535</v>
      </c>
      <c r="C9" s="120">
        <v>44299.74486111111</v>
      </c>
      <c r="D9" s="120" t="s">
        <v>2189</v>
      </c>
      <c r="E9" s="123">
        <v>562</v>
      </c>
      <c r="F9" s="143" t="str">
        <f>VLOOKUP(E9,VIP!$A$2:$O12623,2,0)</f>
        <v>DRBR226</v>
      </c>
      <c r="G9" s="123" t="str">
        <f>VLOOKUP(E9,'LISTADO ATM'!$A$2:$B$900,2,0)</f>
        <v xml:space="preserve">ATM S/M Jumbo Carretera Mella </v>
      </c>
      <c r="H9" s="123" t="str">
        <f>VLOOKUP(E9,VIP!$A$2:$O17544,7,FALSE)</f>
        <v>Si</v>
      </c>
      <c r="I9" s="123" t="str">
        <f>VLOOKUP(E9,VIP!$A$2:$O9509,8,FALSE)</f>
        <v>Si</v>
      </c>
      <c r="J9" s="123" t="str">
        <f>VLOOKUP(E9,VIP!$A$2:$O9459,8,FALSE)</f>
        <v>Si</v>
      </c>
      <c r="K9" s="123" t="str">
        <f>VLOOKUP(E9,VIP!$A$2:$O13033,6,0)</f>
        <v>SI</v>
      </c>
      <c r="L9" s="126" t="s">
        <v>2228</v>
      </c>
      <c r="M9" s="118" t="s">
        <v>2465</v>
      </c>
      <c r="N9" s="118" t="s">
        <v>2472</v>
      </c>
      <c r="O9" s="143" t="s">
        <v>2474</v>
      </c>
      <c r="P9" s="122"/>
      <c r="Q9" s="119" t="s">
        <v>2228</v>
      </c>
    </row>
    <row r="10" spans="1:18" ht="18" x14ac:dyDescent="0.25">
      <c r="A10" s="123" t="str">
        <f>VLOOKUP(E10,'LISTADO ATM'!$A$2:$C$901,3,0)</f>
        <v>DISTRITO NACIONAL</v>
      </c>
      <c r="B10" s="121" t="s">
        <v>2537</v>
      </c>
      <c r="C10" s="120">
        <v>44299.685972222222</v>
      </c>
      <c r="D10" s="120" t="s">
        <v>2189</v>
      </c>
      <c r="E10" s="123">
        <v>36</v>
      </c>
      <c r="F10" s="143" t="str">
        <f>VLOOKUP(E10,VIP!$A$2:$O12625,2,0)</f>
        <v>DRBR036</v>
      </c>
      <c r="G10" s="123" t="str">
        <f>VLOOKUP(E10,'LISTADO ATM'!$A$2:$B$900,2,0)</f>
        <v xml:space="preserve">ATM Banco Central </v>
      </c>
      <c r="H10" s="123" t="str">
        <f>VLOOKUP(E10,VIP!$A$2:$O17546,7,FALSE)</f>
        <v>Si</v>
      </c>
      <c r="I10" s="123" t="str">
        <f>VLOOKUP(E10,VIP!$A$2:$O9511,8,FALSE)</f>
        <v>Si</v>
      </c>
      <c r="J10" s="123" t="str">
        <f>VLOOKUP(E10,VIP!$A$2:$O9461,8,FALSE)</f>
        <v>Si</v>
      </c>
      <c r="K10" s="123" t="str">
        <f>VLOOKUP(E10,VIP!$A$2:$O13035,6,0)</f>
        <v>SI</v>
      </c>
      <c r="L10" s="126" t="s">
        <v>2228</v>
      </c>
      <c r="M10" s="118" t="s">
        <v>2465</v>
      </c>
      <c r="N10" s="118" t="s">
        <v>2472</v>
      </c>
      <c r="O10" s="143" t="s">
        <v>2474</v>
      </c>
      <c r="P10" s="122"/>
      <c r="Q10" s="119" t="s">
        <v>2228</v>
      </c>
    </row>
    <row r="11" spans="1:18" ht="18" x14ac:dyDescent="0.25">
      <c r="A11" s="123" t="str">
        <f>VLOOKUP(E11,'LISTADO ATM'!$A$2:$C$901,3,0)</f>
        <v>NORTE</v>
      </c>
      <c r="B11" s="121" t="s">
        <v>2539</v>
      </c>
      <c r="C11" s="120">
        <v>44299.684999999998</v>
      </c>
      <c r="D11" s="120" t="s">
        <v>2190</v>
      </c>
      <c r="E11" s="123">
        <v>62</v>
      </c>
      <c r="F11" s="143" t="str">
        <f>VLOOKUP(E11,VIP!$A$2:$O12627,2,0)</f>
        <v>DRBR062</v>
      </c>
      <c r="G11" s="123" t="str">
        <f>VLOOKUP(E11,'LISTADO ATM'!$A$2:$B$900,2,0)</f>
        <v xml:space="preserve">ATM Oficina Dajabón </v>
      </c>
      <c r="H11" s="123" t="str">
        <f>VLOOKUP(E11,VIP!$A$2:$O17548,7,FALSE)</f>
        <v>Si</v>
      </c>
      <c r="I11" s="123" t="str">
        <f>VLOOKUP(E11,VIP!$A$2:$O9513,8,FALSE)</f>
        <v>Si</v>
      </c>
      <c r="J11" s="123" t="str">
        <f>VLOOKUP(E11,VIP!$A$2:$O9463,8,FALSE)</f>
        <v>Si</v>
      </c>
      <c r="K11" s="123" t="str">
        <f>VLOOKUP(E11,VIP!$A$2:$O13037,6,0)</f>
        <v>SI</v>
      </c>
      <c r="L11" s="126" t="s">
        <v>2228</v>
      </c>
      <c r="M11" s="118" t="s">
        <v>2465</v>
      </c>
      <c r="N11" s="118" t="s">
        <v>2472</v>
      </c>
      <c r="O11" s="143" t="s">
        <v>2508</v>
      </c>
      <c r="P11" s="122"/>
      <c r="Q11" s="119" t="s">
        <v>2228</v>
      </c>
    </row>
    <row r="12" spans="1:18" ht="18" x14ac:dyDescent="0.25">
      <c r="A12" s="123" t="str">
        <f>VLOOKUP(E12,'LISTADO ATM'!$A$2:$C$901,3,0)</f>
        <v>NORTE</v>
      </c>
      <c r="B12" s="121" t="s">
        <v>2541</v>
      </c>
      <c r="C12" s="120">
        <v>44299.661921296298</v>
      </c>
      <c r="D12" s="120" t="s">
        <v>2190</v>
      </c>
      <c r="E12" s="123">
        <v>253</v>
      </c>
      <c r="F12" s="143" t="str">
        <f>VLOOKUP(E12,VIP!$A$2:$O12630,2,0)</f>
        <v>DRBR253</v>
      </c>
      <c r="G12" s="123" t="str">
        <f>VLOOKUP(E12,'LISTADO ATM'!$A$2:$B$900,2,0)</f>
        <v xml:space="preserve">ATM Centro Cuesta Nacional (Santiago) </v>
      </c>
      <c r="H12" s="123" t="str">
        <f>VLOOKUP(E12,VIP!$A$2:$O17551,7,FALSE)</f>
        <v>Si</v>
      </c>
      <c r="I12" s="123" t="str">
        <f>VLOOKUP(E12,VIP!$A$2:$O9516,8,FALSE)</f>
        <v>Si</v>
      </c>
      <c r="J12" s="123" t="str">
        <f>VLOOKUP(E12,VIP!$A$2:$O9466,8,FALSE)</f>
        <v>Si</v>
      </c>
      <c r="K12" s="123" t="str">
        <f>VLOOKUP(E12,VIP!$A$2:$O13040,6,0)</f>
        <v>NO</v>
      </c>
      <c r="L12" s="126" t="s">
        <v>2228</v>
      </c>
      <c r="M12" s="118" t="s">
        <v>2465</v>
      </c>
      <c r="N12" s="118" t="s">
        <v>2472</v>
      </c>
      <c r="O12" s="143" t="s">
        <v>2502</v>
      </c>
      <c r="P12" s="122"/>
      <c r="Q12" s="119" t="s">
        <v>2228</v>
      </c>
    </row>
    <row r="13" spans="1:18" ht="18" x14ac:dyDescent="0.25">
      <c r="A13" s="123" t="str">
        <f>VLOOKUP(E13,'LISTADO ATM'!$A$2:$C$901,3,0)</f>
        <v>ESTE</v>
      </c>
      <c r="B13" s="121" t="s">
        <v>2542</v>
      </c>
      <c r="C13" s="120">
        <v>44299.646238425928</v>
      </c>
      <c r="D13" s="120" t="s">
        <v>2189</v>
      </c>
      <c r="E13" s="123">
        <v>217</v>
      </c>
      <c r="F13" s="143" t="str">
        <f>VLOOKUP(E13,VIP!$A$2:$O12632,2,0)</f>
        <v>DRBR217</v>
      </c>
      <c r="G13" s="123" t="str">
        <f>VLOOKUP(E13,'LISTADO ATM'!$A$2:$B$900,2,0)</f>
        <v xml:space="preserve">ATM Oficina Bávaro </v>
      </c>
      <c r="H13" s="123" t="str">
        <f>VLOOKUP(E13,VIP!$A$2:$O17553,7,FALSE)</f>
        <v>Si</v>
      </c>
      <c r="I13" s="123" t="str">
        <f>VLOOKUP(E13,VIP!$A$2:$O9518,8,FALSE)</f>
        <v>Si</v>
      </c>
      <c r="J13" s="123" t="str">
        <f>VLOOKUP(E13,VIP!$A$2:$O9468,8,FALSE)</f>
        <v>Si</v>
      </c>
      <c r="K13" s="123" t="str">
        <f>VLOOKUP(E13,VIP!$A$2:$O13042,6,0)</f>
        <v>NO</v>
      </c>
      <c r="L13" s="126" t="s">
        <v>2228</v>
      </c>
      <c r="M13" s="118" t="s">
        <v>2465</v>
      </c>
      <c r="N13" s="118" t="s">
        <v>2472</v>
      </c>
      <c r="O13" s="143" t="s">
        <v>2474</v>
      </c>
      <c r="P13" s="122"/>
      <c r="Q13" s="119" t="s">
        <v>2228</v>
      </c>
    </row>
    <row r="14" spans="1:18" ht="18" x14ac:dyDescent="0.25">
      <c r="A14" s="123" t="str">
        <f>VLOOKUP(E14,'LISTADO ATM'!$A$2:$C$901,3,0)</f>
        <v>NORTE</v>
      </c>
      <c r="B14" s="121">
        <v>335852099</v>
      </c>
      <c r="C14" s="120">
        <v>44299.637777777774</v>
      </c>
      <c r="D14" s="120" t="s">
        <v>2190</v>
      </c>
      <c r="E14" s="123">
        <v>689</v>
      </c>
      <c r="F14" s="143" t="str">
        <f>VLOOKUP(E14,VIP!$A$2:$O12620,2,0)</f>
        <v>DRBR689</v>
      </c>
      <c r="G14" s="123" t="str">
        <f>VLOOKUP(E14,'LISTADO ATM'!$A$2:$B$900,2,0)</f>
        <v>ATM Eco Petroleo Villa Gonzalez</v>
      </c>
      <c r="H14" s="123" t="str">
        <f>VLOOKUP(E14,VIP!$A$2:$O17541,7,FALSE)</f>
        <v>NO</v>
      </c>
      <c r="I14" s="123" t="str">
        <f>VLOOKUP(E14,VIP!$A$2:$O9506,8,FALSE)</f>
        <v>NO</v>
      </c>
      <c r="J14" s="123" t="str">
        <f>VLOOKUP(E14,VIP!$A$2:$O9456,8,FALSE)</f>
        <v>NO</v>
      </c>
      <c r="K14" s="123" t="str">
        <f>VLOOKUP(E14,VIP!$A$2:$O13030,6,0)</f>
        <v>NO</v>
      </c>
      <c r="L14" s="126" t="s">
        <v>2228</v>
      </c>
      <c r="M14" s="118" t="s">
        <v>2465</v>
      </c>
      <c r="N14" s="118" t="s">
        <v>2472</v>
      </c>
      <c r="O14" s="143" t="s">
        <v>2502</v>
      </c>
      <c r="P14" s="122"/>
      <c r="Q14" s="119" t="s">
        <v>2228</v>
      </c>
    </row>
    <row r="15" spans="1:18" ht="18" x14ac:dyDescent="0.25">
      <c r="A15" s="123" t="str">
        <f>VLOOKUP(E15,'LISTADO ATM'!$A$2:$C$901,3,0)</f>
        <v>DISTRITO NACIONAL</v>
      </c>
      <c r="B15" s="121">
        <v>335852091</v>
      </c>
      <c r="C15" s="120">
        <v>44299.63622685185</v>
      </c>
      <c r="D15" s="120" t="s">
        <v>2189</v>
      </c>
      <c r="E15" s="123">
        <v>792</v>
      </c>
      <c r="F15" s="143" t="str">
        <f>VLOOKUP(E15,VIP!$A$2:$O12621,2,0)</f>
        <v>DRBR792</v>
      </c>
      <c r="G15" s="123" t="str">
        <f>VLOOKUP(E15,'LISTADO ATM'!$A$2:$B$900,2,0)</f>
        <v>ATM Hospital Salvador de Gautier</v>
      </c>
      <c r="H15" s="123" t="str">
        <f>VLOOKUP(E15,VIP!$A$2:$O17542,7,FALSE)</f>
        <v>Si</v>
      </c>
      <c r="I15" s="123" t="str">
        <f>VLOOKUP(E15,VIP!$A$2:$O9507,8,FALSE)</f>
        <v>Si</v>
      </c>
      <c r="J15" s="123" t="str">
        <f>VLOOKUP(E15,VIP!$A$2:$O9457,8,FALSE)</f>
        <v>Si</v>
      </c>
      <c r="K15" s="123" t="str">
        <f>VLOOKUP(E15,VIP!$A$2:$O13031,6,0)</f>
        <v>NO</v>
      </c>
      <c r="L15" s="126" t="s">
        <v>2228</v>
      </c>
      <c r="M15" s="118" t="s">
        <v>2465</v>
      </c>
      <c r="N15" s="118" t="s">
        <v>2472</v>
      </c>
      <c r="O15" s="143" t="s">
        <v>2474</v>
      </c>
      <c r="P15" s="122"/>
      <c r="Q15" s="119" t="s">
        <v>2228</v>
      </c>
    </row>
    <row r="16" spans="1:18" ht="18" x14ac:dyDescent="0.25">
      <c r="A16" s="123" t="str">
        <f>VLOOKUP(E16,'LISTADO ATM'!$A$2:$C$901,3,0)</f>
        <v>DISTRITO NACIONAL</v>
      </c>
      <c r="B16" s="121">
        <v>335852085</v>
      </c>
      <c r="C16" s="120">
        <v>44299.634293981479</v>
      </c>
      <c r="D16" s="120" t="s">
        <v>2189</v>
      </c>
      <c r="E16" s="123">
        <v>476</v>
      </c>
      <c r="F16" s="143" t="str">
        <f>VLOOKUP(E16,VIP!$A$2:$O12622,2,0)</f>
        <v>DRBR476</v>
      </c>
      <c r="G16" s="123" t="str">
        <f>VLOOKUP(E16,'LISTADO ATM'!$A$2:$B$900,2,0)</f>
        <v xml:space="preserve">ATM Multicentro La Sirena Las Caobas </v>
      </c>
      <c r="H16" s="123" t="str">
        <f>VLOOKUP(E16,VIP!$A$2:$O17543,7,FALSE)</f>
        <v>Si</v>
      </c>
      <c r="I16" s="123" t="str">
        <f>VLOOKUP(E16,VIP!$A$2:$O9508,8,FALSE)</f>
        <v>Si</v>
      </c>
      <c r="J16" s="123" t="str">
        <f>VLOOKUP(E16,VIP!$A$2:$O9458,8,FALSE)</f>
        <v>Si</v>
      </c>
      <c r="K16" s="123" t="str">
        <f>VLOOKUP(E16,VIP!$A$2:$O13032,6,0)</f>
        <v>SI</v>
      </c>
      <c r="L16" s="126" t="s">
        <v>2228</v>
      </c>
      <c r="M16" s="118" t="s">
        <v>2465</v>
      </c>
      <c r="N16" s="118" t="s">
        <v>2472</v>
      </c>
      <c r="O16" s="143" t="s">
        <v>2474</v>
      </c>
      <c r="P16" s="122"/>
      <c r="Q16" s="119" t="s">
        <v>2228</v>
      </c>
    </row>
    <row r="17" spans="1:17" ht="18" x14ac:dyDescent="0.25">
      <c r="A17" s="123" t="str">
        <f>VLOOKUP(E17,'LISTADO ATM'!$A$2:$C$901,3,0)</f>
        <v>DISTRITO NACIONAL</v>
      </c>
      <c r="B17" s="121">
        <v>335852083</v>
      </c>
      <c r="C17" s="120">
        <v>44299.633055555554</v>
      </c>
      <c r="D17" s="120" t="s">
        <v>2189</v>
      </c>
      <c r="E17" s="123">
        <v>240</v>
      </c>
      <c r="F17" s="143" t="str">
        <f>VLOOKUP(E17,VIP!$A$2:$O12623,2,0)</f>
        <v>DRBR24D</v>
      </c>
      <c r="G17" s="123" t="str">
        <f>VLOOKUP(E17,'LISTADO ATM'!$A$2:$B$900,2,0)</f>
        <v xml:space="preserve">ATM Oficina Carrefour I </v>
      </c>
      <c r="H17" s="123" t="str">
        <f>VLOOKUP(E17,VIP!$A$2:$O17544,7,FALSE)</f>
        <v>Si</v>
      </c>
      <c r="I17" s="123" t="str">
        <f>VLOOKUP(E17,VIP!$A$2:$O9509,8,FALSE)</f>
        <v>Si</v>
      </c>
      <c r="J17" s="123" t="str">
        <f>VLOOKUP(E17,VIP!$A$2:$O9459,8,FALSE)</f>
        <v>Si</v>
      </c>
      <c r="K17" s="123" t="str">
        <f>VLOOKUP(E17,VIP!$A$2:$O13033,6,0)</f>
        <v>SI</v>
      </c>
      <c r="L17" s="126" t="s">
        <v>2228</v>
      </c>
      <c r="M17" s="118" t="s">
        <v>2465</v>
      </c>
      <c r="N17" s="118" t="s">
        <v>2472</v>
      </c>
      <c r="O17" s="143" t="s">
        <v>2474</v>
      </c>
      <c r="P17" s="122"/>
      <c r="Q17" s="119" t="s">
        <v>2228</v>
      </c>
    </row>
    <row r="18" spans="1:17" ht="18" x14ac:dyDescent="0.25">
      <c r="A18" s="123" t="str">
        <f>VLOOKUP(E18,'LISTADO ATM'!$A$2:$C$901,3,0)</f>
        <v>DISTRITO NACIONAL</v>
      </c>
      <c r="B18" s="121">
        <v>335851746</v>
      </c>
      <c r="C18" s="120">
        <v>44299.547164351854</v>
      </c>
      <c r="D18" s="120" t="s">
        <v>2189</v>
      </c>
      <c r="E18" s="123">
        <v>244</v>
      </c>
      <c r="F18" s="143" t="str">
        <f>VLOOKUP(E18,VIP!$A$2:$O12616,2,0)</f>
        <v>DRBR244</v>
      </c>
      <c r="G18" s="123" t="str">
        <f>VLOOKUP(E18,'LISTADO ATM'!$A$2:$B$900,2,0)</f>
        <v xml:space="preserve">ATM Ministerio de Hacienda (antiguo Finanzas) </v>
      </c>
      <c r="H18" s="123" t="str">
        <f>VLOOKUP(E18,VIP!$A$2:$O17537,7,FALSE)</f>
        <v>Si</v>
      </c>
      <c r="I18" s="123" t="str">
        <f>VLOOKUP(E18,VIP!$A$2:$O9502,8,FALSE)</f>
        <v>Si</v>
      </c>
      <c r="J18" s="123" t="str">
        <f>VLOOKUP(E18,VIP!$A$2:$O9452,8,FALSE)</f>
        <v>Si</v>
      </c>
      <c r="K18" s="123" t="str">
        <f>VLOOKUP(E18,VIP!$A$2:$O13026,6,0)</f>
        <v>NO</v>
      </c>
      <c r="L18" s="126" t="s">
        <v>2228</v>
      </c>
      <c r="M18" s="118" t="s">
        <v>2465</v>
      </c>
      <c r="N18" s="118" t="s">
        <v>2472</v>
      </c>
      <c r="O18" s="143" t="s">
        <v>2474</v>
      </c>
      <c r="P18" s="122"/>
      <c r="Q18" s="119" t="s">
        <v>2228</v>
      </c>
    </row>
    <row r="19" spans="1:17" ht="18" x14ac:dyDescent="0.25">
      <c r="A19" s="123" t="str">
        <f>VLOOKUP(E19,'LISTADO ATM'!$A$2:$C$901,3,0)</f>
        <v>DISTRITO NACIONAL</v>
      </c>
      <c r="B19" s="121">
        <v>335851716</v>
      </c>
      <c r="C19" s="120">
        <v>44299.539814814816</v>
      </c>
      <c r="D19" s="120" t="s">
        <v>2189</v>
      </c>
      <c r="E19" s="123">
        <v>70</v>
      </c>
      <c r="F19" s="143" t="str">
        <f>VLOOKUP(E19,VIP!$A$2:$O12620,2,0)</f>
        <v>DRBR070</v>
      </c>
      <c r="G19" s="123" t="str">
        <f>VLOOKUP(E19,'LISTADO ATM'!$A$2:$B$900,2,0)</f>
        <v xml:space="preserve">ATM Autoservicio Plaza Lama Zona Oriental </v>
      </c>
      <c r="H19" s="123" t="str">
        <f>VLOOKUP(E19,VIP!$A$2:$O17541,7,FALSE)</f>
        <v>Si</v>
      </c>
      <c r="I19" s="123" t="str">
        <f>VLOOKUP(E19,VIP!$A$2:$O9506,8,FALSE)</f>
        <v>Si</v>
      </c>
      <c r="J19" s="123" t="str">
        <f>VLOOKUP(E19,VIP!$A$2:$O9456,8,FALSE)</f>
        <v>Si</v>
      </c>
      <c r="K19" s="123" t="str">
        <f>VLOOKUP(E19,VIP!$A$2:$O13030,6,0)</f>
        <v>NO</v>
      </c>
      <c r="L19" s="126" t="s">
        <v>2228</v>
      </c>
      <c r="M19" s="118" t="s">
        <v>2465</v>
      </c>
      <c r="N19" s="118" t="s">
        <v>2472</v>
      </c>
      <c r="O19" s="143" t="s">
        <v>2474</v>
      </c>
      <c r="P19" s="122"/>
      <c r="Q19" s="119" t="s">
        <v>2228</v>
      </c>
    </row>
    <row r="20" spans="1:17" ht="18" x14ac:dyDescent="0.25">
      <c r="A20" s="123" t="str">
        <f>VLOOKUP(E20,'LISTADO ATM'!$A$2:$C$901,3,0)</f>
        <v>DISTRITO NACIONAL</v>
      </c>
      <c r="B20" s="121">
        <v>335851691</v>
      </c>
      <c r="C20" s="120">
        <v>44299.528564814813</v>
      </c>
      <c r="D20" s="120" t="s">
        <v>2189</v>
      </c>
      <c r="E20" s="123">
        <v>325</v>
      </c>
      <c r="F20" s="143" t="str">
        <f>VLOOKUP(E20,VIP!$A$2:$O12621,2,0)</f>
        <v>DRBR325</v>
      </c>
      <c r="G20" s="123" t="str">
        <f>VLOOKUP(E20,'LISTADO ATM'!$A$2:$B$900,2,0)</f>
        <v>ATM Casa Edwin</v>
      </c>
      <c r="H20" s="123" t="str">
        <f>VLOOKUP(E20,VIP!$A$2:$O17542,7,FALSE)</f>
        <v>Si</v>
      </c>
      <c r="I20" s="123" t="str">
        <f>VLOOKUP(E20,VIP!$A$2:$O9507,8,FALSE)</f>
        <v>Si</v>
      </c>
      <c r="J20" s="123" t="str">
        <f>VLOOKUP(E20,VIP!$A$2:$O9457,8,FALSE)</f>
        <v>Si</v>
      </c>
      <c r="K20" s="123" t="str">
        <f>VLOOKUP(E20,VIP!$A$2:$O13031,6,0)</f>
        <v>NO</v>
      </c>
      <c r="L20" s="126" t="s">
        <v>2228</v>
      </c>
      <c r="M20" s="118" t="s">
        <v>2465</v>
      </c>
      <c r="N20" s="118" t="s">
        <v>2472</v>
      </c>
      <c r="O20" s="143" t="s">
        <v>2474</v>
      </c>
      <c r="P20" s="122"/>
      <c r="Q20" s="119" t="s">
        <v>2228</v>
      </c>
    </row>
    <row r="21" spans="1:17" ht="18" x14ac:dyDescent="0.25">
      <c r="A21" s="123" t="str">
        <f>VLOOKUP(E21,'LISTADO ATM'!$A$2:$C$901,3,0)</f>
        <v>DISTRITO NACIONAL</v>
      </c>
      <c r="B21" s="121">
        <v>335851574</v>
      </c>
      <c r="C21" s="120">
        <v>44299.482673611114</v>
      </c>
      <c r="D21" s="120" t="s">
        <v>2189</v>
      </c>
      <c r="E21" s="123">
        <v>224</v>
      </c>
      <c r="F21" s="143" t="str">
        <f>VLOOKUP(E21,VIP!$A$2:$O12619,2,0)</f>
        <v>DRBR224</v>
      </c>
      <c r="G21" s="123" t="str">
        <f>VLOOKUP(E21,'LISTADO ATM'!$A$2:$B$900,2,0)</f>
        <v xml:space="preserve">ATM S/M Nacional El Millón (Núñez de Cáceres) </v>
      </c>
      <c r="H21" s="123" t="str">
        <f>VLOOKUP(E21,VIP!$A$2:$O17540,7,FALSE)</f>
        <v>Si</v>
      </c>
      <c r="I21" s="123" t="str">
        <f>VLOOKUP(E21,VIP!$A$2:$O9505,8,FALSE)</f>
        <v>Si</v>
      </c>
      <c r="J21" s="123" t="str">
        <f>VLOOKUP(E21,VIP!$A$2:$O9455,8,FALSE)</f>
        <v>Si</v>
      </c>
      <c r="K21" s="123" t="str">
        <f>VLOOKUP(E21,VIP!$A$2:$O13029,6,0)</f>
        <v>SI</v>
      </c>
      <c r="L21" s="126" t="s">
        <v>2228</v>
      </c>
      <c r="M21" s="118" t="s">
        <v>2465</v>
      </c>
      <c r="N21" s="118" t="s">
        <v>2472</v>
      </c>
      <c r="O21" s="143" t="s">
        <v>2474</v>
      </c>
      <c r="P21" s="122"/>
      <c r="Q21" s="119" t="s">
        <v>2228</v>
      </c>
    </row>
    <row r="22" spans="1:17" ht="18" x14ac:dyDescent="0.25">
      <c r="A22" s="123" t="str">
        <f>VLOOKUP(E22,'LISTADO ATM'!$A$2:$C$901,3,0)</f>
        <v>DISTRITO NACIONAL</v>
      </c>
      <c r="B22" s="121">
        <v>335850706</v>
      </c>
      <c r="C22" s="120">
        <v>44298.770624999997</v>
      </c>
      <c r="D22" s="120" t="s">
        <v>2189</v>
      </c>
      <c r="E22" s="123">
        <v>686</v>
      </c>
      <c r="F22" s="143" t="str">
        <f>VLOOKUP(E22,VIP!$A$2:$O12589,2,0)</f>
        <v>DRBR686</v>
      </c>
      <c r="G22" s="123" t="str">
        <f>VLOOKUP(E22,'LISTADO ATM'!$A$2:$B$900,2,0)</f>
        <v>ATM Autoservicio Oficina Máximo Gómez</v>
      </c>
      <c r="H22" s="123" t="str">
        <f>VLOOKUP(E22,VIP!$A$2:$O17510,7,FALSE)</f>
        <v>Si</v>
      </c>
      <c r="I22" s="123" t="str">
        <f>VLOOKUP(E22,VIP!$A$2:$O9475,8,FALSE)</f>
        <v>Si</v>
      </c>
      <c r="J22" s="123" t="str">
        <f>VLOOKUP(E22,VIP!$A$2:$O9425,8,FALSE)</f>
        <v>Si</v>
      </c>
      <c r="K22" s="123" t="str">
        <f>VLOOKUP(E22,VIP!$A$2:$O12999,6,0)</f>
        <v>NO</v>
      </c>
      <c r="L22" s="126" t="s">
        <v>2228</v>
      </c>
      <c r="M22" s="118" t="s">
        <v>2465</v>
      </c>
      <c r="N22" s="118" t="s">
        <v>2510</v>
      </c>
      <c r="O22" s="143" t="s">
        <v>2474</v>
      </c>
      <c r="P22" s="122"/>
      <c r="Q22" s="119" t="s">
        <v>2228</v>
      </c>
    </row>
    <row r="23" spans="1:17" ht="18" x14ac:dyDescent="0.25">
      <c r="A23" s="123" t="str">
        <f>VLOOKUP(E23,'LISTADO ATM'!$A$2:$C$901,3,0)</f>
        <v>DISTRITO NACIONAL</v>
      </c>
      <c r="B23" s="121">
        <v>335850424</v>
      </c>
      <c r="C23" s="120">
        <v>44298.658668981479</v>
      </c>
      <c r="D23" s="120" t="s">
        <v>2189</v>
      </c>
      <c r="E23" s="123">
        <v>243</v>
      </c>
      <c r="F23" s="143" t="str">
        <f>VLOOKUP(E23,VIP!$A$2:$O12586,2,0)</f>
        <v>DRBR243</v>
      </c>
      <c r="G23" s="123" t="str">
        <f>VLOOKUP(E23,'LISTADO ATM'!$A$2:$B$900,2,0)</f>
        <v xml:space="preserve">ATM Autoservicio Plaza Central  </v>
      </c>
      <c r="H23" s="123" t="str">
        <f>VLOOKUP(E23,VIP!$A$2:$O17507,7,FALSE)</f>
        <v>Si</v>
      </c>
      <c r="I23" s="123" t="str">
        <f>VLOOKUP(E23,VIP!$A$2:$O9472,8,FALSE)</f>
        <v>Si</v>
      </c>
      <c r="J23" s="123" t="str">
        <f>VLOOKUP(E23,VIP!$A$2:$O9422,8,FALSE)</f>
        <v>Si</v>
      </c>
      <c r="K23" s="123" t="str">
        <f>VLOOKUP(E23,VIP!$A$2:$O12996,6,0)</f>
        <v>SI</v>
      </c>
      <c r="L23" s="126" t="s">
        <v>2228</v>
      </c>
      <c r="M23" s="118" t="s">
        <v>2465</v>
      </c>
      <c r="N23" s="118" t="s">
        <v>2472</v>
      </c>
      <c r="O23" s="143" t="s">
        <v>2474</v>
      </c>
      <c r="P23" s="122"/>
      <c r="Q23" s="119" t="s">
        <v>2228</v>
      </c>
    </row>
    <row r="24" spans="1:17" ht="18" x14ac:dyDescent="0.25">
      <c r="A24" s="123" t="str">
        <f>VLOOKUP(E24,'LISTADO ATM'!$A$2:$C$901,3,0)</f>
        <v>DISTRITO NACIONAL</v>
      </c>
      <c r="B24" s="121">
        <v>335849909</v>
      </c>
      <c r="C24" s="120">
        <v>44298.498784722222</v>
      </c>
      <c r="D24" s="123" t="s">
        <v>2189</v>
      </c>
      <c r="E24" s="124">
        <v>865</v>
      </c>
      <c r="F24" s="143" t="str">
        <f>VLOOKUP(E24,VIP!$A$2:$O12576,2,0)</f>
        <v>DRBR865</v>
      </c>
      <c r="G24" s="123" t="str">
        <f>VLOOKUP(E24,'LISTADO ATM'!$A$2:$B$900,2,0)</f>
        <v xml:space="preserve">ATM Club Naco </v>
      </c>
      <c r="H24" s="123" t="str">
        <f>VLOOKUP(E24,VIP!$A$2:$O17497,7,FALSE)</f>
        <v>Si</v>
      </c>
      <c r="I24" s="123" t="str">
        <f>VLOOKUP(E24,VIP!$A$2:$O9462,8,FALSE)</f>
        <v>Si</v>
      </c>
      <c r="J24" s="123" t="str">
        <f>VLOOKUP(E24,VIP!$A$2:$O9412,8,FALSE)</f>
        <v>Si</v>
      </c>
      <c r="K24" s="123" t="str">
        <f>VLOOKUP(E24,VIP!$A$2:$O12986,6,0)</f>
        <v>NO</v>
      </c>
      <c r="L24" s="126" t="s">
        <v>2228</v>
      </c>
      <c r="M24" s="118" t="s">
        <v>2465</v>
      </c>
      <c r="N24" s="118" t="s">
        <v>2472</v>
      </c>
      <c r="O24" s="143" t="s">
        <v>2474</v>
      </c>
      <c r="P24" s="122"/>
      <c r="Q24" s="119" t="s">
        <v>2228</v>
      </c>
    </row>
    <row r="25" spans="1:17" ht="18" x14ac:dyDescent="0.25">
      <c r="A25" s="123" t="str">
        <f>VLOOKUP(E25,'LISTADO ATM'!$A$2:$C$901,3,0)</f>
        <v>SUR</v>
      </c>
      <c r="B25" s="121">
        <v>335848505</v>
      </c>
      <c r="C25" s="120">
        <v>44295.728773148148</v>
      </c>
      <c r="D25" s="123" t="s">
        <v>2189</v>
      </c>
      <c r="E25" s="124">
        <v>962</v>
      </c>
      <c r="F25" s="143" t="str">
        <f>VLOOKUP(E25,VIP!$A$2:$O12582,2,0)</f>
        <v>DRBR962</v>
      </c>
      <c r="G25" s="123" t="str">
        <f>VLOOKUP(E25,'LISTADO ATM'!$A$2:$B$900,2,0)</f>
        <v xml:space="preserve">ATM Oficina Villa Ofelia II (San Juan) </v>
      </c>
      <c r="H25" s="123" t="str">
        <f>VLOOKUP(E25,VIP!$A$2:$O17503,7,FALSE)</f>
        <v>Si</v>
      </c>
      <c r="I25" s="123" t="str">
        <f>VLOOKUP(E25,VIP!$A$2:$O9468,8,FALSE)</f>
        <v>Si</v>
      </c>
      <c r="J25" s="123" t="str">
        <f>VLOOKUP(E25,VIP!$A$2:$O9418,8,FALSE)</f>
        <v>Si</v>
      </c>
      <c r="K25" s="123" t="str">
        <f>VLOOKUP(E25,VIP!$A$2:$O12992,6,0)</f>
        <v>NO</v>
      </c>
      <c r="L25" s="126" t="s">
        <v>2228</v>
      </c>
      <c r="M25" s="118" t="s">
        <v>2465</v>
      </c>
      <c r="N25" s="118" t="s">
        <v>2472</v>
      </c>
      <c r="O25" s="143" t="s">
        <v>2474</v>
      </c>
      <c r="P25" s="125"/>
      <c r="Q25" s="119" t="s">
        <v>2228</v>
      </c>
    </row>
    <row r="26" spans="1:17" ht="18" x14ac:dyDescent="0.25">
      <c r="A26" s="123" t="str">
        <f>VLOOKUP(E26,'LISTADO ATM'!$A$2:$C$901,3,0)</f>
        <v>DISTRITO NACIONAL</v>
      </c>
      <c r="B26" s="121">
        <v>335852081</v>
      </c>
      <c r="C26" s="120">
        <v>44299.632557870369</v>
      </c>
      <c r="D26" s="120" t="s">
        <v>2189</v>
      </c>
      <c r="E26" s="123">
        <v>557</v>
      </c>
      <c r="F26" s="143" t="str">
        <f>VLOOKUP(E26,VIP!$A$2:$O12624,2,0)</f>
        <v>DRBR022</v>
      </c>
      <c r="G26" s="123" t="str">
        <f>VLOOKUP(E26,'LISTADO ATM'!$A$2:$B$900,2,0)</f>
        <v xml:space="preserve">ATM Multicentro La Sirena Ave. Mella </v>
      </c>
      <c r="H26" s="123" t="str">
        <f>VLOOKUP(E26,VIP!$A$2:$O17545,7,FALSE)</f>
        <v>Si</v>
      </c>
      <c r="I26" s="123" t="str">
        <f>VLOOKUP(E26,VIP!$A$2:$O9510,8,FALSE)</f>
        <v>Si</v>
      </c>
      <c r="J26" s="123" t="str">
        <f>VLOOKUP(E26,VIP!$A$2:$O9460,8,FALSE)</f>
        <v>Si</v>
      </c>
      <c r="K26" s="123" t="str">
        <f>VLOOKUP(E26,VIP!$A$2:$O13034,6,0)</f>
        <v>SI</v>
      </c>
      <c r="L26" s="126" t="s">
        <v>2254</v>
      </c>
      <c r="M26" s="118" t="s">
        <v>2465</v>
      </c>
      <c r="N26" s="118" t="s">
        <v>2472</v>
      </c>
      <c r="O26" s="143" t="s">
        <v>2474</v>
      </c>
      <c r="P26" s="122"/>
      <c r="Q26" s="119" t="s">
        <v>2254</v>
      </c>
    </row>
    <row r="27" spans="1:17" ht="18" x14ac:dyDescent="0.25">
      <c r="A27" s="123" t="str">
        <f>VLOOKUP(E27,'LISTADO ATM'!$A$2:$C$901,3,0)</f>
        <v>DISTRITO NACIONAL</v>
      </c>
      <c r="B27" s="121">
        <v>335852020</v>
      </c>
      <c r="C27" s="120">
        <v>44299.623692129629</v>
      </c>
      <c r="D27" s="120" t="s">
        <v>2189</v>
      </c>
      <c r="E27" s="123">
        <v>935</v>
      </c>
      <c r="F27" s="143" t="str">
        <f>VLOOKUP(E27,VIP!$A$2:$O12626,2,0)</f>
        <v>DRBR16J</v>
      </c>
      <c r="G27" s="123" t="str">
        <f>VLOOKUP(E27,'LISTADO ATM'!$A$2:$B$900,2,0)</f>
        <v xml:space="preserve">ATM Oficina John F. Kennedy </v>
      </c>
      <c r="H27" s="123" t="str">
        <f>VLOOKUP(E27,VIP!$A$2:$O17547,7,FALSE)</f>
        <v>Si</v>
      </c>
      <c r="I27" s="123" t="str">
        <f>VLOOKUP(E27,VIP!$A$2:$O9512,8,FALSE)</f>
        <v>Si</v>
      </c>
      <c r="J27" s="123" t="str">
        <f>VLOOKUP(E27,VIP!$A$2:$O9462,8,FALSE)</f>
        <v>Si</v>
      </c>
      <c r="K27" s="123" t="str">
        <f>VLOOKUP(E27,VIP!$A$2:$O13036,6,0)</f>
        <v>SI</v>
      </c>
      <c r="L27" s="126" t="s">
        <v>2254</v>
      </c>
      <c r="M27" s="118" t="s">
        <v>2465</v>
      </c>
      <c r="N27" s="118" t="s">
        <v>2472</v>
      </c>
      <c r="O27" s="143" t="s">
        <v>2474</v>
      </c>
      <c r="P27" s="122"/>
      <c r="Q27" s="119" t="s">
        <v>2254</v>
      </c>
    </row>
    <row r="28" spans="1:17" ht="18" x14ac:dyDescent="0.25">
      <c r="A28" s="123" t="str">
        <f>VLOOKUP(E28,'LISTADO ATM'!$A$2:$C$901,3,0)</f>
        <v>DISTRITO NACIONAL</v>
      </c>
      <c r="B28" s="121">
        <v>335851260</v>
      </c>
      <c r="C28" s="120">
        <v>44299.424861111111</v>
      </c>
      <c r="D28" s="120" t="s">
        <v>2189</v>
      </c>
      <c r="E28" s="123">
        <v>494</v>
      </c>
      <c r="F28" s="143" t="str">
        <f>VLOOKUP(E28,VIP!$A$2:$O12613,2,0)</f>
        <v>DRBR494</v>
      </c>
      <c r="G28" s="123" t="str">
        <f>VLOOKUP(E28,'LISTADO ATM'!$A$2:$B$900,2,0)</f>
        <v xml:space="preserve">ATM Oficina Blue Mall </v>
      </c>
      <c r="H28" s="123" t="str">
        <f>VLOOKUP(E28,VIP!$A$2:$O17534,7,FALSE)</f>
        <v>Si</v>
      </c>
      <c r="I28" s="123" t="str">
        <f>VLOOKUP(E28,VIP!$A$2:$O9499,8,FALSE)</f>
        <v>Si</v>
      </c>
      <c r="J28" s="123" t="str">
        <f>VLOOKUP(E28,VIP!$A$2:$O9449,8,FALSE)</f>
        <v>Si</v>
      </c>
      <c r="K28" s="123" t="str">
        <f>VLOOKUP(E28,VIP!$A$2:$O13023,6,0)</f>
        <v>SI</v>
      </c>
      <c r="L28" s="126" t="s">
        <v>2254</v>
      </c>
      <c r="M28" s="118" t="s">
        <v>2465</v>
      </c>
      <c r="N28" s="118" t="s">
        <v>2472</v>
      </c>
      <c r="O28" s="143" t="s">
        <v>2474</v>
      </c>
      <c r="P28" s="122"/>
      <c r="Q28" s="119" t="s">
        <v>2254</v>
      </c>
    </row>
    <row r="29" spans="1:17" ht="18" x14ac:dyDescent="0.25">
      <c r="A29" s="123" t="str">
        <f>VLOOKUP(E29,'LISTADO ATM'!$A$2:$C$901,3,0)</f>
        <v>DISTRITO NACIONAL</v>
      </c>
      <c r="B29" s="121">
        <v>335850114</v>
      </c>
      <c r="C29" s="120">
        <v>44298.566851851851</v>
      </c>
      <c r="D29" s="123" t="s">
        <v>2189</v>
      </c>
      <c r="E29" s="124">
        <v>812</v>
      </c>
      <c r="F29" s="143" t="str">
        <f>VLOOKUP(E29,VIP!$A$2:$O12576,2,0)</f>
        <v>DRBR812</v>
      </c>
      <c r="G29" s="123" t="str">
        <f>VLOOKUP(E29,'LISTADO ATM'!$A$2:$B$900,2,0)</f>
        <v xml:space="preserve">ATM Canasta del Pueblo </v>
      </c>
      <c r="H29" s="123" t="str">
        <f>VLOOKUP(E29,VIP!$A$2:$O17497,7,FALSE)</f>
        <v>Si</v>
      </c>
      <c r="I29" s="123" t="str">
        <f>VLOOKUP(E29,VIP!$A$2:$O9462,8,FALSE)</f>
        <v>Si</v>
      </c>
      <c r="J29" s="123" t="str">
        <f>VLOOKUP(E29,VIP!$A$2:$O9412,8,FALSE)</f>
        <v>Si</v>
      </c>
      <c r="K29" s="123" t="str">
        <f>VLOOKUP(E29,VIP!$A$2:$O12986,6,0)</f>
        <v>NO</v>
      </c>
      <c r="L29" s="126" t="s">
        <v>2254</v>
      </c>
      <c r="M29" s="118" t="s">
        <v>2465</v>
      </c>
      <c r="N29" s="118" t="s">
        <v>2510</v>
      </c>
      <c r="O29" s="143" t="s">
        <v>2474</v>
      </c>
      <c r="P29" s="122"/>
      <c r="Q29" s="119" t="s">
        <v>2254</v>
      </c>
    </row>
    <row r="30" spans="1:17" ht="18" x14ac:dyDescent="0.25">
      <c r="A30" s="123" t="str">
        <f>VLOOKUP(E30,'LISTADO ATM'!$A$2:$C$901,3,0)</f>
        <v>SUR</v>
      </c>
      <c r="B30" s="121">
        <v>335852439</v>
      </c>
      <c r="C30" s="120">
        <v>44300.253472222219</v>
      </c>
      <c r="D30" s="123" t="s">
        <v>2189</v>
      </c>
      <c r="E30" s="124">
        <v>890</v>
      </c>
      <c r="F30" s="143" t="str">
        <f>VLOOKUP(E30,VIP!$A$2:$O12569,2,0)</f>
        <v>DRBR890</v>
      </c>
      <c r="G30" s="123" t="str">
        <f>VLOOKUP(E30,'LISTADO ATM'!$A$2:$B$900,2,0)</f>
        <v xml:space="preserve">ATM Escuela Penitenciaria (San Cristóbal) </v>
      </c>
      <c r="H30" s="123" t="str">
        <f>VLOOKUP(E30,VIP!$A$2:$O17490,7,FALSE)</f>
        <v>Si</v>
      </c>
      <c r="I30" s="123" t="str">
        <f>VLOOKUP(E30,VIP!$A$2:$O9455,8,FALSE)</f>
        <v>Si</v>
      </c>
      <c r="J30" s="123" t="str">
        <f>VLOOKUP(E30,VIP!$A$2:$O9405,8,FALSE)</f>
        <v>Si</v>
      </c>
      <c r="K30" s="123" t="str">
        <f>VLOOKUP(E30,VIP!$A$2:$O12979,6,0)</f>
        <v>NO</v>
      </c>
      <c r="L30" s="126" t="s">
        <v>2254</v>
      </c>
      <c r="M30" s="118" t="s">
        <v>2465</v>
      </c>
      <c r="N30" s="118" t="s">
        <v>2472</v>
      </c>
      <c r="O30" s="143" t="s">
        <v>2474</v>
      </c>
      <c r="P30" s="122"/>
      <c r="Q30" s="119" t="s">
        <v>2254</v>
      </c>
    </row>
    <row r="31" spans="1:17" ht="18" x14ac:dyDescent="0.25">
      <c r="A31" s="123" t="str">
        <f>VLOOKUP(E31,'LISTADO ATM'!$A$2:$C$901,3,0)</f>
        <v>ESTE</v>
      </c>
      <c r="B31" s="121">
        <v>908</v>
      </c>
      <c r="C31" s="120">
        <v>44299.23841435185</v>
      </c>
      <c r="D31" s="120" t="s">
        <v>2468</v>
      </c>
      <c r="E31" s="123">
        <v>158</v>
      </c>
      <c r="F31" s="145" t="str">
        <f>VLOOKUP(E31,VIP!$A$2:$O12601,2,0)</f>
        <v>DRBR158</v>
      </c>
      <c r="G31" s="123" t="str">
        <f>VLOOKUP(E31,'LISTADO ATM'!$A$2:$B$900,2,0)</f>
        <v xml:space="preserve">ATM Oficina Romana Norte </v>
      </c>
      <c r="H31" s="123" t="str">
        <f>VLOOKUP(E31,VIP!$A$2:$O17522,7,FALSE)</f>
        <v>Si</v>
      </c>
      <c r="I31" s="123" t="str">
        <f>VLOOKUP(E31,VIP!$A$2:$O9487,8,FALSE)</f>
        <v>Si</v>
      </c>
      <c r="J31" s="123" t="str">
        <f>VLOOKUP(E31,VIP!$A$2:$O9437,8,FALSE)</f>
        <v>Si</v>
      </c>
      <c r="K31" s="123" t="str">
        <f>VLOOKUP(E31,VIP!$A$2:$O13011,6,0)</f>
        <v>SI</v>
      </c>
      <c r="L31" s="144" t="s">
        <v>2530</v>
      </c>
      <c r="M31" s="118" t="s">
        <v>2465</v>
      </c>
      <c r="N31" s="118" t="s">
        <v>2472</v>
      </c>
      <c r="O31" s="145" t="s">
        <v>2473</v>
      </c>
      <c r="P31" s="122"/>
      <c r="Q31" s="119" t="s">
        <v>2530</v>
      </c>
    </row>
    <row r="32" spans="1:17" ht="18" x14ac:dyDescent="0.25">
      <c r="A32" s="123" t="str">
        <f>VLOOKUP(E32,'LISTADO ATM'!$A$2:$C$901,3,0)</f>
        <v>NORTE</v>
      </c>
      <c r="B32" s="121">
        <v>335851790</v>
      </c>
      <c r="C32" s="120">
        <v>44299.558067129627</v>
      </c>
      <c r="D32" s="120" t="s">
        <v>2492</v>
      </c>
      <c r="E32" s="123">
        <v>138</v>
      </c>
      <c r="F32" s="145" t="str">
        <f>VLOOKUP(E32,VIP!$A$2:$O12621,2,0)</f>
        <v>DRBR138</v>
      </c>
      <c r="G32" s="123" t="str">
        <f>VLOOKUP(E32,'LISTADO ATM'!$A$2:$B$900,2,0)</f>
        <v xml:space="preserve">ATM UNP Fantino </v>
      </c>
      <c r="H32" s="123" t="str">
        <f>VLOOKUP(E32,VIP!$A$2:$O17542,7,FALSE)</f>
        <v>Si</v>
      </c>
      <c r="I32" s="123" t="str">
        <f>VLOOKUP(E32,VIP!$A$2:$O9507,8,FALSE)</f>
        <v>Si</v>
      </c>
      <c r="J32" s="123" t="str">
        <f>VLOOKUP(E32,VIP!$A$2:$O9457,8,FALSE)</f>
        <v>Si</v>
      </c>
      <c r="K32" s="123" t="str">
        <f>VLOOKUP(E32,VIP!$A$2:$O13031,6,0)</f>
        <v>NO</v>
      </c>
      <c r="L32" s="126" t="s">
        <v>2459</v>
      </c>
      <c r="M32" s="118" t="s">
        <v>2465</v>
      </c>
      <c r="N32" s="118" t="s">
        <v>2472</v>
      </c>
      <c r="O32" s="145" t="s">
        <v>2493</v>
      </c>
      <c r="P32" s="122"/>
      <c r="Q32" s="119" t="s">
        <v>2459</v>
      </c>
    </row>
    <row r="33" spans="1:17" ht="18" x14ac:dyDescent="0.25">
      <c r="A33" s="123" t="str">
        <f>VLOOKUP(E33,'LISTADO ATM'!$A$2:$C$901,3,0)</f>
        <v>DISTRITO NACIONAL</v>
      </c>
      <c r="B33" s="121">
        <v>335850756</v>
      </c>
      <c r="C33" s="120">
        <v>44299.207592592589</v>
      </c>
      <c r="D33" s="120" t="s">
        <v>2468</v>
      </c>
      <c r="E33" s="123">
        <v>487</v>
      </c>
      <c r="F33" s="145" t="str">
        <f>VLOOKUP(E33,VIP!$A$2:$O12596,2,0)</f>
        <v>DRBR487</v>
      </c>
      <c r="G33" s="123" t="str">
        <f>VLOOKUP(E33,'LISTADO ATM'!$A$2:$B$900,2,0)</f>
        <v xml:space="preserve">ATM Olé Hainamosa </v>
      </c>
      <c r="H33" s="123" t="str">
        <f>VLOOKUP(E33,VIP!$A$2:$O17517,7,FALSE)</f>
        <v>Si</v>
      </c>
      <c r="I33" s="123" t="str">
        <f>VLOOKUP(E33,VIP!$A$2:$O9482,8,FALSE)</f>
        <v>Si</v>
      </c>
      <c r="J33" s="123" t="str">
        <f>VLOOKUP(E33,VIP!$A$2:$O9432,8,FALSE)</f>
        <v>Si</v>
      </c>
      <c r="K33" s="123" t="str">
        <f>VLOOKUP(E33,VIP!$A$2:$O13006,6,0)</f>
        <v>SI</v>
      </c>
      <c r="L33" s="126" t="s">
        <v>2459</v>
      </c>
      <c r="M33" s="118" t="s">
        <v>2465</v>
      </c>
      <c r="N33" s="118" t="s">
        <v>2529</v>
      </c>
      <c r="O33" s="145" t="s">
        <v>2473</v>
      </c>
      <c r="P33" s="122"/>
      <c r="Q33" s="119" t="s">
        <v>2459</v>
      </c>
    </row>
    <row r="34" spans="1:17" ht="18" x14ac:dyDescent="0.25">
      <c r="A34" s="123" t="str">
        <f>VLOOKUP(E34,'LISTADO ATM'!$A$2:$C$901,3,0)</f>
        <v>DISTRITO NACIONAL</v>
      </c>
      <c r="B34" s="121">
        <v>335850318</v>
      </c>
      <c r="C34" s="120">
        <v>44298.626423611109</v>
      </c>
      <c r="D34" s="120" t="s">
        <v>2492</v>
      </c>
      <c r="E34" s="123">
        <v>567</v>
      </c>
      <c r="F34" s="145" t="str">
        <f>VLOOKUP(E34,VIP!$A$2:$O12593,2,0)</f>
        <v>DRBR015</v>
      </c>
      <c r="G34" s="123" t="str">
        <f>VLOOKUP(E34,'LISTADO ATM'!$A$2:$B$900,2,0)</f>
        <v xml:space="preserve">ATM Oficina Máximo Gómez </v>
      </c>
      <c r="H34" s="123" t="str">
        <f>VLOOKUP(E34,VIP!$A$2:$O17514,7,FALSE)</f>
        <v>Si</v>
      </c>
      <c r="I34" s="123" t="str">
        <f>VLOOKUP(E34,VIP!$A$2:$O9479,8,FALSE)</f>
        <v>Si</v>
      </c>
      <c r="J34" s="123" t="str">
        <f>VLOOKUP(E34,VIP!$A$2:$O9429,8,FALSE)</f>
        <v>Si</v>
      </c>
      <c r="K34" s="123" t="str">
        <f>VLOOKUP(E34,VIP!$A$2:$O13003,6,0)</f>
        <v>NO</v>
      </c>
      <c r="L34" s="126" t="s">
        <v>2459</v>
      </c>
      <c r="M34" s="118" t="s">
        <v>2465</v>
      </c>
      <c r="N34" s="118" t="s">
        <v>2472</v>
      </c>
      <c r="O34" s="145" t="s">
        <v>2493</v>
      </c>
      <c r="P34" s="122"/>
      <c r="Q34" s="119" t="s">
        <v>2459</v>
      </c>
    </row>
    <row r="35" spans="1:17" ht="18" x14ac:dyDescent="0.25">
      <c r="A35" s="123" t="str">
        <f>VLOOKUP(E35,'LISTADO ATM'!$A$2:$C$901,3,0)</f>
        <v>DISTRITO NACIONAL</v>
      </c>
      <c r="B35" s="121">
        <v>335850141</v>
      </c>
      <c r="C35" s="120">
        <v>44298.576249999998</v>
      </c>
      <c r="D35" s="123" t="s">
        <v>2468</v>
      </c>
      <c r="E35" s="124">
        <v>642</v>
      </c>
      <c r="F35" s="145" t="str">
        <f>VLOOKUP(E35,VIP!$A$2:$O12574,2,0)</f>
        <v>DRBR24O</v>
      </c>
      <c r="G35" s="123" t="str">
        <f>VLOOKUP(E35,'LISTADO ATM'!$A$2:$B$900,2,0)</f>
        <v xml:space="preserve">ATM OMSA Sto. Dgo. </v>
      </c>
      <c r="H35" s="123" t="str">
        <f>VLOOKUP(E35,VIP!$A$2:$O17495,7,FALSE)</f>
        <v>Si</v>
      </c>
      <c r="I35" s="123" t="str">
        <f>VLOOKUP(E35,VIP!$A$2:$O9460,8,FALSE)</f>
        <v>Si</v>
      </c>
      <c r="J35" s="123" t="str">
        <f>VLOOKUP(E35,VIP!$A$2:$O9410,8,FALSE)</f>
        <v>Si</v>
      </c>
      <c r="K35" s="123" t="str">
        <f>VLOOKUP(E35,VIP!$A$2:$O12984,6,0)</f>
        <v>NO</v>
      </c>
      <c r="L35" s="126" t="s">
        <v>2459</v>
      </c>
      <c r="M35" s="118" t="s">
        <v>2465</v>
      </c>
      <c r="N35" s="118" t="s">
        <v>2529</v>
      </c>
      <c r="O35" s="145" t="s">
        <v>2473</v>
      </c>
      <c r="P35" s="122"/>
      <c r="Q35" s="119" t="s">
        <v>2459</v>
      </c>
    </row>
    <row r="36" spans="1:17" ht="18" x14ac:dyDescent="0.25">
      <c r="A36" s="123" t="str">
        <f>VLOOKUP(E36,'LISTADO ATM'!$A$2:$C$901,3,0)</f>
        <v>DISTRITO NACIONAL</v>
      </c>
      <c r="B36" s="121">
        <v>335849089</v>
      </c>
      <c r="C36" s="120">
        <v>44298.344467592593</v>
      </c>
      <c r="D36" s="123" t="s">
        <v>2468</v>
      </c>
      <c r="E36" s="124">
        <v>232</v>
      </c>
      <c r="F36" s="145" t="str">
        <f>VLOOKUP(E36,VIP!$A$2:$O12577,2,0)</f>
        <v>DRBR232</v>
      </c>
      <c r="G36" s="123" t="str">
        <f>VLOOKUP(E36,'LISTADO ATM'!$A$2:$B$900,2,0)</f>
        <v xml:space="preserve">ATM S/M Nacional Charles de Gaulle </v>
      </c>
      <c r="H36" s="123" t="str">
        <f>VLOOKUP(E36,VIP!$A$2:$O17498,7,FALSE)</f>
        <v>Si</v>
      </c>
      <c r="I36" s="123" t="str">
        <f>VLOOKUP(E36,VIP!$A$2:$O9463,8,FALSE)</f>
        <v>Si</v>
      </c>
      <c r="J36" s="123" t="str">
        <f>VLOOKUP(E36,VIP!$A$2:$O9413,8,FALSE)</f>
        <v>Si</v>
      </c>
      <c r="K36" s="123" t="str">
        <f>VLOOKUP(E36,VIP!$A$2:$O12987,6,0)</f>
        <v>SI</v>
      </c>
      <c r="L36" s="126" t="s">
        <v>2459</v>
      </c>
      <c r="M36" s="118" t="s">
        <v>2465</v>
      </c>
      <c r="N36" s="118" t="s">
        <v>2529</v>
      </c>
      <c r="O36" s="145" t="s">
        <v>2473</v>
      </c>
      <c r="P36" s="122"/>
      <c r="Q36" s="119" t="s">
        <v>2459</v>
      </c>
    </row>
    <row r="37" spans="1:17" ht="18" x14ac:dyDescent="0.25">
      <c r="A37" s="123" t="str">
        <f>VLOOKUP(E37,'LISTADO ATM'!$A$2:$C$901,3,0)</f>
        <v>DISTRITO NACIONAL</v>
      </c>
      <c r="B37" s="121">
        <v>335851182</v>
      </c>
      <c r="C37" s="120">
        <v>44299.408842592595</v>
      </c>
      <c r="D37" s="120" t="s">
        <v>2189</v>
      </c>
      <c r="E37" s="123">
        <v>312</v>
      </c>
      <c r="F37" s="145" t="str">
        <f>VLOOKUP(E37,VIP!$A$2:$O12614,2,0)</f>
        <v>DRBR312</v>
      </c>
      <c r="G37" s="123" t="str">
        <f>VLOOKUP(E37,'LISTADO ATM'!$A$2:$B$900,2,0)</f>
        <v xml:space="preserve">ATM Oficina Tiradentes II (Naco) </v>
      </c>
      <c r="H37" s="123" t="str">
        <f>VLOOKUP(E37,VIP!$A$2:$O17535,7,FALSE)</f>
        <v>Si</v>
      </c>
      <c r="I37" s="123" t="str">
        <f>VLOOKUP(E37,VIP!$A$2:$O9500,8,FALSE)</f>
        <v>Si</v>
      </c>
      <c r="J37" s="123" t="str">
        <f>VLOOKUP(E37,VIP!$A$2:$O9450,8,FALSE)</f>
        <v>Si</v>
      </c>
      <c r="K37" s="123" t="str">
        <f>VLOOKUP(E37,VIP!$A$2:$O13024,6,0)</f>
        <v>NO</v>
      </c>
      <c r="L37" s="126" t="s">
        <v>2509</v>
      </c>
      <c r="M37" s="118" t="s">
        <v>2465</v>
      </c>
      <c r="N37" s="118" t="s">
        <v>2472</v>
      </c>
      <c r="O37" s="145" t="s">
        <v>2474</v>
      </c>
      <c r="P37" s="122"/>
      <c r="Q37" s="119" t="s">
        <v>2509</v>
      </c>
    </row>
    <row r="38" spans="1:17" ht="18" x14ac:dyDescent="0.25">
      <c r="A38" s="123" t="str">
        <f>VLOOKUP(E38,'LISTADO ATM'!$A$2:$C$901,3,0)</f>
        <v>DISTRITO NACIONAL</v>
      </c>
      <c r="B38" s="121">
        <v>335849028</v>
      </c>
      <c r="C38" s="120">
        <v>44297.981296296297</v>
      </c>
      <c r="D38" s="123" t="s">
        <v>2189</v>
      </c>
      <c r="E38" s="124">
        <v>966</v>
      </c>
      <c r="F38" s="145" t="str">
        <f>VLOOKUP(E38,VIP!$A$2:$O12571,2,0)</f>
        <v>DRBR966</v>
      </c>
      <c r="G38" s="123" t="str">
        <f>VLOOKUP(E38,'LISTADO ATM'!$A$2:$B$900,2,0)</f>
        <v>ATM Centro Medico Real</v>
      </c>
      <c r="H38" s="123" t="str">
        <f>VLOOKUP(E38,VIP!$A$2:$O17492,7,FALSE)</f>
        <v>Si</v>
      </c>
      <c r="I38" s="123" t="str">
        <f>VLOOKUP(E38,VIP!$A$2:$O9457,8,FALSE)</f>
        <v>Si</v>
      </c>
      <c r="J38" s="123" t="str">
        <f>VLOOKUP(E38,VIP!$A$2:$O9407,8,FALSE)</f>
        <v>Si</v>
      </c>
      <c r="K38" s="123" t="str">
        <f>VLOOKUP(E38,VIP!$A$2:$O12981,6,0)</f>
        <v>NO</v>
      </c>
      <c r="L38" s="126" t="s">
        <v>2509</v>
      </c>
      <c r="M38" s="118" t="s">
        <v>2465</v>
      </c>
      <c r="N38" s="118" t="s">
        <v>2510</v>
      </c>
      <c r="O38" s="145" t="s">
        <v>2474</v>
      </c>
      <c r="P38" s="122"/>
      <c r="Q38" s="119" t="s">
        <v>2509</v>
      </c>
    </row>
    <row r="39" spans="1:17" ht="18" x14ac:dyDescent="0.25">
      <c r="A39" s="123" t="str">
        <f>VLOOKUP(E39,'LISTADO ATM'!$A$2:$C$901,3,0)</f>
        <v>DISTRITO NACIONAL</v>
      </c>
      <c r="B39" s="121" t="s">
        <v>2538</v>
      </c>
      <c r="C39" s="120">
        <v>44299.685196759259</v>
      </c>
      <c r="D39" s="120" t="s">
        <v>2492</v>
      </c>
      <c r="E39" s="123">
        <v>527</v>
      </c>
      <c r="F39" s="145" t="str">
        <f>VLOOKUP(E39,VIP!$A$2:$O12626,2,0)</f>
        <v>DRBR527</v>
      </c>
      <c r="G39" s="123" t="str">
        <f>VLOOKUP(E39,'LISTADO ATM'!$A$2:$B$900,2,0)</f>
        <v>ATM Oficina Zona Oriental II</v>
      </c>
      <c r="H39" s="123" t="str">
        <f>VLOOKUP(E39,VIP!$A$2:$O17547,7,FALSE)</f>
        <v>Si</v>
      </c>
      <c r="I39" s="123" t="str">
        <f>VLOOKUP(E39,VIP!$A$2:$O9512,8,FALSE)</f>
        <v>Si</v>
      </c>
      <c r="J39" s="123" t="str">
        <f>VLOOKUP(E39,VIP!$A$2:$O9462,8,FALSE)</f>
        <v>Si</v>
      </c>
      <c r="K39" s="123" t="str">
        <f>VLOOKUP(E39,VIP!$A$2:$O13036,6,0)</f>
        <v>SI</v>
      </c>
      <c r="L39" s="126" t="s">
        <v>2428</v>
      </c>
      <c r="M39" s="118" t="s">
        <v>2465</v>
      </c>
      <c r="N39" s="118" t="s">
        <v>2472</v>
      </c>
      <c r="O39" s="145" t="s">
        <v>2528</v>
      </c>
      <c r="P39" s="122"/>
      <c r="Q39" s="119" t="s">
        <v>2428</v>
      </c>
    </row>
    <row r="40" spans="1:17" ht="18" x14ac:dyDescent="0.25">
      <c r="A40" s="123" t="str">
        <f>VLOOKUP(E40,'LISTADO ATM'!$A$2:$C$901,3,0)</f>
        <v>DISTRITO NACIONAL</v>
      </c>
      <c r="B40" s="121" t="s">
        <v>2540</v>
      </c>
      <c r="C40" s="120">
        <v>44299.681585648148</v>
      </c>
      <c r="D40" s="120" t="s">
        <v>2492</v>
      </c>
      <c r="E40" s="123">
        <v>246</v>
      </c>
      <c r="F40" s="145" t="str">
        <f>VLOOKUP(E40,VIP!$A$2:$O12628,2,0)</f>
        <v>DRBR246</v>
      </c>
      <c r="G40" s="123" t="str">
        <f>VLOOKUP(E40,'LISTADO ATM'!$A$2:$B$900,2,0)</f>
        <v xml:space="preserve">ATM Oficina Torre BR (Lobby) </v>
      </c>
      <c r="H40" s="123" t="str">
        <f>VLOOKUP(E40,VIP!$A$2:$O17549,7,FALSE)</f>
        <v>Si</v>
      </c>
      <c r="I40" s="123" t="str">
        <f>VLOOKUP(E40,VIP!$A$2:$O9514,8,FALSE)</f>
        <v>Si</v>
      </c>
      <c r="J40" s="123" t="str">
        <f>VLOOKUP(E40,VIP!$A$2:$O9464,8,FALSE)</f>
        <v>Si</v>
      </c>
      <c r="K40" s="123" t="str">
        <f>VLOOKUP(E40,VIP!$A$2:$O13038,6,0)</f>
        <v>SI</v>
      </c>
      <c r="L40" s="126" t="s">
        <v>2428</v>
      </c>
      <c r="M40" s="118" t="s">
        <v>2465</v>
      </c>
      <c r="N40" s="118" t="s">
        <v>2472</v>
      </c>
      <c r="O40" s="145" t="s">
        <v>2528</v>
      </c>
      <c r="P40" s="122"/>
      <c r="Q40" s="119" t="s">
        <v>2428</v>
      </c>
    </row>
    <row r="41" spans="1:17" ht="18" x14ac:dyDescent="0.25">
      <c r="A41" s="123" t="str">
        <f>VLOOKUP(E41,'LISTADO ATM'!$A$2:$C$901,3,0)</f>
        <v>DISTRITO NACIONAL</v>
      </c>
      <c r="B41" s="121">
        <v>335851680</v>
      </c>
      <c r="C41" s="120">
        <v>44299.522002314814</v>
      </c>
      <c r="D41" s="120" t="s">
        <v>2468</v>
      </c>
      <c r="E41" s="123">
        <v>684</v>
      </c>
      <c r="F41" s="145" t="str">
        <f>VLOOKUP(E41,VIP!$A$2:$O12622,2,0)</f>
        <v>DRBR684</v>
      </c>
      <c r="G41" s="123" t="str">
        <f>VLOOKUP(E41,'LISTADO ATM'!$A$2:$B$900,2,0)</f>
        <v>ATM Estación Texaco Prolongación 27 Febrero</v>
      </c>
      <c r="H41" s="123" t="str">
        <f>VLOOKUP(E41,VIP!$A$2:$O17543,7,FALSE)</f>
        <v>NO</v>
      </c>
      <c r="I41" s="123" t="str">
        <f>VLOOKUP(E41,VIP!$A$2:$O9508,8,FALSE)</f>
        <v>NO</v>
      </c>
      <c r="J41" s="123" t="str">
        <f>VLOOKUP(E41,VIP!$A$2:$O9458,8,FALSE)</f>
        <v>NO</v>
      </c>
      <c r="K41" s="123" t="str">
        <f>VLOOKUP(E41,VIP!$A$2:$O13032,6,0)</f>
        <v>NO</v>
      </c>
      <c r="L41" s="126" t="s">
        <v>2428</v>
      </c>
      <c r="M41" s="118" t="s">
        <v>2465</v>
      </c>
      <c r="N41" s="118" t="s">
        <v>2472</v>
      </c>
      <c r="O41" s="145" t="s">
        <v>2473</v>
      </c>
      <c r="P41" s="122"/>
      <c r="Q41" s="119" t="s">
        <v>2428</v>
      </c>
    </row>
    <row r="42" spans="1:17" ht="18" x14ac:dyDescent="0.25">
      <c r="A42" s="123" t="str">
        <f>VLOOKUP(E42,'LISTADO ATM'!$A$2:$C$901,3,0)</f>
        <v>DISTRITO NACIONAL</v>
      </c>
      <c r="B42" s="121">
        <v>335850837</v>
      </c>
      <c r="C42" s="120">
        <v>44299.339629629627</v>
      </c>
      <c r="D42" s="120" t="s">
        <v>2468</v>
      </c>
      <c r="E42" s="123">
        <v>147</v>
      </c>
      <c r="F42" s="145" t="str">
        <f>VLOOKUP(E42,VIP!$A$2:$O12616,2,0)</f>
        <v>DRBR147</v>
      </c>
      <c r="G42" s="123" t="str">
        <f>VLOOKUP(E42,'LISTADO ATM'!$A$2:$B$900,2,0)</f>
        <v xml:space="preserve">ATM Kiosco Megacentro I </v>
      </c>
      <c r="H42" s="123" t="str">
        <f>VLOOKUP(E42,VIP!$A$2:$O17537,7,FALSE)</f>
        <v>Si</v>
      </c>
      <c r="I42" s="123" t="str">
        <f>VLOOKUP(E42,VIP!$A$2:$O9502,8,FALSE)</f>
        <v>Si</v>
      </c>
      <c r="J42" s="123" t="str">
        <f>VLOOKUP(E42,VIP!$A$2:$O9452,8,FALSE)</f>
        <v>Si</v>
      </c>
      <c r="K42" s="123" t="str">
        <f>VLOOKUP(E42,VIP!$A$2:$O13026,6,0)</f>
        <v>NO</v>
      </c>
      <c r="L42" s="126" t="s">
        <v>2428</v>
      </c>
      <c r="M42" s="118" t="s">
        <v>2465</v>
      </c>
      <c r="N42" s="118" t="s">
        <v>2472</v>
      </c>
      <c r="O42" s="145" t="s">
        <v>2473</v>
      </c>
      <c r="P42" s="122"/>
      <c r="Q42" s="119" t="s">
        <v>2428</v>
      </c>
    </row>
    <row r="43" spans="1:17" ht="18" x14ac:dyDescent="0.25">
      <c r="A43" s="123" t="str">
        <f>VLOOKUP(E43,'LISTADO ATM'!$A$2:$C$901,3,0)</f>
        <v>DISTRITO NACIONAL</v>
      </c>
      <c r="B43" s="121">
        <v>335850629</v>
      </c>
      <c r="C43" s="120">
        <v>44298.713877314818</v>
      </c>
      <c r="D43" s="120" t="s">
        <v>2468</v>
      </c>
      <c r="E43" s="123">
        <v>658</v>
      </c>
      <c r="F43" s="145" t="str">
        <f>VLOOKUP(E43,VIP!$A$2:$O12593,2,0)</f>
        <v>DRBR658</v>
      </c>
      <c r="G43" s="123" t="str">
        <f>VLOOKUP(E43,'LISTADO ATM'!$A$2:$B$900,2,0)</f>
        <v>ATM Cámara de Cuentas</v>
      </c>
      <c r="H43" s="123" t="str">
        <f>VLOOKUP(E43,VIP!$A$2:$O17514,7,FALSE)</f>
        <v>Si</v>
      </c>
      <c r="I43" s="123" t="str">
        <f>VLOOKUP(E43,VIP!$A$2:$O9479,8,FALSE)</f>
        <v>Si</v>
      </c>
      <c r="J43" s="123" t="str">
        <f>VLOOKUP(E43,VIP!$A$2:$O9429,8,FALSE)</f>
        <v>Si</v>
      </c>
      <c r="K43" s="123" t="str">
        <f>VLOOKUP(E43,VIP!$A$2:$O13003,6,0)</f>
        <v>NO</v>
      </c>
      <c r="L43" s="126" t="s">
        <v>2428</v>
      </c>
      <c r="M43" s="118" t="s">
        <v>2465</v>
      </c>
      <c r="N43" s="118" t="s">
        <v>2472</v>
      </c>
      <c r="O43" s="145" t="s">
        <v>2473</v>
      </c>
      <c r="P43" s="122"/>
      <c r="Q43" s="119" t="s">
        <v>2428</v>
      </c>
    </row>
    <row r="44" spans="1:17" ht="18" x14ac:dyDescent="0.25">
      <c r="A44" s="123" t="str">
        <f>VLOOKUP(E44,'LISTADO ATM'!$A$2:$C$901,3,0)</f>
        <v>DISTRITO NACIONAL</v>
      </c>
      <c r="B44" s="121" t="s">
        <v>2546</v>
      </c>
      <c r="C44" s="120">
        <v>44299.916365740741</v>
      </c>
      <c r="D44" s="120" t="s">
        <v>2189</v>
      </c>
      <c r="E44" s="123">
        <v>407</v>
      </c>
      <c r="F44" s="145" t="str">
        <f>VLOOKUP(E44,VIP!$A$2:$O12626,2,0)</f>
        <v>DRBR407</v>
      </c>
      <c r="G44" s="123" t="str">
        <f>VLOOKUP(E44,'LISTADO ATM'!$A$2:$B$900,2,0)</f>
        <v xml:space="preserve">ATM Multicentro La Sirena Villa Mella </v>
      </c>
      <c r="H44" s="123" t="str">
        <f>VLOOKUP(E44,VIP!$A$2:$O17547,7,FALSE)</f>
        <v>Si</v>
      </c>
      <c r="I44" s="123" t="str">
        <f>VLOOKUP(E44,VIP!$A$2:$O9512,8,FALSE)</f>
        <v>Si</v>
      </c>
      <c r="J44" s="123" t="str">
        <f>VLOOKUP(E44,VIP!$A$2:$O9462,8,FALSE)</f>
        <v>Si</v>
      </c>
      <c r="K44" s="123" t="str">
        <f>VLOOKUP(E44,VIP!$A$2:$O13036,6,0)</f>
        <v>NO</v>
      </c>
      <c r="L44" s="126" t="s">
        <v>2488</v>
      </c>
      <c r="M44" s="118" t="s">
        <v>2465</v>
      </c>
      <c r="N44" s="118" t="s">
        <v>2472</v>
      </c>
      <c r="O44" s="145" t="s">
        <v>2474</v>
      </c>
      <c r="P44" s="122"/>
      <c r="Q44" s="119" t="s">
        <v>2488</v>
      </c>
    </row>
    <row r="45" spans="1:17" ht="18" x14ac:dyDescent="0.25">
      <c r="A45" s="123" t="str">
        <f>VLOOKUP(E45,'LISTADO ATM'!$A$2:$C$901,3,0)</f>
        <v>DISTRITO NACIONAL</v>
      </c>
      <c r="B45" s="121" t="s">
        <v>2548</v>
      </c>
      <c r="C45" s="120">
        <v>44299.803587962961</v>
      </c>
      <c r="D45" s="120" t="s">
        <v>2189</v>
      </c>
      <c r="E45" s="123">
        <v>515</v>
      </c>
      <c r="F45" s="145" t="str">
        <f>VLOOKUP(E45,VIP!$A$2:$O12628,2,0)</f>
        <v>DRBR515</v>
      </c>
      <c r="G45" s="123" t="str">
        <f>VLOOKUP(E45,'LISTADO ATM'!$A$2:$B$900,2,0)</f>
        <v xml:space="preserve">ATM Oficina Agora Mall I </v>
      </c>
      <c r="H45" s="123" t="str">
        <f>VLOOKUP(E45,VIP!$A$2:$O17549,7,FALSE)</f>
        <v>Si</v>
      </c>
      <c r="I45" s="123" t="str">
        <f>VLOOKUP(E45,VIP!$A$2:$O9514,8,FALSE)</f>
        <v>Si</v>
      </c>
      <c r="J45" s="123" t="str">
        <f>VLOOKUP(E45,VIP!$A$2:$O9464,8,FALSE)</f>
        <v>Si</v>
      </c>
      <c r="K45" s="123" t="str">
        <f>VLOOKUP(E45,VIP!$A$2:$O13038,6,0)</f>
        <v>SI</v>
      </c>
      <c r="L45" s="126" t="s">
        <v>2488</v>
      </c>
      <c r="M45" s="118" t="s">
        <v>2465</v>
      </c>
      <c r="N45" s="118" t="s">
        <v>2472</v>
      </c>
      <c r="O45" s="145" t="s">
        <v>2474</v>
      </c>
      <c r="P45" s="122"/>
      <c r="Q45" s="119" t="s">
        <v>2488</v>
      </c>
    </row>
    <row r="46" spans="1:17" ht="18" x14ac:dyDescent="0.25">
      <c r="A46" s="123" t="str">
        <f>VLOOKUP(E46,'LISTADO ATM'!$A$2:$C$901,3,0)</f>
        <v>NORTE</v>
      </c>
      <c r="B46" s="121" t="s">
        <v>2533</v>
      </c>
      <c r="C46" s="120">
        <v>44299.763414351852</v>
      </c>
      <c r="D46" s="120" t="s">
        <v>2189</v>
      </c>
      <c r="E46" s="123">
        <v>189</v>
      </c>
      <c r="F46" s="145" t="str">
        <f>VLOOKUP(E46,VIP!$A$2:$O12621,2,0)</f>
        <v>DRBR189</v>
      </c>
      <c r="G46" s="123" t="str">
        <f>VLOOKUP(E46,'LISTADO ATM'!$A$2:$B$900,2,0)</f>
        <v xml:space="preserve">ATM Comando Regional Cibao Central P.N. </v>
      </c>
      <c r="H46" s="123" t="str">
        <f>VLOOKUP(E46,VIP!$A$2:$O17542,7,FALSE)</f>
        <v>Si</v>
      </c>
      <c r="I46" s="123" t="str">
        <f>VLOOKUP(E46,VIP!$A$2:$O9507,8,FALSE)</f>
        <v>Si</v>
      </c>
      <c r="J46" s="123" t="str">
        <f>VLOOKUP(E46,VIP!$A$2:$O9457,8,FALSE)</f>
        <v>Si</v>
      </c>
      <c r="K46" s="123" t="str">
        <f>VLOOKUP(E46,VIP!$A$2:$O13031,6,0)</f>
        <v>NO</v>
      </c>
      <c r="L46" s="126" t="s">
        <v>2488</v>
      </c>
      <c r="M46" s="118" t="s">
        <v>2465</v>
      </c>
      <c r="N46" s="118" t="s">
        <v>2472</v>
      </c>
      <c r="O46" s="145" t="s">
        <v>2474</v>
      </c>
      <c r="P46" s="122" t="s">
        <v>2543</v>
      </c>
      <c r="Q46" s="119" t="s">
        <v>2488</v>
      </c>
    </row>
    <row r="47" spans="1:17" ht="18" x14ac:dyDescent="0.25">
      <c r="A47" s="123" t="str">
        <f>VLOOKUP(E47,'LISTADO ATM'!$A$2:$C$901,3,0)</f>
        <v>DISTRITO NACIONAL</v>
      </c>
      <c r="B47" s="121" t="s">
        <v>2536</v>
      </c>
      <c r="C47" s="120">
        <v>44299.698865740742</v>
      </c>
      <c r="D47" s="120" t="s">
        <v>2189</v>
      </c>
      <c r="E47" s="123">
        <v>43</v>
      </c>
      <c r="F47" s="145" t="str">
        <f>VLOOKUP(E47,VIP!$A$2:$O12624,2,0)</f>
        <v>DRBR043</v>
      </c>
      <c r="G47" s="123" t="str">
        <f>VLOOKUP(E47,'LISTADO ATM'!$A$2:$B$900,2,0)</f>
        <v xml:space="preserve">ATM Zona Franca San Isidro </v>
      </c>
      <c r="H47" s="123" t="str">
        <f>VLOOKUP(E47,VIP!$A$2:$O17545,7,FALSE)</f>
        <v>Si</v>
      </c>
      <c r="I47" s="123" t="str">
        <f>VLOOKUP(E47,VIP!$A$2:$O9510,8,FALSE)</f>
        <v>No</v>
      </c>
      <c r="J47" s="123" t="str">
        <f>VLOOKUP(E47,VIP!$A$2:$O9460,8,FALSE)</f>
        <v>No</v>
      </c>
      <c r="K47" s="123" t="str">
        <f>VLOOKUP(E47,VIP!$A$2:$O13034,6,0)</f>
        <v>NO</v>
      </c>
      <c r="L47" s="126" t="s">
        <v>2488</v>
      </c>
      <c r="M47" s="118" t="s">
        <v>2465</v>
      </c>
      <c r="N47" s="118" t="s">
        <v>2472</v>
      </c>
      <c r="O47" s="145" t="s">
        <v>2474</v>
      </c>
      <c r="P47" s="122"/>
      <c r="Q47" s="119" t="s">
        <v>2488</v>
      </c>
    </row>
    <row r="48" spans="1:17" ht="18" x14ac:dyDescent="0.25">
      <c r="A48" s="123" t="str">
        <f>VLOOKUP(E48,'LISTADO ATM'!$A$2:$C$901,3,0)</f>
        <v>ESTE</v>
      </c>
      <c r="B48" s="121">
        <v>335851971</v>
      </c>
      <c r="C48" s="120">
        <v>44299.614629629628</v>
      </c>
      <c r="D48" s="120" t="s">
        <v>2189</v>
      </c>
      <c r="E48" s="123">
        <v>78</v>
      </c>
      <c r="F48" s="145" t="str">
        <f>VLOOKUP(E48,VIP!$A$2:$O12618,2,0)</f>
        <v>DRBR078</v>
      </c>
      <c r="G48" s="123" t="str">
        <f>VLOOKUP(E48,'LISTADO ATM'!$A$2:$B$900,2,0)</f>
        <v xml:space="preserve">ATM Hotel Nickelodeon II ( Punta Cana) </v>
      </c>
      <c r="H48" s="123" t="str">
        <f>VLOOKUP(E48,VIP!$A$2:$O17539,7,FALSE)</f>
        <v>Si</v>
      </c>
      <c r="I48" s="123" t="str">
        <f>VLOOKUP(E48,VIP!$A$2:$O9504,8,FALSE)</f>
        <v>Si</v>
      </c>
      <c r="J48" s="123" t="str">
        <f>VLOOKUP(E48,VIP!$A$2:$O9454,8,FALSE)</f>
        <v>Si</v>
      </c>
      <c r="K48" s="123" t="str">
        <f>VLOOKUP(E48,VIP!$A$2:$O13028,6,0)</f>
        <v/>
      </c>
      <c r="L48" s="126" t="s">
        <v>2488</v>
      </c>
      <c r="M48" s="118" t="s">
        <v>2465</v>
      </c>
      <c r="N48" s="118" t="s">
        <v>2472</v>
      </c>
      <c r="O48" s="145" t="s">
        <v>2474</v>
      </c>
      <c r="P48" s="122"/>
      <c r="Q48" s="119" t="s">
        <v>2488</v>
      </c>
    </row>
    <row r="49" spans="1:17" ht="18" x14ac:dyDescent="0.25">
      <c r="A49" s="123" t="str">
        <f>VLOOKUP(E49,'LISTADO ATM'!$A$2:$C$901,3,0)</f>
        <v>ESTE</v>
      </c>
      <c r="B49" s="121">
        <v>335851968</v>
      </c>
      <c r="C49" s="120">
        <v>44299.614062499997</v>
      </c>
      <c r="D49" s="120" t="s">
        <v>2189</v>
      </c>
      <c r="E49" s="123">
        <v>631</v>
      </c>
      <c r="F49" s="145" t="str">
        <f>VLOOKUP(E49,VIP!$A$2:$O12619,2,0)</f>
        <v>DRBR417</v>
      </c>
      <c r="G49" s="123" t="str">
        <f>VLOOKUP(E49,'LISTADO ATM'!$A$2:$B$900,2,0)</f>
        <v xml:space="preserve">ATM ASOCODEQUI (San Pedro) </v>
      </c>
      <c r="H49" s="123" t="str">
        <f>VLOOKUP(E49,VIP!$A$2:$O17540,7,FALSE)</f>
        <v>Si</v>
      </c>
      <c r="I49" s="123" t="str">
        <f>VLOOKUP(E49,VIP!$A$2:$O9505,8,FALSE)</f>
        <v>Si</v>
      </c>
      <c r="J49" s="123" t="str">
        <f>VLOOKUP(E49,VIP!$A$2:$O9455,8,FALSE)</f>
        <v>Si</v>
      </c>
      <c r="K49" s="123" t="str">
        <f>VLOOKUP(E49,VIP!$A$2:$O13029,6,0)</f>
        <v>NO</v>
      </c>
      <c r="L49" s="126" t="s">
        <v>2488</v>
      </c>
      <c r="M49" s="118" t="s">
        <v>2465</v>
      </c>
      <c r="N49" s="118" t="s">
        <v>2472</v>
      </c>
      <c r="O49" s="145" t="s">
        <v>2474</v>
      </c>
      <c r="P49" s="122"/>
      <c r="Q49" s="119" t="s">
        <v>2488</v>
      </c>
    </row>
    <row r="50" spans="1:17" s="99" customFormat="1" ht="18" x14ac:dyDescent="0.25">
      <c r="A50" s="123" t="str">
        <f>VLOOKUP(E50,'LISTADO ATM'!$A$2:$C$901,3,0)</f>
        <v>DISTRITO NACIONAL</v>
      </c>
      <c r="B50" s="121">
        <v>335851729</v>
      </c>
      <c r="C50" s="120">
        <v>44299.543368055558</v>
      </c>
      <c r="D50" s="120" t="s">
        <v>2189</v>
      </c>
      <c r="E50" s="123">
        <v>755</v>
      </c>
      <c r="F50" s="148" t="str">
        <f>VLOOKUP(E50,VIP!$A$2:$O12617,2,0)</f>
        <v>DRBR755</v>
      </c>
      <c r="G50" s="123" t="str">
        <f>VLOOKUP(E50,'LISTADO ATM'!$A$2:$B$900,2,0)</f>
        <v xml:space="preserve">ATM Oficina Galería del Este (Plaza) </v>
      </c>
      <c r="H50" s="123" t="str">
        <f>VLOOKUP(E50,VIP!$A$2:$O17538,7,FALSE)</f>
        <v>Si</v>
      </c>
      <c r="I50" s="123" t="str">
        <f>VLOOKUP(E50,VIP!$A$2:$O9503,8,FALSE)</f>
        <v>Si</v>
      </c>
      <c r="J50" s="123" t="str">
        <f>VLOOKUP(E50,VIP!$A$2:$O9453,8,FALSE)</f>
        <v>Si</v>
      </c>
      <c r="K50" s="123" t="str">
        <f>VLOOKUP(E50,VIP!$A$2:$O13027,6,0)</f>
        <v>NO</v>
      </c>
      <c r="L50" s="126" t="s">
        <v>2488</v>
      </c>
      <c r="M50" s="118" t="s">
        <v>2465</v>
      </c>
      <c r="N50" s="118" t="s">
        <v>2472</v>
      </c>
      <c r="O50" s="148" t="s">
        <v>2474</v>
      </c>
      <c r="P50" s="122"/>
      <c r="Q50" s="119" t="s">
        <v>2488</v>
      </c>
    </row>
  </sheetData>
  <autoFilter ref="A4:Q4">
    <sortState ref="A5:Q51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1:E1048576 E1:E4">
    <cfRule type="duplicateValues" dxfId="275" priority="314"/>
  </conditionalFormatting>
  <conditionalFormatting sqref="B51:B1048576 B1:B4">
    <cfRule type="duplicateValues" dxfId="274" priority="313"/>
  </conditionalFormatting>
  <conditionalFormatting sqref="E51:E1048576">
    <cfRule type="duplicateValues" dxfId="273" priority="308"/>
  </conditionalFormatting>
  <conditionalFormatting sqref="E51:E1048576">
    <cfRule type="duplicateValues" dxfId="272" priority="304"/>
  </conditionalFormatting>
  <conditionalFormatting sqref="E51:E1048576">
    <cfRule type="duplicateValues" dxfId="271" priority="299"/>
  </conditionalFormatting>
  <conditionalFormatting sqref="B51:B1048576">
    <cfRule type="duplicateValues" dxfId="270" priority="298"/>
  </conditionalFormatting>
  <conditionalFormatting sqref="E51:E1048576">
    <cfRule type="duplicateValues" dxfId="269" priority="291"/>
  </conditionalFormatting>
  <conditionalFormatting sqref="E51:E1048576">
    <cfRule type="duplicateValues" dxfId="268" priority="280"/>
  </conditionalFormatting>
  <conditionalFormatting sqref="E51:E1048576">
    <cfRule type="duplicateValues" dxfId="267" priority="257"/>
  </conditionalFormatting>
  <conditionalFormatting sqref="E51:E1048576">
    <cfRule type="duplicateValues" dxfId="266" priority="251"/>
  </conditionalFormatting>
  <conditionalFormatting sqref="B51:B1048576">
    <cfRule type="duplicateValues" dxfId="265" priority="250"/>
  </conditionalFormatting>
  <conditionalFormatting sqref="E51:E1048576">
    <cfRule type="duplicateValues" dxfId="264" priority="242"/>
  </conditionalFormatting>
  <conditionalFormatting sqref="E51:E1048576">
    <cfRule type="duplicateValues" dxfId="263" priority="233"/>
  </conditionalFormatting>
  <conditionalFormatting sqref="B51:B1048576">
    <cfRule type="duplicateValues" dxfId="262" priority="232"/>
  </conditionalFormatting>
  <conditionalFormatting sqref="E51:E1048576 E1:E6">
    <cfRule type="duplicateValues" dxfId="261" priority="212"/>
  </conditionalFormatting>
  <conditionalFormatting sqref="E7:E11">
    <cfRule type="duplicateValues" dxfId="260" priority="200"/>
  </conditionalFormatting>
  <conditionalFormatting sqref="E7:E11">
    <cfRule type="duplicateValues" dxfId="259" priority="199"/>
  </conditionalFormatting>
  <conditionalFormatting sqref="E7:E11">
    <cfRule type="duplicateValues" dxfId="258" priority="198"/>
  </conditionalFormatting>
  <conditionalFormatting sqref="E7:E11">
    <cfRule type="duplicateValues" dxfId="257" priority="197"/>
  </conditionalFormatting>
  <conditionalFormatting sqref="E7:E11">
    <cfRule type="duplicateValues" dxfId="256" priority="196"/>
  </conditionalFormatting>
  <conditionalFormatting sqref="E7:E11">
    <cfRule type="duplicateValues" dxfId="255" priority="195"/>
  </conditionalFormatting>
  <conditionalFormatting sqref="B7:B11">
    <cfRule type="duplicateValues" dxfId="254" priority="194"/>
  </conditionalFormatting>
  <conditionalFormatting sqref="E7:E11">
    <cfRule type="duplicateValues" dxfId="253" priority="193"/>
  </conditionalFormatting>
  <conditionalFormatting sqref="B7:B11">
    <cfRule type="duplicateValues" dxfId="252" priority="192"/>
  </conditionalFormatting>
  <conditionalFormatting sqref="B7:B11">
    <cfRule type="duplicateValues" dxfId="251" priority="191"/>
  </conditionalFormatting>
  <conditionalFormatting sqref="E7:E11">
    <cfRule type="duplicateValues" dxfId="250" priority="190"/>
  </conditionalFormatting>
  <conditionalFormatting sqref="E7:E11">
    <cfRule type="duplicateValues" dxfId="249" priority="189"/>
  </conditionalFormatting>
  <conditionalFormatting sqref="B7:B11">
    <cfRule type="duplicateValues" dxfId="248" priority="188"/>
  </conditionalFormatting>
  <conditionalFormatting sqref="E7:E11">
    <cfRule type="duplicateValues" dxfId="247" priority="187"/>
  </conditionalFormatting>
  <conditionalFormatting sqref="E7:E11">
    <cfRule type="duplicateValues" dxfId="246" priority="186"/>
  </conditionalFormatting>
  <conditionalFormatting sqref="B7:B11">
    <cfRule type="duplicateValues" dxfId="245" priority="185"/>
  </conditionalFormatting>
  <conditionalFormatting sqref="E7:E11">
    <cfRule type="duplicateValues" dxfId="244" priority="184"/>
  </conditionalFormatting>
  <conditionalFormatting sqref="E51:E1048576 E1:E11">
    <cfRule type="duplicateValues" dxfId="243" priority="183"/>
  </conditionalFormatting>
  <conditionalFormatting sqref="B51:B1048576 B1:B11">
    <cfRule type="duplicateValues" dxfId="242" priority="182"/>
  </conditionalFormatting>
  <conditionalFormatting sqref="E12:E13">
    <cfRule type="duplicateValues" dxfId="241" priority="181"/>
  </conditionalFormatting>
  <conditionalFormatting sqref="E12:E13">
    <cfRule type="duplicateValues" dxfId="240" priority="180"/>
  </conditionalFormatting>
  <conditionalFormatting sqref="E12:E13">
    <cfRule type="duplicateValues" dxfId="239" priority="179"/>
  </conditionalFormatting>
  <conditionalFormatting sqref="E12:E13">
    <cfRule type="duplicateValues" dxfId="238" priority="178"/>
  </conditionalFormatting>
  <conditionalFormatting sqref="E12:E13">
    <cfRule type="duplicateValues" dxfId="237" priority="177"/>
  </conditionalFormatting>
  <conditionalFormatting sqref="E12:E13">
    <cfRule type="duplicateValues" dxfId="236" priority="176"/>
  </conditionalFormatting>
  <conditionalFormatting sqref="B12:B13">
    <cfRule type="duplicateValues" dxfId="235" priority="175"/>
  </conditionalFormatting>
  <conditionalFormatting sqref="E12:E13">
    <cfRule type="duplicateValues" dxfId="234" priority="174"/>
  </conditionalFormatting>
  <conditionalFormatting sqref="B12:B13">
    <cfRule type="duplicateValues" dxfId="233" priority="173"/>
  </conditionalFormatting>
  <conditionalFormatting sqref="B12:B13">
    <cfRule type="duplicateValues" dxfId="232" priority="172"/>
  </conditionalFormatting>
  <conditionalFormatting sqref="E12:E13">
    <cfRule type="duplicateValues" dxfId="231" priority="171"/>
  </conditionalFormatting>
  <conditionalFormatting sqref="E12:E13">
    <cfRule type="duplicateValues" dxfId="230" priority="170"/>
  </conditionalFormatting>
  <conditionalFormatting sqref="B12:B13">
    <cfRule type="duplicateValues" dxfId="229" priority="169"/>
  </conditionalFormatting>
  <conditionalFormatting sqref="E12:E13">
    <cfRule type="duplicateValues" dxfId="228" priority="168"/>
  </conditionalFormatting>
  <conditionalFormatting sqref="E12:E13">
    <cfRule type="duplicateValues" dxfId="227" priority="167"/>
  </conditionalFormatting>
  <conditionalFormatting sqref="B12:B13">
    <cfRule type="duplicateValues" dxfId="226" priority="166"/>
  </conditionalFormatting>
  <conditionalFormatting sqref="E12:E13">
    <cfRule type="duplicateValues" dxfId="225" priority="165"/>
  </conditionalFormatting>
  <conditionalFormatting sqref="E12:E13">
    <cfRule type="duplicateValues" dxfId="224" priority="164"/>
  </conditionalFormatting>
  <conditionalFormatting sqref="B12:B13">
    <cfRule type="duplicateValues" dxfId="223" priority="163"/>
  </conditionalFormatting>
  <conditionalFormatting sqref="E51:E1048576 E1:E13">
    <cfRule type="duplicateValues" dxfId="222" priority="162"/>
  </conditionalFormatting>
  <conditionalFormatting sqref="E14:E23">
    <cfRule type="duplicateValues" dxfId="221" priority="161"/>
  </conditionalFormatting>
  <conditionalFormatting sqref="E14:E23">
    <cfRule type="duplicateValues" dxfId="220" priority="160"/>
  </conditionalFormatting>
  <conditionalFormatting sqref="E14:E23">
    <cfRule type="duplicateValues" dxfId="219" priority="159"/>
  </conditionalFormatting>
  <conditionalFormatting sqref="E14:E23">
    <cfRule type="duplicateValues" dxfId="218" priority="158"/>
  </conditionalFormatting>
  <conditionalFormatting sqref="E14:E23">
    <cfRule type="duplicateValues" dxfId="217" priority="157"/>
  </conditionalFormatting>
  <conditionalFormatting sqref="E14:E23">
    <cfRule type="duplicateValues" dxfId="216" priority="156"/>
  </conditionalFormatting>
  <conditionalFormatting sqref="B14:B23">
    <cfRule type="duplicateValues" dxfId="215" priority="155"/>
  </conditionalFormatting>
  <conditionalFormatting sqref="E14:E23">
    <cfRule type="duplicateValues" dxfId="214" priority="154"/>
  </conditionalFormatting>
  <conditionalFormatting sqref="B14:B23">
    <cfRule type="duplicateValues" dxfId="213" priority="153"/>
  </conditionalFormatting>
  <conditionalFormatting sqref="B14:B23">
    <cfRule type="duplicateValues" dxfId="212" priority="152"/>
  </conditionalFormatting>
  <conditionalFormatting sqref="E14:E23">
    <cfRule type="duplicateValues" dxfId="211" priority="151"/>
  </conditionalFormatting>
  <conditionalFormatting sqref="E14:E23">
    <cfRule type="duplicateValues" dxfId="210" priority="150"/>
  </conditionalFormatting>
  <conditionalFormatting sqref="B14:B23">
    <cfRule type="duplicateValues" dxfId="209" priority="149"/>
  </conditionalFormatting>
  <conditionalFormatting sqref="E14:E23">
    <cfRule type="duplicateValues" dxfId="208" priority="148"/>
  </conditionalFormatting>
  <conditionalFormatting sqref="E14:E23">
    <cfRule type="duplicateValues" dxfId="207" priority="147"/>
  </conditionalFormatting>
  <conditionalFormatting sqref="B14:B23">
    <cfRule type="duplicateValues" dxfId="206" priority="146"/>
  </conditionalFormatting>
  <conditionalFormatting sqref="E14:E23">
    <cfRule type="duplicateValues" dxfId="205" priority="145"/>
  </conditionalFormatting>
  <conditionalFormatting sqref="E14:E23">
    <cfRule type="duplicateValues" dxfId="204" priority="144"/>
  </conditionalFormatting>
  <conditionalFormatting sqref="B14:B23">
    <cfRule type="duplicateValues" dxfId="203" priority="143"/>
  </conditionalFormatting>
  <conditionalFormatting sqref="E14:E23">
    <cfRule type="duplicateValues" dxfId="202" priority="142"/>
  </conditionalFormatting>
  <conditionalFormatting sqref="E51:E1048576 E1:E23">
    <cfRule type="duplicateValues" dxfId="201" priority="141"/>
  </conditionalFormatting>
  <conditionalFormatting sqref="B51:B1048576 B1:B23">
    <cfRule type="duplicateValues" dxfId="200" priority="140"/>
  </conditionalFormatting>
  <conditionalFormatting sqref="E24:E30">
    <cfRule type="duplicateValues" dxfId="199" priority="139"/>
  </conditionalFormatting>
  <conditionalFormatting sqref="E24:E30">
    <cfRule type="duplicateValues" dxfId="198" priority="138"/>
  </conditionalFormatting>
  <conditionalFormatting sqref="E24:E30">
    <cfRule type="duplicateValues" dxfId="197" priority="137"/>
  </conditionalFormatting>
  <conditionalFormatting sqref="E24:E30">
    <cfRule type="duplicateValues" dxfId="196" priority="136"/>
  </conditionalFormatting>
  <conditionalFormatting sqref="E24:E30">
    <cfRule type="duplicateValues" dxfId="195" priority="135"/>
  </conditionalFormatting>
  <conditionalFormatting sqref="E24:E30">
    <cfRule type="duplicateValues" dxfId="194" priority="134"/>
  </conditionalFormatting>
  <conditionalFormatting sqref="B24:B30">
    <cfRule type="duplicateValues" dxfId="193" priority="133"/>
  </conditionalFormatting>
  <conditionalFormatting sqref="E24:E30">
    <cfRule type="duplicateValues" dxfId="192" priority="132"/>
  </conditionalFormatting>
  <conditionalFormatting sqref="B24:B30">
    <cfRule type="duplicateValues" dxfId="191" priority="131"/>
  </conditionalFormatting>
  <conditionalFormatting sqref="B24:B30">
    <cfRule type="duplicateValues" dxfId="190" priority="130"/>
  </conditionalFormatting>
  <conditionalFormatting sqref="E24:E30">
    <cfRule type="duplicateValues" dxfId="189" priority="129"/>
  </conditionalFormatting>
  <conditionalFormatting sqref="E24:E30">
    <cfRule type="duplicateValues" dxfId="188" priority="128"/>
  </conditionalFormatting>
  <conditionalFormatting sqref="B24:B30">
    <cfRule type="duplicateValues" dxfId="187" priority="127"/>
  </conditionalFormatting>
  <conditionalFormatting sqref="E24:E30">
    <cfRule type="duplicateValues" dxfId="186" priority="126"/>
  </conditionalFormatting>
  <conditionalFormatting sqref="E24:E30">
    <cfRule type="duplicateValues" dxfId="185" priority="125"/>
  </conditionalFormatting>
  <conditionalFormatting sqref="B24:B30">
    <cfRule type="duplicateValues" dxfId="184" priority="124"/>
  </conditionalFormatting>
  <conditionalFormatting sqref="E24:E30">
    <cfRule type="duplicateValues" dxfId="183" priority="123"/>
  </conditionalFormatting>
  <conditionalFormatting sqref="E24:E30">
    <cfRule type="duplicateValues" dxfId="182" priority="122"/>
  </conditionalFormatting>
  <conditionalFormatting sqref="B24:B30">
    <cfRule type="duplicateValues" dxfId="181" priority="121"/>
  </conditionalFormatting>
  <conditionalFormatting sqref="E24:E30">
    <cfRule type="duplicateValues" dxfId="180" priority="120"/>
  </conditionalFormatting>
  <conditionalFormatting sqref="E24:E30">
    <cfRule type="duplicateValues" dxfId="179" priority="119"/>
  </conditionalFormatting>
  <conditionalFormatting sqref="B24:B30">
    <cfRule type="duplicateValues" dxfId="178" priority="118"/>
  </conditionalFormatting>
  <conditionalFormatting sqref="E51:E1048576 E1:E30">
    <cfRule type="duplicateValues" dxfId="177" priority="117"/>
  </conditionalFormatting>
  <conditionalFormatting sqref="E42:E44">
    <cfRule type="duplicateValues" dxfId="176" priority="93"/>
  </conditionalFormatting>
  <conditionalFormatting sqref="E42:E44">
    <cfRule type="duplicateValues" dxfId="175" priority="92"/>
  </conditionalFormatting>
  <conditionalFormatting sqref="E42:E44">
    <cfRule type="duplicateValues" dxfId="174" priority="91"/>
  </conditionalFormatting>
  <conditionalFormatting sqref="E42:E44">
    <cfRule type="duplicateValues" dxfId="173" priority="90"/>
  </conditionalFormatting>
  <conditionalFormatting sqref="E42:E44">
    <cfRule type="duplicateValues" dxfId="172" priority="89"/>
  </conditionalFormatting>
  <conditionalFormatting sqref="E42:E44">
    <cfRule type="duplicateValues" dxfId="171" priority="88"/>
  </conditionalFormatting>
  <conditionalFormatting sqref="B42:B44">
    <cfRule type="duplicateValues" dxfId="170" priority="87"/>
  </conditionalFormatting>
  <conditionalFormatting sqref="E42:E44">
    <cfRule type="duplicateValues" dxfId="169" priority="86"/>
  </conditionalFormatting>
  <conditionalFormatting sqref="B42:B44">
    <cfRule type="duplicateValues" dxfId="168" priority="85"/>
  </conditionalFormatting>
  <conditionalFormatting sqref="B42:B44">
    <cfRule type="duplicateValues" dxfId="167" priority="84"/>
  </conditionalFormatting>
  <conditionalFormatting sqref="E42:E44">
    <cfRule type="duplicateValues" dxfId="166" priority="83"/>
  </conditionalFormatting>
  <conditionalFormatting sqref="E42:E44">
    <cfRule type="duplicateValues" dxfId="165" priority="82"/>
  </conditionalFormatting>
  <conditionalFormatting sqref="B42:B44">
    <cfRule type="duplicateValues" dxfId="164" priority="81"/>
  </conditionalFormatting>
  <conditionalFormatting sqref="E42:E44">
    <cfRule type="duplicateValues" dxfId="163" priority="80"/>
  </conditionalFormatting>
  <conditionalFormatting sqref="E42:E44">
    <cfRule type="duplicateValues" dxfId="162" priority="79"/>
  </conditionalFormatting>
  <conditionalFormatting sqref="B42:B44">
    <cfRule type="duplicateValues" dxfId="161" priority="78"/>
  </conditionalFormatting>
  <conditionalFormatting sqref="E42:E44">
    <cfRule type="duplicateValues" dxfId="160" priority="77"/>
  </conditionalFormatting>
  <conditionalFormatting sqref="E42:E44">
    <cfRule type="duplicateValues" dxfId="159" priority="76"/>
  </conditionalFormatting>
  <conditionalFormatting sqref="B42:B44">
    <cfRule type="duplicateValues" dxfId="158" priority="75"/>
  </conditionalFormatting>
  <conditionalFormatting sqref="E42:E44">
    <cfRule type="duplicateValues" dxfId="157" priority="74"/>
  </conditionalFormatting>
  <conditionalFormatting sqref="E42:E44">
    <cfRule type="duplicateValues" dxfId="156" priority="73"/>
  </conditionalFormatting>
  <conditionalFormatting sqref="B42:B44">
    <cfRule type="duplicateValues" dxfId="155" priority="72"/>
  </conditionalFormatting>
  <conditionalFormatting sqref="E42:E44">
    <cfRule type="duplicateValues" dxfId="154" priority="71"/>
  </conditionalFormatting>
  <conditionalFormatting sqref="E45:E49">
    <cfRule type="duplicateValues" dxfId="153" priority="70"/>
  </conditionalFormatting>
  <conditionalFormatting sqref="E45:E49">
    <cfRule type="duplicateValues" dxfId="152" priority="69"/>
  </conditionalFormatting>
  <conditionalFormatting sqref="E45:E49">
    <cfRule type="duplicateValues" dxfId="151" priority="68"/>
  </conditionalFormatting>
  <conditionalFormatting sqref="E45:E49">
    <cfRule type="duplicateValues" dxfId="150" priority="67"/>
  </conditionalFormatting>
  <conditionalFormatting sqref="E45:E49">
    <cfRule type="duplicateValues" dxfId="149" priority="66"/>
  </conditionalFormatting>
  <conditionalFormatting sqref="E45:E49">
    <cfRule type="duplicateValues" dxfId="148" priority="65"/>
  </conditionalFormatting>
  <conditionalFormatting sqref="B45:B49">
    <cfRule type="duplicateValues" dxfId="147" priority="64"/>
  </conditionalFormatting>
  <conditionalFormatting sqref="E45:E49">
    <cfRule type="duplicateValues" dxfId="146" priority="63"/>
  </conditionalFormatting>
  <conditionalFormatting sqref="B45:B49">
    <cfRule type="duplicateValues" dxfId="145" priority="62"/>
  </conditionalFormatting>
  <conditionalFormatting sqref="B45:B49">
    <cfRule type="duplicateValues" dxfId="144" priority="61"/>
  </conditionalFormatting>
  <conditionalFormatting sqref="E45:E49">
    <cfRule type="duplicateValues" dxfId="143" priority="60"/>
  </conditionalFormatting>
  <conditionalFormatting sqref="E45:E49">
    <cfRule type="duplicateValues" dxfId="142" priority="59"/>
  </conditionalFormatting>
  <conditionalFormatting sqref="B45:B49">
    <cfRule type="duplicateValues" dxfId="141" priority="58"/>
  </conditionalFormatting>
  <conditionalFormatting sqref="E45:E49">
    <cfRule type="duplicateValues" dxfId="140" priority="57"/>
  </conditionalFormatting>
  <conditionalFormatting sqref="E45:E49">
    <cfRule type="duplicateValues" dxfId="139" priority="56"/>
  </conditionalFormatting>
  <conditionalFormatting sqref="B45:B49">
    <cfRule type="duplicateValues" dxfId="138" priority="55"/>
  </conditionalFormatting>
  <conditionalFormatting sqref="E45:E49">
    <cfRule type="duplicateValues" dxfId="137" priority="54"/>
  </conditionalFormatting>
  <conditionalFormatting sqref="E45:E49">
    <cfRule type="duplicateValues" dxfId="136" priority="53"/>
  </conditionalFormatting>
  <conditionalFormatting sqref="B45:B49">
    <cfRule type="duplicateValues" dxfId="135" priority="52"/>
  </conditionalFormatting>
  <conditionalFormatting sqref="E45:E49">
    <cfRule type="duplicateValues" dxfId="134" priority="51"/>
  </conditionalFormatting>
  <conditionalFormatting sqref="E45:E49">
    <cfRule type="duplicateValues" dxfId="133" priority="50"/>
  </conditionalFormatting>
  <conditionalFormatting sqref="B45:B49">
    <cfRule type="duplicateValues" dxfId="132" priority="49"/>
  </conditionalFormatting>
  <conditionalFormatting sqref="E45:E49">
    <cfRule type="duplicateValues" dxfId="131" priority="48"/>
  </conditionalFormatting>
  <conditionalFormatting sqref="E51:E1048576 E1:E49">
    <cfRule type="duplicateValues" dxfId="130" priority="47"/>
  </conditionalFormatting>
  <conditionalFormatting sqref="E50">
    <cfRule type="duplicateValues" dxfId="129" priority="46"/>
  </conditionalFormatting>
  <conditionalFormatting sqref="E50">
    <cfRule type="duplicateValues" dxfId="128" priority="45"/>
  </conditionalFormatting>
  <conditionalFormatting sqref="E50">
    <cfRule type="duplicateValues" dxfId="127" priority="44"/>
  </conditionalFormatting>
  <conditionalFormatting sqref="E50">
    <cfRule type="duplicateValues" dxfId="126" priority="43"/>
  </conditionalFormatting>
  <conditionalFormatting sqref="E50">
    <cfRule type="duplicateValues" dxfId="125" priority="42"/>
  </conditionalFormatting>
  <conditionalFormatting sqref="E50">
    <cfRule type="duplicateValues" dxfId="124" priority="41"/>
  </conditionalFormatting>
  <conditionalFormatting sqref="B50">
    <cfRule type="duplicateValues" dxfId="123" priority="40"/>
  </conditionalFormatting>
  <conditionalFormatting sqref="E50">
    <cfRule type="duplicateValues" dxfId="122" priority="39"/>
  </conditionalFormatting>
  <conditionalFormatting sqref="B50">
    <cfRule type="duplicateValues" dxfId="121" priority="38"/>
  </conditionalFormatting>
  <conditionalFormatting sqref="B50">
    <cfRule type="duplicateValues" dxfId="120" priority="37"/>
  </conditionalFormatting>
  <conditionalFormatting sqref="E50">
    <cfRule type="duplicateValues" dxfId="119" priority="36"/>
  </conditionalFormatting>
  <conditionalFormatting sqref="E50">
    <cfRule type="duplicateValues" dxfId="118" priority="35"/>
  </conditionalFormatting>
  <conditionalFormatting sqref="B50">
    <cfRule type="duplicateValues" dxfId="117" priority="34"/>
  </conditionalFormatting>
  <conditionalFormatting sqref="E50">
    <cfRule type="duplicateValues" dxfId="116" priority="33"/>
  </conditionalFormatting>
  <conditionalFormatting sqref="E50">
    <cfRule type="duplicateValues" dxfId="115" priority="32"/>
  </conditionalFormatting>
  <conditionalFormatting sqref="B50">
    <cfRule type="duplicateValues" dxfId="114" priority="31"/>
  </conditionalFormatting>
  <conditionalFormatting sqref="E50">
    <cfRule type="duplicateValues" dxfId="113" priority="30"/>
  </conditionalFormatting>
  <conditionalFormatting sqref="E50">
    <cfRule type="duplicateValues" dxfId="112" priority="29"/>
  </conditionalFormatting>
  <conditionalFormatting sqref="B50">
    <cfRule type="duplicateValues" dxfId="111" priority="28"/>
  </conditionalFormatting>
  <conditionalFormatting sqref="E50">
    <cfRule type="duplicateValues" dxfId="110" priority="27"/>
  </conditionalFormatting>
  <conditionalFormatting sqref="E50">
    <cfRule type="duplicateValues" dxfId="109" priority="26"/>
  </conditionalFormatting>
  <conditionalFormatting sqref="B50">
    <cfRule type="duplicateValues" dxfId="108" priority="25"/>
  </conditionalFormatting>
  <conditionalFormatting sqref="E50">
    <cfRule type="duplicateValues" dxfId="107" priority="24"/>
  </conditionalFormatting>
  <conditionalFormatting sqref="E50">
    <cfRule type="duplicateValues" dxfId="106" priority="23"/>
  </conditionalFormatting>
  <conditionalFormatting sqref="E5:E6">
    <cfRule type="duplicateValues" dxfId="105" priority="120265"/>
  </conditionalFormatting>
  <conditionalFormatting sqref="B5:B6">
    <cfRule type="duplicateValues" dxfId="104" priority="120272"/>
  </conditionalFormatting>
  <conditionalFormatting sqref="E31:E41">
    <cfRule type="duplicateValues" dxfId="103" priority="120283"/>
  </conditionalFormatting>
  <conditionalFormatting sqref="B31:B41">
    <cfRule type="duplicateValues" dxfId="102" priority="120295"/>
  </conditionalFormatting>
  <conditionalFormatting sqref="E1:E1048576">
    <cfRule type="duplicateValues" dxfId="101" priority="2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Normal="100" workbookViewId="0">
      <selection sqref="A1:E1"/>
    </sheetView>
  </sheetViews>
  <sheetFormatPr baseColWidth="10" defaultColWidth="23.42578125" defaultRowHeight="15" x14ac:dyDescent="0.25"/>
  <cols>
    <col min="1" max="1" width="24.5703125" style="99" bestFit="1" customWidth="1"/>
    <col min="2" max="2" width="17.140625" style="99" bestFit="1" customWidth="1"/>
    <col min="3" max="3" width="49.85546875" style="99" bestFit="1" customWidth="1"/>
    <col min="4" max="4" width="36.85546875" style="99" bestFit="1" customWidth="1"/>
    <col min="5" max="5" width="19.5703125" style="99" customWidth="1"/>
    <col min="6" max="16384" width="23.42578125" style="99"/>
  </cols>
  <sheetData>
    <row r="1" spans="1:5" ht="22.5" customHeight="1" x14ac:dyDescent="0.25">
      <c r="A1" s="164" t="s">
        <v>2158</v>
      </c>
      <c r="B1" s="165"/>
      <c r="C1" s="165"/>
      <c r="D1" s="165"/>
      <c r="E1" s="166"/>
    </row>
    <row r="2" spans="1:5" ht="25.5" customHeight="1" x14ac:dyDescent="0.25">
      <c r="A2" s="167" t="s">
        <v>2470</v>
      </c>
      <c r="B2" s="168"/>
      <c r="C2" s="168"/>
      <c r="D2" s="168"/>
      <c r="E2" s="169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7">
        <v>44299.708333333336</v>
      </c>
      <c r="C4" s="101"/>
      <c r="D4" s="101"/>
      <c r="E4" s="110"/>
    </row>
    <row r="5" spans="1:5" ht="18.75" thickBot="1" x14ac:dyDescent="0.3">
      <c r="A5" s="107" t="s">
        <v>2424</v>
      </c>
      <c r="B5" s="127">
        <v>44300.25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customHeight="1" x14ac:dyDescent="0.25">
      <c r="A7" s="170" t="s">
        <v>2425</v>
      </c>
      <c r="B7" s="171"/>
      <c r="C7" s="171"/>
      <c r="D7" s="171"/>
      <c r="E7" s="172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.75" thickBot="1" x14ac:dyDescent="0.3">
      <c r="A9" s="100"/>
      <c r="B9" s="100"/>
      <c r="C9" s="128"/>
      <c r="D9" s="129" t="s">
        <v>2531</v>
      </c>
      <c r="E9" s="114"/>
    </row>
    <row r="10" spans="1:5" ht="18.75" thickBot="1" x14ac:dyDescent="0.3">
      <c r="A10" s="103" t="s">
        <v>2495</v>
      </c>
      <c r="B10" s="136">
        <f>COUNT(B9:B9)</f>
        <v>0</v>
      </c>
      <c r="C10" s="173"/>
      <c r="D10" s="174"/>
      <c r="E10" s="175"/>
    </row>
    <row r="11" spans="1:5" x14ac:dyDescent="0.25">
      <c r="B11" s="105"/>
      <c r="E11" s="105"/>
    </row>
    <row r="12" spans="1:5" ht="18" customHeight="1" x14ac:dyDescent="0.25">
      <c r="A12" s="170" t="s">
        <v>2496</v>
      </c>
      <c r="B12" s="171"/>
      <c r="C12" s="171"/>
      <c r="D12" s="171"/>
      <c r="E12" s="172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11" t="s">
        <v>2427</v>
      </c>
    </row>
    <row r="14" spans="1:5" ht="18.75" thickBot="1" x14ac:dyDescent="0.3">
      <c r="A14" s="100"/>
      <c r="B14" s="128"/>
      <c r="C14" s="128"/>
      <c r="D14" s="129" t="s">
        <v>2532</v>
      </c>
      <c r="E14" s="133"/>
    </row>
    <row r="15" spans="1:5" ht="18.75" thickBot="1" x14ac:dyDescent="0.3">
      <c r="A15" s="103" t="s">
        <v>2495</v>
      </c>
      <c r="B15" s="136">
        <f>COUNT(B14:B14)</f>
        <v>0</v>
      </c>
      <c r="C15" s="176"/>
      <c r="D15" s="177"/>
      <c r="E15" s="178"/>
    </row>
    <row r="16" spans="1:5" ht="15.75" thickBot="1" x14ac:dyDescent="0.3">
      <c r="B16" s="105"/>
      <c r="E16" s="105"/>
    </row>
    <row r="17" spans="1:5" ht="18.75" customHeight="1" thickBot="1" x14ac:dyDescent="0.3">
      <c r="A17" s="156" t="s">
        <v>2497</v>
      </c>
      <c r="B17" s="157"/>
      <c r="C17" s="157"/>
      <c r="D17" s="157"/>
      <c r="E17" s="158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11" t="s">
        <v>2427</v>
      </c>
    </row>
    <row r="19" spans="1:5" ht="18" x14ac:dyDescent="0.25">
      <c r="A19" s="128" t="str">
        <f>VLOOKUP(B19,'[1]LISTADO ATM'!$A$2:$C$821,3,0)</f>
        <v>DISTRITO NACIONAL</v>
      </c>
      <c r="B19" s="137">
        <v>658</v>
      </c>
      <c r="C19" s="115" t="str">
        <f>VLOOKUP(B19,'[1]LISTADO ATM'!$A$2:$B$821,2,0)</f>
        <v>ATM Cámara de Cuentas</v>
      </c>
      <c r="D19" s="130" t="s">
        <v>2451</v>
      </c>
      <c r="E19" s="133">
        <v>335850629</v>
      </c>
    </row>
    <row r="20" spans="1:5" ht="18" x14ac:dyDescent="0.25">
      <c r="A20" s="128" t="str">
        <f>VLOOKUP(B20,'[1]LISTADO ATM'!$A$2:$C$821,3,0)</f>
        <v>DISTRITO NACIONAL</v>
      </c>
      <c r="B20" s="128">
        <v>147</v>
      </c>
      <c r="C20" s="115" t="str">
        <f>VLOOKUP(B20,'[1]LISTADO ATM'!$A$2:$B$821,2,0)</f>
        <v xml:space="preserve">ATM Kiosco Megacentro I </v>
      </c>
      <c r="D20" s="130" t="s">
        <v>2451</v>
      </c>
      <c r="E20" s="138">
        <v>335850837</v>
      </c>
    </row>
    <row r="21" spans="1:5" ht="18" x14ac:dyDescent="0.25">
      <c r="A21" s="128" t="str">
        <f>VLOOKUP(B21,'[1]LISTADO ATM'!$A$2:$C$821,3,0)</f>
        <v>DISTRITO NACIONAL</v>
      </c>
      <c r="B21" s="128">
        <v>684</v>
      </c>
      <c r="C21" s="115" t="str">
        <f>VLOOKUP(B21,'[1]LISTADO ATM'!$A$2:$B$821,2,0)</f>
        <v>ATM Estación Texaco Prolongación 27 Febrero</v>
      </c>
      <c r="D21" s="130" t="s">
        <v>2451</v>
      </c>
      <c r="E21" s="138">
        <v>335851680</v>
      </c>
    </row>
    <row r="22" spans="1:5" ht="18" x14ac:dyDescent="0.25">
      <c r="A22" s="128" t="str">
        <f>VLOOKUP(B22,'[1]LISTADO ATM'!$A$2:$C$821,3,0)</f>
        <v>DISTRITO NACIONAL</v>
      </c>
      <c r="B22" s="128">
        <v>246</v>
      </c>
      <c r="C22" s="115" t="str">
        <f>VLOOKUP(B22,'[1]LISTADO ATM'!$A$2:$B$821,2,0)</f>
        <v xml:space="preserve">ATM Oficina Torre BR (Lobby) </v>
      </c>
      <c r="D22" s="130" t="s">
        <v>2451</v>
      </c>
      <c r="E22" s="138" t="s">
        <v>2549</v>
      </c>
    </row>
    <row r="23" spans="1:5" ht="18.75" thickBot="1" x14ac:dyDescent="0.3">
      <c r="A23" s="128" t="str">
        <f>VLOOKUP(B23,'[1]LISTADO ATM'!$A$2:$C$821,3,0)</f>
        <v>DISTRITO NACIONAL</v>
      </c>
      <c r="B23" s="128">
        <v>527</v>
      </c>
      <c r="C23" s="115" t="str">
        <f>VLOOKUP(B23,'[1]LISTADO ATM'!$A$2:$B$821,2,0)</f>
        <v>ATM Oficina Zona Oriental II</v>
      </c>
      <c r="D23" s="130" t="s">
        <v>2451</v>
      </c>
      <c r="E23" s="138">
        <v>335852237</v>
      </c>
    </row>
    <row r="24" spans="1:5" ht="18.75" customHeight="1" thickBot="1" x14ac:dyDescent="0.3">
      <c r="A24" s="131" t="s">
        <v>2495</v>
      </c>
      <c r="B24" s="136">
        <f>COUNT(B19:B23)</f>
        <v>5</v>
      </c>
      <c r="C24" s="113"/>
      <c r="D24" s="113"/>
      <c r="E24" s="113"/>
    </row>
    <row r="25" spans="1:5" ht="18.75" customHeight="1" thickBot="1" x14ac:dyDescent="0.3">
      <c r="B25" s="105"/>
      <c r="E25" s="105"/>
    </row>
    <row r="26" spans="1:5" ht="18.75" thickBot="1" x14ac:dyDescent="0.3">
      <c r="A26" s="156" t="s">
        <v>2498</v>
      </c>
      <c r="B26" s="157"/>
      <c r="C26" s="157"/>
      <c r="D26" s="157"/>
      <c r="E26" s="158"/>
    </row>
    <row r="27" spans="1:5" ht="18" x14ac:dyDescent="0.25">
      <c r="A27" s="102" t="s">
        <v>15</v>
      </c>
      <c r="B27" s="102" t="s">
        <v>2426</v>
      </c>
      <c r="C27" s="102" t="s">
        <v>46</v>
      </c>
      <c r="D27" s="102" t="s">
        <v>2429</v>
      </c>
      <c r="E27" s="111" t="s">
        <v>2427</v>
      </c>
    </row>
    <row r="28" spans="1:5" ht="18" x14ac:dyDescent="0.25">
      <c r="A28" s="100" t="str">
        <f>VLOOKUP(B28,'[1]LISTADO ATM'!$A$2:$C$821,3,0)</f>
        <v>DISTRITO NACIONAL</v>
      </c>
      <c r="B28" s="128">
        <v>232</v>
      </c>
      <c r="C28" s="128" t="str">
        <f>VLOOKUP(B28,'[1]LISTADO ATM'!$A$2:$B$821,2,0)</f>
        <v xml:space="preserve">ATM S/M Nacional Charles de Gaulle </v>
      </c>
      <c r="D28" s="128" t="s">
        <v>2527</v>
      </c>
      <c r="E28" s="114">
        <v>335849089</v>
      </c>
    </row>
    <row r="29" spans="1:5" ht="18" x14ac:dyDescent="0.25">
      <c r="A29" s="100" t="str">
        <f>VLOOKUP(B29,'[1]LISTADO ATM'!$A$2:$C$821,3,0)</f>
        <v>DISTRITO NACIONAL</v>
      </c>
      <c r="B29" s="128">
        <v>567</v>
      </c>
      <c r="C29" s="128" t="str">
        <f>VLOOKUP(B29,'[1]LISTADO ATM'!$A$2:$B$821,2,0)</f>
        <v xml:space="preserve">ATM Oficina Máximo Gómez </v>
      </c>
      <c r="D29" s="128" t="s">
        <v>2527</v>
      </c>
      <c r="E29" s="114">
        <v>335850318</v>
      </c>
    </row>
    <row r="30" spans="1:5" ht="18" x14ac:dyDescent="0.25">
      <c r="A30" s="100" t="str">
        <f>VLOOKUP(B30,'[1]LISTADO ATM'!$A$2:$C$821,3,0)</f>
        <v>DISTRITO NACIONAL</v>
      </c>
      <c r="B30" s="128">
        <v>487</v>
      </c>
      <c r="C30" s="128" t="str">
        <f>VLOOKUP(B30,'[1]LISTADO ATM'!$A$2:$B$821,2,0)</f>
        <v xml:space="preserve">ATM Olé Hainamosa </v>
      </c>
      <c r="D30" s="128" t="s">
        <v>2527</v>
      </c>
      <c r="E30" s="114">
        <v>335850756</v>
      </c>
    </row>
    <row r="31" spans="1:5" ht="18" x14ac:dyDescent="0.25">
      <c r="A31" s="100" t="str">
        <f>VLOOKUP(B31,'[1]LISTADO ATM'!$A$2:$C$821,3,0)</f>
        <v>DISTRITO NACIONAL</v>
      </c>
      <c r="B31" s="128">
        <v>642</v>
      </c>
      <c r="C31" s="128" t="str">
        <f>VLOOKUP(B31,'[1]LISTADO ATM'!$A$2:$B$821,2,0)</f>
        <v xml:space="preserve">ATM OMSA Sto. Dgo. </v>
      </c>
      <c r="D31" s="128" t="s">
        <v>2527</v>
      </c>
      <c r="E31" s="114">
        <v>335850141</v>
      </c>
    </row>
    <row r="32" spans="1:5" ht="18.75" thickBot="1" x14ac:dyDescent="0.3">
      <c r="A32" s="100" t="str">
        <f>VLOOKUP(B32,'[1]LISTADO ATM'!$A$2:$C$821,3,0)</f>
        <v>NORTE</v>
      </c>
      <c r="B32" s="128">
        <v>138</v>
      </c>
      <c r="C32" s="128" t="str">
        <f>VLOOKUP(B32,'[1]LISTADO ATM'!$A$2:$B$821,2,0)</f>
        <v xml:space="preserve">ATM UNP Fantino </v>
      </c>
      <c r="D32" s="128" t="s">
        <v>2527</v>
      </c>
      <c r="E32" s="114">
        <v>335851790</v>
      </c>
    </row>
    <row r="33" spans="1:5" ht="18" customHeight="1" thickBot="1" x14ac:dyDescent="0.3">
      <c r="A33" s="103" t="s">
        <v>2495</v>
      </c>
      <c r="B33" s="136">
        <f>COUNT(B28:B32)</f>
        <v>5</v>
      </c>
      <c r="C33" s="113"/>
      <c r="D33" s="146"/>
      <c r="E33" s="147"/>
    </row>
    <row r="34" spans="1:5" ht="15.75" thickBot="1" x14ac:dyDescent="0.3">
      <c r="B34" s="105"/>
      <c r="E34" s="105"/>
    </row>
    <row r="35" spans="1:5" ht="18" x14ac:dyDescent="0.25">
      <c r="A35" s="161" t="s">
        <v>2499</v>
      </c>
      <c r="B35" s="162"/>
      <c r="C35" s="162"/>
      <c r="D35" s="162"/>
      <c r="E35" s="163"/>
    </row>
    <row r="36" spans="1:5" ht="18" x14ac:dyDescent="0.25">
      <c r="A36" s="102" t="s">
        <v>15</v>
      </c>
      <c r="B36" s="102" t="s">
        <v>2426</v>
      </c>
      <c r="C36" s="104" t="s">
        <v>46</v>
      </c>
      <c r="D36" s="132" t="s">
        <v>2429</v>
      </c>
      <c r="E36" s="102" t="s">
        <v>2427</v>
      </c>
    </row>
    <row r="37" spans="1:5" ht="18" customHeight="1" x14ac:dyDescent="0.25">
      <c r="A37" s="100" t="str">
        <f>VLOOKUP(B37,'[1]LISTADO ATM'!$A$2:$C$821,3,0)</f>
        <v>DISTRITO NACIONAL</v>
      </c>
      <c r="B37" s="128">
        <v>908</v>
      </c>
      <c r="C37" s="128" t="str">
        <f>VLOOKUP(B37,'[1]LISTADO ATM'!$A$2:$B$821,2,0)</f>
        <v xml:space="preserve">ATM Oficina Plaza Botánika </v>
      </c>
      <c r="D37" s="134" t="s">
        <v>2526</v>
      </c>
      <c r="E37" s="133">
        <v>335850241</v>
      </c>
    </row>
    <row r="38" spans="1:5" ht="36.75" thickBot="1" x14ac:dyDescent="0.3">
      <c r="A38" s="100" t="str">
        <f>VLOOKUP(B38,'[1]LISTADO ATM'!$A$2:$C$821,3,0)</f>
        <v>ESTE</v>
      </c>
      <c r="B38" s="128">
        <v>158</v>
      </c>
      <c r="C38" s="128" t="str">
        <f>VLOOKUP(B38,'[1]LISTADO ATM'!$A$2:$B$821,2,0)</f>
        <v xml:space="preserve">ATM Oficina Romana Norte </v>
      </c>
      <c r="D38" s="134" t="s">
        <v>2526</v>
      </c>
      <c r="E38" s="133">
        <v>335850763</v>
      </c>
    </row>
    <row r="39" spans="1:5" ht="18.75" customHeight="1" thickBot="1" x14ac:dyDescent="0.3">
      <c r="A39" s="103" t="s">
        <v>2495</v>
      </c>
      <c r="B39" s="136">
        <f>COUNT(B37:B38)</f>
        <v>2</v>
      </c>
      <c r="C39" s="113"/>
      <c r="D39" s="135"/>
      <c r="E39" s="135"/>
    </row>
    <row r="40" spans="1:5" ht="15.75" thickBot="1" x14ac:dyDescent="0.3">
      <c r="B40" s="105"/>
      <c r="E40" s="105"/>
    </row>
    <row r="41" spans="1:5" ht="18.75" thickBot="1" x14ac:dyDescent="0.3">
      <c r="A41" s="154" t="s">
        <v>2500</v>
      </c>
      <c r="B41" s="155"/>
      <c r="D41" s="105"/>
      <c r="E41" s="105"/>
    </row>
    <row r="42" spans="1:5" ht="18.75" thickBot="1" x14ac:dyDescent="0.3">
      <c r="A42" s="139">
        <f>+B24+B33+B39</f>
        <v>12</v>
      </c>
      <c r="B42" s="140"/>
    </row>
    <row r="43" spans="1:5" ht="18.75" customHeight="1" thickBot="1" x14ac:dyDescent="0.3">
      <c r="B43" s="105"/>
      <c r="E43" s="105"/>
    </row>
    <row r="44" spans="1:5" ht="18.75" thickBot="1" x14ac:dyDescent="0.3">
      <c r="A44" s="156" t="s">
        <v>2501</v>
      </c>
      <c r="B44" s="157"/>
      <c r="C44" s="157"/>
      <c r="D44" s="157"/>
      <c r="E44" s="158"/>
    </row>
    <row r="45" spans="1:5" ht="18" x14ac:dyDescent="0.25">
      <c r="A45" s="106" t="s">
        <v>15</v>
      </c>
      <c r="B45" s="111" t="s">
        <v>2426</v>
      </c>
      <c r="C45" s="104" t="s">
        <v>46</v>
      </c>
      <c r="D45" s="159" t="s">
        <v>2429</v>
      </c>
      <c r="E45" s="160"/>
    </row>
    <row r="46" spans="1:5" ht="18.75" customHeight="1" x14ac:dyDescent="0.25">
      <c r="A46" s="128" t="str">
        <f>VLOOKUP(B46,'[1]LISTADO ATM'!$A$2:$C$821,3,0)</f>
        <v>DISTRITO NACIONAL</v>
      </c>
      <c r="B46" s="128">
        <v>60</v>
      </c>
      <c r="C46" s="128" t="str">
        <f>VLOOKUP(B46,'[1]LISTADO ATM'!$A$2:$B$821,2,0)</f>
        <v xml:space="preserve">ATM Autobanco 27 de Febrero </v>
      </c>
      <c r="D46" s="152" t="s">
        <v>2503</v>
      </c>
      <c r="E46" s="153"/>
    </row>
    <row r="47" spans="1:5" ht="36" x14ac:dyDescent="0.25">
      <c r="A47" s="128" t="str">
        <f>VLOOKUP(B47,'[1]LISTADO ATM'!$A$2:$C$821,3,0)</f>
        <v>DISTRITO NACIONAL</v>
      </c>
      <c r="B47" s="128">
        <v>224</v>
      </c>
      <c r="C47" s="128" t="str">
        <f>VLOOKUP(B47,'[1]LISTADO ATM'!$A$2:$B$821,2,0)</f>
        <v xml:space="preserve">ATM S/M Nacional El Millón (Núñez de Cáceres) </v>
      </c>
      <c r="D47" s="152" t="s">
        <v>2503</v>
      </c>
      <c r="E47" s="153"/>
    </row>
    <row r="48" spans="1:5" ht="36" x14ac:dyDescent="0.25">
      <c r="A48" s="128" t="str">
        <f>VLOOKUP(B48,'[1]LISTADO ATM'!$A$2:$C$821,3,0)</f>
        <v>DISTRITO NACIONAL</v>
      </c>
      <c r="B48" s="128">
        <v>572</v>
      </c>
      <c r="C48" s="128" t="str">
        <f>VLOOKUP(B48,'[1]LISTADO ATM'!$A$2:$B$821,2,0)</f>
        <v xml:space="preserve">ATM Olé Ovando </v>
      </c>
      <c r="D48" s="152" t="s">
        <v>2504</v>
      </c>
      <c r="E48" s="153"/>
    </row>
    <row r="49" spans="1:5" ht="18" x14ac:dyDescent="0.25">
      <c r="A49" s="128" t="str">
        <f>VLOOKUP(B49,'[1]LISTADO ATM'!$A$2:$C$821,3,0)</f>
        <v>NORTE</v>
      </c>
      <c r="B49" s="128">
        <v>728</v>
      </c>
      <c r="C49" s="128" t="str">
        <f>VLOOKUP(B49,'[1]LISTADO ATM'!$A$2:$B$821,2,0)</f>
        <v xml:space="preserve">ATM UNP La Vega Oficina Regional Norcentral </v>
      </c>
      <c r="D49" s="152" t="s">
        <v>2503</v>
      </c>
      <c r="E49" s="153"/>
    </row>
    <row r="50" spans="1:5" ht="18" x14ac:dyDescent="0.25">
      <c r="A50" s="128" t="str">
        <f>VLOOKUP(B50,'[1]LISTADO ATM'!$A$2:$C$821,3,0)</f>
        <v>NORTE</v>
      </c>
      <c r="B50" s="128">
        <v>991</v>
      </c>
      <c r="C50" s="128" t="str">
        <f>VLOOKUP(B50,'[1]LISTADO ATM'!$A$2:$B$821,2,0)</f>
        <v xml:space="preserve">ATM UNP Las Matas de Santa Cruz </v>
      </c>
      <c r="D50" s="152" t="s">
        <v>2503</v>
      </c>
      <c r="E50" s="153"/>
    </row>
    <row r="51" spans="1:5" ht="18" x14ac:dyDescent="0.25">
      <c r="A51" s="128" t="str">
        <f>VLOOKUP(B51,'[1]LISTADO ATM'!$A$2:$C$821,3,0)</f>
        <v>NORTE</v>
      </c>
      <c r="B51" s="128">
        <v>63</v>
      </c>
      <c r="C51" s="128" t="str">
        <f>VLOOKUP(B51,'[1]LISTADO ATM'!$A$2:$B$821,2,0)</f>
        <v xml:space="preserve">ATM Oficina Villa Vásquez (Montecristi) </v>
      </c>
      <c r="D51" s="152" t="s">
        <v>2503</v>
      </c>
      <c r="E51" s="153"/>
    </row>
    <row r="52" spans="1:5" ht="18" x14ac:dyDescent="0.25">
      <c r="A52" s="128" t="str">
        <f>VLOOKUP(B52,'[1]LISTADO ATM'!$A$2:$C$821,3,0)</f>
        <v>NORTE</v>
      </c>
      <c r="B52" s="128">
        <v>129</v>
      </c>
      <c r="C52" s="128" t="str">
        <f>VLOOKUP(B52,'[1]LISTADO ATM'!$A$2:$B$821,2,0)</f>
        <v xml:space="preserve">ATM Multicentro La Sirena (Santiago) </v>
      </c>
      <c r="D52" s="152" t="s">
        <v>2503</v>
      </c>
      <c r="E52" s="153"/>
    </row>
    <row r="53" spans="1:5" ht="18.75" thickBot="1" x14ac:dyDescent="0.3">
      <c r="A53" s="128" t="str">
        <f>VLOOKUP(B53,'[1]LISTADO ATM'!$A$2:$C$821,3,0)</f>
        <v>NORTE</v>
      </c>
      <c r="B53" s="128">
        <v>136</v>
      </c>
      <c r="C53" s="128" t="str">
        <f>VLOOKUP(B53,'[1]LISTADO ATM'!$A$2:$B$821,2,0)</f>
        <v>ATM S/M Xtra (Santiago)</v>
      </c>
      <c r="D53" s="152" t="s">
        <v>2503</v>
      </c>
      <c r="E53" s="153"/>
    </row>
    <row r="54" spans="1:5" ht="18.75" thickBot="1" x14ac:dyDescent="0.3">
      <c r="A54" s="103" t="s">
        <v>2495</v>
      </c>
      <c r="B54" s="136">
        <f>COUNT(B46:B53)</f>
        <v>8</v>
      </c>
      <c r="C54" s="141"/>
      <c r="D54" s="141"/>
      <c r="E54" s="142"/>
    </row>
  </sheetData>
  <mergeCells count="20">
    <mergeCell ref="D52:E52"/>
    <mergeCell ref="D53:E53"/>
    <mergeCell ref="D47:E47"/>
    <mergeCell ref="D48:E48"/>
    <mergeCell ref="D49:E49"/>
    <mergeCell ref="A26:E26"/>
    <mergeCell ref="A35:E35"/>
    <mergeCell ref="D46:E46"/>
    <mergeCell ref="A1:E1"/>
    <mergeCell ref="A2:E2"/>
    <mergeCell ref="A7:E7"/>
    <mergeCell ref="A17:E17"/>
    <mergeCell ref="C10:E10"/>
    <mergeCell ref="A12:E12"/>
    <mergeCell ref="C15:E15"/>
    <mergeCell ref="D50:E50"/>
    <mergeCell ref="D51:E51"/>
    <mergeCell ref="A41:B41"/>
    <mergeCell ref="A44:E44"/>
    <mergeCell ref="D45:E45"/>
  </mergeCells>
  <phoneticPr fontId="46" type="noConversion"/>
  <conditionalFormatting sqref="E55:E1048576">
    <cfRule type="duplicateValues" dxfId="100" priority="88"/>
  </conditionalFormatting>
  <conditionalFormatting sqref="B55:B1048576">
    <cfRule type="duplicateValues" dxfId="99" priority="97"/>
    <cfRule type="duplicateValues" dxfId="98" priority="98"/>
  </conditionalFormatting>
  <conditionalFormatting sqref="B55:B1048576">
    <cfRule type="duplicateValues" dxfId="97" priority="99"/>
  </conditionalFormatting>
  <conditionalFormatting sqref="E46">
    <cfRule type="duplicateValues" dxfId="96" priority="20"/>
  </conditionalFormatting>
  <conditionalFormatting sqref="E46">
    <cfRule type="duplicateValues" dxfId="95" priority="19"/>
  </conditionalFormatting>
  <conditionalFormatting sqref="E46">
    <cfRule type="duplicateValues" dxfId="94" priority="18"/>
  </conditionalFormatting>
  <conditionalFormatting sqref="E46">
    <cfRule type="duplicateValues" dxfId="93" priority="21"/>
  </conditionalFormatting>
  <conditionalFormatting sqref="E46">
    <cfRule type="duplicateValues" dxfId="92" priority="17"/>
  </conditionalFormatting>
  <conditionalFormatting sqref="E28">
    <cfRule type="duplicateValues" dxfId="91" priority="16"/>
  </conditionalFormatting>
  <conditionalFormatting sqref="E28">
    <cfRule type="duplicateValues" dxfId="90" priority="22"/>
  </conditionalFormatting>
  <conditionalFormatting sqref="E47">
    <cfRule type="duplicateValues" dxfId="89" priority="15"/>
  </conditionalFormatting>
  <conditionalFormatting sqref="E49">
    <cfRule type="duplicateValues" dxfId="88" priority="14"/>
  </conditionalFormatting>
  <conditionalFormatting sqref="E48">
    <cfRule type="duplicateValues" dxfId="87" priority="13"/>
  </conditionalFormatting>
  <conditionalFormatting sqref="E48">
    <cfRule type="duplicateValues" dxfId="86" priority="12"/>
  </conditionalFormatting>
  <conditionalFormatting sqref="E48">
    <cfRule type="duplicateValues" dxfId="85" priority="11"/>
  </conditionalFormatting>
  <conditionalFormatting sqref="E48">
    <cfRule type="duplicateValues" dxfId="84" priority="10"/>
  </conditionalFormatting>
  <conditionalFormatting sqref="E48">
    <cfRule type="duplicateValues" dxfId="83" priority="9"/>
  </conditionalFormatting>
  <conditionalFormatting sqref="E48">
    <cfRule type="duplicateValues" dxfId="82" priority="8"/>
  </conditionalFormatting>
  <conditionalFormatting sqref="E54 E39:E45 E1:E7 E15:E17 E33:E35 E24:E26 E10:E12">
    <cfRule type="duplicateValues" dxfId="81" priority="23"/>
  </conditionalFormatting>
  <conditionalFormatting sqref="E54">
    <cfRule type="duplicateValues" dxfId="80" priority="24"/>
  </conditionalFormatting>
  <conditionalFormatting sqref="E54 E39:E45 E33:E35 E1:E7 E24:E26 E15:E17 E10:E12">
    <cfRule type="duplicateValues" dxfId="79" priority="25"/>
  </conditionalFormatting>
  <conditionalFormatting sqref="E54">
    <cfRule type="duplicateValues" dxfId="78" priority="26"/>
  </conditionalFormatting>
  <conditionalFormatting sqref="E54 E39:E45 E1:E7 E24:E26 E33:E35 E15:E17 E10:E12">
    <cfRule type="duplicateValues" dxfId="77" priority="27"/>
  </conditionalFormatting>
  <conditionalFormatting sqref="E54 E24:E26 E1:E7 E14:E17 E28:E46 E10:E12">
    <cfRule type="duplicateValues" dxfId="76" priority="28"/>
  </conditionalFormatting>
  <conditionalFormatting sqref="B46:B47 B25:B26 B1:B7 B40:B44 B34:B35 B16:B17 B11:B12 B28:B32 B37:B38 B14">
    <cfRule type="duplicateValues" dxfId="75" priority="29"/>
    <cfRule type="duplicateValues" dxfId="74" priority="30"/>
  </conditionalFormatting>
  <conditionalFormatting sqref="B1:B7 B40:B44 B34:B35 B25:B26 B16:B17 B11:B12 B20:B22 B28:B32 B37:B38 B14 B46:B50">
    <cfRule type="duplicateValues" dxfId="73" priority="31"/>
  </conditionalFormatting>
  <conditionalFormatting sqref="E37:E38 E14">
    <cfRule type="duplicateValues" dxfId="72" priority="32"/>
  </conditionalFormatting>
  <conditionalFormatting sqref="E23">
    <cfRule type="duplicateValues" dxfId="71" priority="4"/>
  </conditionalFormatting>
  <conditionalFormatting sqref="B23">
    <cfRule type="duplicateValues" dxfId="70" priority="5"/>
  </conditionalFormatting>
  <conditionalFormatting sqref="B23">
    <cfRule type="duplicateValues" dxfId="69" priority="6"/>
  </conditionalFormatting>
  <conditionalFormatting sqref="B23">
    <cfRule type="duplicateValues" dxfId="68" priority="7"/>
  </conditionalFormatting>
  <conditionalFormatting sqref="B23">
    <cfRule type="duplicateValues" dxfId="67" priority="3"/>
  </conditionalFormatting>
  <conditionalFormatting sqref="E9">
    <cfRule type="duplicateValues" dxfId="66" priority="1"/>
  </conditionalFormatting>
  <conditionalFormatting sqref="E9">
    <cfRule type="duplicateValues" dxfId="65" priority="2"/>
  </conditionalFormatting>
  <conditionalFormatting sqref="E9">
    <cfRule type="duplicateValues" dxfId="64" priority="33"/>
  </conditionalFormatting>
  <conditionalFormatting sqref="E29:E32">
    <cfRule type="duplicateValues" dxfId="63" priority="34"/>
  </conditionalFormatting>
  <conditionalFormatting sqref="E19">
    <cfRule type="duplicateValues" dxfId="62" priority="35"/>
  </conditionalFormatting>
  <conditionalFormatting sqref="B19">
    <cfRule type="duplicateValues" dxfId="61" priority="36"/>
  </conditionalFormatting>
  <conditionalFormatting sqref="B9">
    <cfRule type="duplicateValues" dxfId="60" priority="37"/>
  </conditionalFormatting>
  <conditionalFormatting sqref="E50">
    <cfRule type="duplicateValues" dxfId="59" priority="38"/>
  </conditionalFormatting>
  <conditionalFormatting sqref="E54 E1:E8 E24:E50 E10:E22">
    <cfRule type="duplicateValues" dxfId="58" priority="39"/>
  </conditionalFormatting>
  <conditionalFormatting sqref="B54 B19:B22 B10:B12 B1:B7 B14:B17 B28:B35 B24:B26 B37:B50">
    <cfRule type="duplicateValues" dxfId="57" priority="40"/>
  </conditionalFormatting>
  <conditionalFormatting sqref="B54 B19:B22 B1:B7 B14:B17 B10:B12 B28:B35 B24:B26 B37:B50">
    <cfRule type="duplicateValues" dxfId="56" priority="41"/>
  </conditionalFormatting>
  <conditionalFormatting sqref="B54 B1:B7 B14:B17 B19:B22 B28:B35 B24:B26 B10:B12 B37:B50">
    <cfRule type="duplicateValues" dxfId="55" priority="42"/>
  </conditionalFormatting>
  <conditionalFormatting sqref="B28:B35">
    <cfRule type="duplicateValues" dxfId="54" priority="43"/>
  </conditionalFormatting>
  <conditionalFormatting sqref="E51:E53">
    <cfRule type="duplicateValues" dxfId="53" priority="44"/>
  </conditionalFormatting>
  <conditionalFormatting sqref="B51:B53">
    <cfRule type="duplicateValues" dxfId="52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3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2433</v>
      </c>
      <c r="B1" s="180"/>
      <c r="C1" s="180"/>
      <c r="D1" s="180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2511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2511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2511</v>
      </c>
      <c r="D5" s="65" t="s">
        <v>2478</v>
      </c>
    </row>
    <row r="6" spans="1:5" ht="15.75" x14ac:dyDescent="0.25">
      <c r="A6" s="53" t="s">
        <v>2520</v>
      </c>
      <c r="B6" s="53">
        <v>98</v>
      </c>
      <c r="C6" s="53" t="s">
        <v>2511</v>
      </c>
      <c r="D6" s="65" t="s">
        <v>2478</v>
      </c>
    </row>
    <row r="7" spans="1:5" ht="15.75" x14ac:dyDescent="0.25">
      <c r="A7" s="53" t="s">
        <v>2519</v>
      </c>
      <c r="B7" s="53">
        <v>824</v>
      </c>
      <c r="C7" s="53" t="s">
        <v>2511</v>
      </c>
      <c r="D7" s="65" t="s">
        <v>2478</v>
      </c>
    </row>
    <row r="8" spans="1:5" ht="15.75" x14ac:dyDescent="0.25">
      <c r="A8" s="53" t="s">
        <v>2518</v>
      </c>
      <c r="B8" s="53">
        <v>736</v>
      </c>
      <c r="C8" s="53" t="s">
        <v>2511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9" t="s">
        <v>2443</v>
      </c>
      <c r="B18" s="180"/>
      <c r="C18" s="180"/>
      <c r="D18" s="180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2517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2516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2515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2514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2513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2512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2524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2523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2522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2521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2525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2505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2506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2507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2021-04-14T11:20:23Z</dcterms:modified>
</cp:coreProperties>
</file>