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33" i="16" l="1"/>
  <c r="B55" i="16"/>
  <c r="B66" i="16"/>
  <c r="A7" i="1"/>
  <c r="A8" i="1"/>
  <c r="A77" i="1"/>
  <c r="A9" i="1"/>
  <c r="A10" i="1"/>
  <c r="A11" i="1"/>
  <c r="A16" i="1"/>
  <c r="A12" i="1"/>
  <c r="A13" i="1"/>
  <c r="A14" i="1"/>
  <c r="A17" i="1"/>
  <c r="A18" i="1"/>
  <c r="F7" i="1"/>
  <c r="G7" i="1"/>
  <c r="H7" i="1"/>
  <c r="I7" i="1"/>
  <c r="J7" i="1"/>
  <c r="K7" i="1"/>
  <c r="F8" i="1"/>
  <c r="G8" i="1"/>
  <c r="H8" i="1"/>
  <c r="I8" i="1"/>
  <c r="J8" i="1"/>
  <c r="K8" i="1"/>
  <c r="F77" i="1"/>
  <c r="G77" i="1"/>
  <c r="H77" i="1"/>
  <c r="I77" i="1"/>
  <c r="J77" i="1"/>
  <c r="K77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6" i="1"/>
  <c r="G16" i="1"/>
  <c r="H16" i="1"/>
  <c r="I16" i="1"/>
  <c r="J16" i="1"/>
  <c r="K16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7" i="1"/>
  <c r="G17" i="1"/>
  <c r="H17" i="1"/>
  <c r="I17" i="1"/>
  <c r="J17" i="1"/>
  <c r="K17" i="1"/>
  <c r="F18" i="1"/>
  <c r="G18" i="1"/>
  <c r="H18" i="1"/>
  <c r="I18" i="1"/>
  <c r="J18" i="1"/>
  <c r="K18" i="1"/>
  <c r="B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A76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" l="1"/>
  <c r="A109" i="1"/>
  <c r="A103" i="1"/>
  <c r="A110" i="1"/>
  <c r="A104" i="1"/>
  <c r="A105" i="1"/>
  <c r="A112" i="1"/>
  <c r="A111" i="1"/>
  <c r="A115" i="1"/>
  <c r="A132" i="1"/>
  <c r="F102" i="1"/>
  <c r="G102" i="1"/>
  <c r="H102" i="1"/>
  <c r="I102" i="1"/>
  <c r="J102" i="1"/>
  <c r="K102" i="1"/>
  <c r="F109" i="1"/>
  <c r="G109" i="1"/>
  <c r="H109" i="1"/>
  <c r="I109" i="1"/>
  <c r="J109" i="1"/>
  <c r="K109" i="1"/>
  <c r="F103" i="1"/>
  <c r="G103" i="1"/>
  <c r="H103" i="1"/>
  <c r="I103" i="1"/>
  <c r="J103" i="1"/>
  <c r="K103" i="1"/>
  <c r="F110" i="1"/>
  <c r="G110" i="1"/>
  <c r="H110" i="1"/>
  <c r="I110" i="1"/>
  <c r="J110" i="1"/>
  <c r="K110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5" i="1"/>
  <c r="G115" i="1"/>
  <c r="H115" i="1"/>
  <c r="I115" i="1"/>
  <c r="J115" i="1"/>
  <c r="K115" i="1"/>
  <c r="F132" i="1"/>
  <c r="G132" i="1"/>
  <c r="H132" i="1"/>
  <c r="I132" i="1"/>
  <c r="J132" i="1"/>
  <c r="K132" i="1"/>
  <c r="F135" i="1" l="1"/>
  <c r="G135" i="1"/>
  <c r="H135" i="1"/>
  <c r="I135" i="1"/>
  <c r="J135" i="1"/>
  <c r="K135" i="1"/>
  <c r="F134" i="1"/>
  <c r="G134" i="1"/>
  <c r="H134" i="1"/>
  <c r="I134" i="1"/>
  <c r="J134" i="1"/>
  <c r="K134" i="1"/>
  <c r="F49" i="1"/>
  <c r="G49" i="1"/>
  <c r="H49" i="1"/>
  <c r="I49" i="1"/>
  <c r="J49" i="1"/>
  <c r="K49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54" i="1"/>
  <c r="G54" i="1"/>
  <c r="H54" i="1"/>
  <c r="I54" i="1"/>
  <c r="J54" i="1"/>
  <c r="K54" i="1"/>
  <c r="F97" i="1"/>
  <c r="G97" i="1"/>
  <c r="H97" i="1"/>
  <c r="I97" i="1"/>
  <c r="J97" i="1"/>
  <c r="K97" i="1"/>
  <c r="F96" i="1"/>
  <c r="G96" i="1"/>
  <c r="H96" i="1"/>
  <c r="I96" i="1"/>
  <c r="J96" i="1"/>
  <c r="K96" i="1"/>
  <c r="F123" i="1"/>
  <c r="G123" i="1"/>
  <c r="H123" i="1"/>
  <c r="I123" i="1"/>
  <c r="J123" i="1"/>
  <c r="K123" i="1"/>
  <c r="F75" i="1"/>
  <c r="G75" i="1"/>
  <c r="H75" i="1"/>
  <c r="I75" i="1"/>
  <c r="J75" i="1"/>
  <c r="K75" i="1"/>
  <c r="F131" i="1"/>
  <c r="G131" i="1"/>
  <c r="H131" i="1"/>
  <c r="I131" i="1"/>
  <c r="J131" i="1"/>
  <c r="K13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95" i="1"/>
  <c r="G95" i="1"/>
  <c r="H95" i="1"/>
  <c r="I95" i="1"/>
  <c r="J95" i="1"/>
  <c r="K95" i="1"/>
  <c r="F94" i="1"/>
  <c r="G94" i="1"/>
  <c r="H94" i="1"/>
  <c r="I94" i="1"/>
  <c r="J94" i="1"/>
  <c r="K94" i="1"/>
  <c r="F120" i="1"/>
  <c r="G120" i="1"/>
  <c r="H120" i="1"/>
  <c r="I120" i="1"/>
  <c r="J120" i="1"/>
  <c r="K120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135" i="1"/>
  <c r="A134" i="1"/>
  <c r="A49" i="1"/>
  <c r="A101" i="1"/>
  <c r="A100" i="1"/>
  <c r="A99" i="1"/>
  <c r="A98" i="1"/>
  <c r="A54" i="1"/>
  <c r="A97" i="1"/>
  <c r="A96" i="1"/>
  <c r="A123" i="1"/>
  <c r="A75" i="1"/>
  <c r="A131" i="1"/>
  <c r="A122" i="1"/>
  <c r="A121" i="1"/>
  <c r="A95" i="1"/>
  <c r="A94" i="1"/>
  <c r="A120" i="1"/>
  <c r="A74" i="1"/>
  <c r="A73" i="1"/>
  <c r="A72" i="1"/>
  <c r="A6" i="1"/>
  <c r="A5" i="1"/>
  <c r="A15" i="1"/>
  <c r="F6" i="1"/>
  <c r="G6" i="1"/>
  <c r="H6" i="1"/>
  <c r="I6" i="1"/>
  <c r="J6" i="1"/>
  <c r="K6" i="1"/>
  <c r="F5" i="1"/>
  <c r="G5" i="1"/>
  <c r="H5" i="1"/>
  <c r="I5" i="1"/>
  <c r="J5" i="1"/>
  <c r="K5" i="1"/>
  <c r="F15" i="1"/>
  <c r="G15" i="1"/>
  <c r="H15" i="1"/>
  <c r="I15" i="1"/>
  <c r="J15" i="1"/>
  <c r="K15" i="1"/>
  <c r="A53" i="1" l="1"/>
  <c r="A93" i="1"/>
  <c r="A71" i="1"/>
  <c r="A92" i="1"/>
  <c r="A48" i="1"/>
  <c r="A70" i="1"/>
  <c r="A69" i="1"/>
  <c r="A47" i="1"/>
  <c r="A46" i="1"/>
  <c r="A45" i="1"/>
  <c r="A60" i="1"/>
  <c r="A91" i="1"/>
  <c r="A90" i="1"/>
  <c r="A68" i="1"/>
  <c r="A59" i="1"/>
  <c r="F53" i="1"/>
  <c r="G53" i="1"/>
  <c r="H53" i="1"/>
  <c r="I53" i="1"/>
  <c r="J53" i="1"/>
  <c r="K53" i="1"/>
  <c r="F93" i="1"/>
  <c r="G93" i="1"/>
  <c r="H93" i="1"/>
  <c r="I93" i="1"/>
  <c r="J93" i="1"/>
  <c r="K93" i="1"/>
  <c r="F71" i="1"/>
  <c r="G71" i="1"/>
  <c r="H71" i="1"/>
  <c r="I71" i="1"/>
  <c r="J71" i="1"/>
  <c r="K71" i="1"/>
  <c r="F92" i="1"/>
  <c r="G92" i="1"/>
  <c r="H92" i="1"/>
  <c r="I92" i="1"/>
  <c r="J92" i="1"/>
  <c r="K92" i="1"/>
  <c r="F48" i="1"/>
  <c r="G48" i="1"/>
  <c r="H48" i="1"/>
  <c r="I48" i="1"/>
  <c r="J48" i="1"/>
  <c r="K48" i="1"/>
  <c r="F70" i="1"/>
  <c r="G70" i="1"/>
  <c r="H70" i="1"/>
  <c r="I70" i="1"/>
  <c r="J70" i="1"/>
  <c r="K70" i="1"/>
  <c r="F69" i="1"/>
  <c r="G69" i="1"/>
  <c r="H69" i="1"/>
  <c r="I69" i="1"/>
  <c r="J69" i="1"/>
  <c r="K6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60" i="1"/>
  <c r="G60" i="1"/>
  <c r="H60" i="1"/>
  <c r="I60" i="1"/>
  <c r="J60" i="1"/>
  <c r="K60" i="1"/>
  <c r="F91" i="1"/>
  <c r="G91" i="1"/>
  <c r="H91" i="1"/>
  <c r="I91" i="1"/>
  <c r="J91" i="1"/>
  <c r="K91" i="1"/>
  <c r="F90" i="1"/>
  <c r="G90" i="1"/>
  <c r="H90" i="1"/>
  <c r="I90" i="1"/>
  <c r="J90" i="1"/>
  <c r="K90" i="1"/>
  <c r="F68" i="1"/>
  <c r="G68" i="1"/>
  <c r="H68" i="1"/>
  <c r="I68" i="1"/>
  <c r="J68" i="1"/>
  <c r="K68" i="1"/>
  <c r="F59" i="1"/>
  <c r="G59" i="1"/>
  <c r="H59" i="1"/>
  <c r="I59" i="1"/>
  <c r="J59" i="1"/>
  <c r="K59" i="1"/>
  <c r="F81" i="1"/>
  <c r="G81" i="1"/>
  <c r="H81" i="1"/>
  <c r="I81" i="1"/>
  <c r="J81" i="1"/>
  <c r="K81" i="1"/>
  <c r="A81" i="1"/>
  <c r="A36" i="1" l="1"/>
  <c r="A130" i="1"/>
  <c r="A29" i="1"/>
  <c r="A67" i="1"/>
  <c r="A51" i="1"/>
  <c r="A76" i="1"/>
  <c r="F36" i="1"/>
  <c r="G36" i="1"/>
  <c r="H36" i="1"/>
  <c r="I36" i="1"/>
  <c r="J36" i="1"/>
  <c r="K36" i="1"/>
  <c r="F130" i="1"/>
  <c r="G130" i="1"/>
  <c r="H130" i="1"/>
  <c r="I130" i="1"/>
  <c r="J130" i="1"/>
  <c r="K130" i="1"/>
  <c r="F29" i="1"/>
  <c r="G29" i="1"/>
  <c r="H29" i="1"/>
  <c r="I29" i="1"/>
  <c r="J29" i="1"/>
  <c r="K29" i="1"/>
  <c r="F67" i="1"/>
  <c r="G67" i="1"/>
  <c r="H67" i="1"/>
  <c r="I67" i="1"/>
  <c r="J67" i="1"/>
  <c r="K67" i="1"/>
  <c r="F51" i="1"/>
  <c r="G51" i="1"/>
  <c r="H51" i="1"/>
  <c r="I51" i="1"/>
  <c r="J51" i="1"/>
  <c r="K51" i="1"/>
  <c r="F76" i="1"/>
  <c r="G76" i="1"/>
  <c r="H76" i="1"/>
  <c r="I76" i="1"/>
  <c r="J76" i="1"/>
  <c r="K76" i="1"/>
  <c r="F27" i="1" l="1"/>
  <c r="G27" i="1"/>
  <c r="H27" i="1"/>
  <c r="I27" i="1"/>
  <c r="J27" i="1"/>
  <c r="K27" i="1"/>
  <c r="F26" i="1"/>
  <c r="G26" i="1"/>
  <c r="H26" i="1"/>
  <c r="I26" i="1"/>
  <c r="J26" i="1"/>
  <c r="K26" i="1"/>
  <c r="F89" i="1"/>
  <c r="G89" i="1"/>
  <c r="H89" i="1"/>
  <c r="I89" i="1"/>
  <c r="J89" i="1"/>
  <c r="K8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108" i="1"/>
  <c r="G108" i="1"/>
  <c r="H108" i="1"/>
  <c r="I108" i="1"/>
  <c r="J108" i="1"/>
  <c r="K108" i="1"/>
  <c r="F22" i="1"/>
  <c r="G22" i="1"/>
  <c r="H22" i="1"/>
  <c r="I22" i="1"/>
  <c r="J22" i="1"/>
  <c r="K22" i="1"/>
  <c r="F88" i="1"/>
  <c r="G88" i="1"/>
  <c r="H88" i="1"/>
  <c r="I88" i="1"/>
  <c r="J88" i="1"/>
  <c r="K88" i="1"/>
  <c r="F119" i="1"/>
  <c r="G119" i="1"/>
  <c r="H119" i="1"/>
  <c r="I119" i="1"/>
  <c r="J119" i="1"/>
  <c r="K119" i="1"/>
  <c r="F66" i="1"/>
  <c r="G66" i="1"/>
  <c r="H66" i="1"/>
  <c r="I66" i="1"/>
  <c r="J66" i="1"/>
  <c r="K66" i="1"/>
  <c r="A27" i="1"/>
  <c r="A26" i="1"/>
  <c r="A89" i="1"/>
  <c r="A25" i="1"/>
  <c r="A24" i="1"/>
  <c r="A23" i="1"/>
  <c r="A108" i="1"/>
  <c r="A22" i="1"/>
  <c r="A88" i="1"/>
  <c r="A119" i="1"/>
  <c r="A66" i="1"/>
  <c r="A21" i="1" l="1"/>
  <c r="F21" i="1"/>
  <c r="G21" i="1"/>
  <c r="H21" i="1"/>
  <c r="I21" i="1"/>
  <c r="J21" i="1"/>
  <c r="K21" i="1"/>
  <c r="A44" i="1"/>
  <c r="F44" i="1"/>
  <c r="G44" i="1"/>
  <c r="H44" i="1"/>
  <c r="I44" i="1"/>
  <c r="J44" i="1"/>
  <c r="K44" i="1"/>
  <c r="K28" i="1"/>
  <c r="J28" i="1"/>
  <c r="I28" i="1"/>
  <c r="H28" i="1"/>
  <c r="G28" i="1"/>
  <c r="F28" i="1"/>
  <c r="A28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34" i="1"/>
  <c r="F34" i="1"/>
  <c r="G34" i="1"/>
  <c r="H34" i="1"/>
  <c r="I34" i="1"/>
  <c r="J34" i="1"/>
  <c r="K34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52" i="1"/>
  <c r="F52" i="1"/>
  <c r="G52" i="1"/>
  <c r="H52" i="1"/>
  <c r="I52" i="1"/>
  <c r="J52" i="1"/>
  <c r="K52" i="1"/>
  <c r="A58" i="1"/>
  <c r="F58" i="1"/>
  <c r="G58" i="1"/>
  <c r="H58" i="1"/>
  <c r="I58" i="1"/>
  <c r="J58" i="1"/>
  <c r="K58" i="1"/>
  <c r="A61" i="1"/>
  <c r="F61" i="1"/>
  <c r="G61" i="1"/>
  <c r="H61" i="1"/>
  <c r="I61" i="1"/>
  <c r="J61" i="1"/>
  <c r="K61" i="1"/>
  <c r="A107" i="1"/>
  <c r="F107" i="1"/>
  <c r="G107" i="1"/>
  <c r="H107" i="1"/>
  <c r="I107" i="1"/>
  <c r="J107" i="1"/>
  <c r="K107" i="1"/>
  <c r="A87" i="1"/>
  <c r="F87" i="1"/>
  <c r="G87" i="1"/>
  <c r="H87" i="1"/>
  <c r="I87" i="1"/>
  <c r="J87" i="1"/>
  <c r="K87" i="1"/>
  <c r="A57" i="1"/>
  <c r="F57" i="1"/>
  <c r="G57" i="1"/>
  <c r="H57" i="1"/>
  <c r="I57" i="1"/>
  <c r="J57" i="1"/>
  <c r="K57" i="1"/>
  <c r="A35" i="1"/>
  <c r="F35" i="1"/>
  <c r="G35" i="1"/>
  <c r="H35" i="1"/>
  <c r="I35" i="1"/>
  <c r="J35" i="1"/>
  <c r="K35" i="1"/>
  <c r="A56" i="1"/>
  <c r="F56" i="1"/>
  <c r="G56" i="1"/>
  <c r="H56" i="1"/>
  <c r="I56" i="1"/>
  <c r="J56" i="1"/>
  <c r="K56" i="1"/>
  <c r="A65" i="1"/>
  <c r="F65" i="1"/>
  <c r="G65" i="1"/>
  <c r="H65" i="1"/>
  <c r="I65" i="1"/>
  <c r="J65" i="1"/>
  <c r="K65" i="1"/>
  <c r="A20" i="1" l="1"/>
  <c r="A114" i="1"/>
  <c r="F20" i="1"/>
  <c r="G20" i="1"/>
  <c r="H20" i="1"/>
  <c r="I20" i="1"/>
  <c r="J20" i="1"/>
  <c r="K20" i="1"/>
  <c r="F114" i="1"/>
  <c r="G114" i="1"/>
  <c r="H114" i="1"/>
  <c r="I114" i="1"/>
  <c r="J114" i="1"/>
  <c r="K114" i="1"/>
  <c r="A84" i="1" l="1"/>
  <c r="F84" i="1"/>
  <c r="G84" i="1"/>
  <c r="H84" i="1"/>
  <c r="I84" i="1"/>
  <c r="J84" i="1"/>
  <c r="K84" i="1"/>
  <c r="A86" i="1"/>
  <c r="A43" i="1"/>
  <c r="A85" i="1"/>
  <c r="A83" i="1"/>
  <c r="A42" i="1"/>
  <c r="A129" i="1"/>
  <c r="A118" i="1"/>
  <c r="F86" i="1"/>
  <c r="G86" i="1"/>
  <c r="H86" i="1"/>
  <c r="I86" i="1"/>
  <c r="J86" i="1"/>
  <c r="K86" i="1"/>
  <c r="F43" i="1"/>
  <c r="G43" i="1"/>
  <c r="H43" i="1"/>
  <c r="I43" i="1"/>
  <c r="J43" i="1"/>
  <c r="K43" i="1"/>
  <c r="F85" i="1"/>
  <c r="G85" i="1"/>
  <c r="H85" i="1"/>
  <c r="I85" i="1"/>
  <c r="J85" i="1"/>
  <c r="K85" i="1"/>
  <c r="F83" i="1"/>
  <c r="G83" i="1"/>
  <c r="H83" i="1"/>
  <c r="I83" i="1"/>
  <c r="J83" i="1"/>
  <c r="K83" i="1"/>
  <c r="F42" i="1"/>
  <c r="G42" i="1"/>
  <c r="H42" i="1"/>
  <c r="I42" i="1"/>
  <c r="J42" i="1"/>
  <c r="K42" i="1"/>
  <c r="F129" i="1"/>
  <c r="G129" i="1"/>
  <c r="H129" i="1"/>
  <c r="I129" i="1"/>
  <c r="J129" i="1"/>
  <c r="K129" i="1"/>
  <c r="F118" i="1"/>
  <c r="G118" i="1"/>
  <c r="H118" i="1"/>
  <c r="I118" i="1"/>
  <c r="J118" i="1"/>
  <c r="K118" i="1"/>
  <c r="A113" i="1" l="1"/>
  <c r="A117" i="1"/>
  <c r="A128" i="1"/>
  <c r="A41" i="1"/>
  <c r="A64" i="1"/>
  <c r="F113" i="1"/>
  <c r="G113" i="1"/>
  <c r="H113" i="1"/>
  <c r="I113" i="1"/>
  <c r="J113" i="1"/>
  <c r="K113" i="1"/>
  <c r="F117" i="1"/>
  <c r="G117" i="1"/>
  <c r="H117" i="1"/>
  <c r="I117" i="1"/>
  <c r="J117" i="1"/>
  <c r="K117" i="1"/>
  <c r="F128" i="1"/>
  <c r="G128" i="1"/>
  <c r="H128" i="1"/>
  <c r="I128" i="1"/>
  <c r="J128" i="1"/>
  <c r="K128" i="1"/>
  <c r="F41" i="1"/>
  <c r="G41" i="1"/>
  <c r="H41" i="1"/>
  <c r="I41" i="1"/>
  <c r="J41" i="1"/>
  <c r="K41" i="1"/>
  <c r="F64" i="1"/>
  <c r="G64" i="1"/>
  <c r="H64" i="1"/>
  <c r="I64" i="1"/>
  <c r="J64" i="1"/>
  <c r="K64" i="1"/>
  <c r="A82" i="1" l="1"/>
  <c r="A133" i="1"/>
  <c r="A40" i="1"/>
  <c r="A80" i="1"/>
  <c r="A32" i="1"/>
  <c r="A31" i="1"/>
  <c r="A127" i="1"/>
  <c r="A126" i="1"/>
  <c r="F82" i="1"/>
  <c r="G82" i="1"/>
  <c r="H82" i="1"/>
  <c r="I82" i="1"/>
  <c r="J82" i="1"/>
  <c r="K82" i="1"/>
  <c r="F133" i="1"/>
  <c r="G133" i="1"/>
  <c r="H133" i="1"/>
  <c r="I133" i="1"/>
  <c r="J133" i="1"/>
  <c r="K133" i="1"/>
  <c r="F40" i="1"/>
  <c r="G40" i="1"/>
  <c r="H40" i="1"/>
  <c r="I40" i="1"/>
  <c r="J40" i="1"/>
  <c r="K40" i="1"/>
  <c r="F80" i="1"/>
  <c r="G80" i="1"/>
  <c r="H80" i="1"/>
  <c r="I80" i="1"/>
  <c r="J80" i="1"/>
  <c r="K80" i="1"/>
  <c r="F32" i="1"/>
  <c r="G32" i="1"/>
  <c r="H32" i="1"/>
  <c r="I32" i="1"/>
  <c r="J32" i="1"/>
  <c r="K32" i="1"/>
  <c r="F31" i="1"/>
  <c r="G31" i="1"/>
  <c r="H31" i="1"/>
  <c r="I31" i="1"/>
  <c r="J31" i="1"/>
  <c r="K31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39" i="1"/>
  <c r="G39" i="1"/>
  <c r="H39" i="1"/>
  <c r="I39" i="1"/>
  <c r="J39" i="1"/>
  <c r="K39" i="1"/>
  <c r="A39" i="1"/>
  <c r="A19" i="1" l="1"/>
  <c r="A50" i="1"/>
  <c r="F19" i="1"/>
  <c r="G19" i="1"/>
  <c r="H19" i="1"/>
  <c r="I19" i="1"/>
  <c r="J19" i="1"/>
  <c r="K19" i="1"/>
  <c r="F50" i="1"/>
  <c r="G50" i="1"/>
  <c r="H50" i="1"/>
  <c r="I50" i="1"/>
  <c r="J50" i="1"/>
  <c r="K50" i="1"/>
  <c r="A79" i="1" l="1"/>
  <c r="A38" i="1"/>
  <c r="F79" i="1"/>
  <c r="G79" i="1"/>
  <c r="H79" i="1"/>
  <c r="I79" i="1"/>
  <c r="J79" i="1"/>
  <c r="K79" i="1"/>
  <c r="F38" i="1"/>
  <c r="G38" i="1"/>
  <c r="H38" i="1"/>
  <c r="I38" i="1"/>
  <c r="J38" i="1"/>
  <c r="K38" i="1"/>
  <c r="A78" i="1" l="1"/>
  <c r="F78" i="1"/>
  <c r="G78" i="1"/>
  <c r="H78" i="1"/>
  <c r="I78" i="1"/>
  <c r="J78" i="1"/>
  <c r="K78" i="1"/>
  <c r="F116" i="1" l="1"/>
  <c r="G116" i="1"/>
  <c r="H116" i="1"/>
  <c r="I116" i="1"/>
  <c r="J116" i="1"/>
  <c r="K116" i="1"/>
  <c r="A116" i="1"/>
  <c r="A106" i="1" l="1"/>
  <c r="F106" i="1"/>
  <c r="G106" i="1"/>
  <c r="H106" i="1"/>
  <c r="I106" i="1"/>
  <c r="J106" i="1"/>
  <c r="K106" i="1"/>
  <c r="A55" i="1" l="1"/>
  <c r="F55" i="1"/>
  <c r="G55" i="1"/>
  <c r="H55" i="1"/>
  <c r="I55" i="1"/>
  <c r="J55" i="1"/>
  <c r="K55" i="1"/>
  <c r="F37" i="1" l="1"/>
  <c r="G37" i="1"/>
  <c r="H37" i="1"/>
  <c r="I37" i="1"/>
  <c r="J37" i="1"/>
  <c r="K37" i="1"/>
  <c r="A37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<sst xmlns="http://schemas.openxmlformats.org/spreadsheetml/2006/main" count="13709" uniqueCount="2670">
  <si>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</si>
  <si>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</si>
  <si>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</si>
  <si>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</si>
  <si>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</si>
  <si>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</si>
  <si>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</si>
  <si>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</si>
  <si>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</si>
  <si>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</si>
  <si>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</si>
  <si>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</si>
  <si>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</si>
  <si>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</si>
  <si>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</si>
  <si>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</si>
  <si>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</si>
  <si>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</si>
  <si>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</si>
  <si>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</si>
  <si>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</si>
  <si>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</si>
  <si>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</si>
  <si>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</si>
  <si>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</si>
  <si>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</si>
  <si>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</si>
  <si>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</si>
  <si>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</si>
  <si>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</si>
  <si>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</si>
  <si>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</si>
  <si>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</si>
  <si>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</si>
  <si>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</si>
  <si>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</si>
  <si>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</si>
  <si>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</si>
  <si>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</si>
  <si>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</si>
  <si>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</si>
  <si>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</si>
  <si>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</si>
  <si>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</si>
  <si>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</si>
  <si>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</si>
  <si>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</si>
  <si>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</si>
  <si>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</si>
  <si>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</si>
  <si>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</si>
  <si>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</si>
  <si>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</si>
  <si>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</si>
  <si>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</si>
  <si>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</si>
  <si>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</si>
  <si>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</si>
  <si>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</si>
  <si>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</si>
  <si>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</si>
  <si>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</si>
  <si>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</si>
  <si>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</si>
  <si>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</si>
  <si>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</si>
  <si>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</si>
  <si>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</si>
  <si>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</si>
  <si>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</si>
  <si>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</si>
  <si>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</si>
  <si>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</si>
  <si>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</si>
  <si>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</si>
  <si>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</si>
  <si>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</si>
  <si>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</si>
  <si>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</si>
  <si>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</si>
  <si>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</si>
  <si>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</si>
  <si>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</si>
  <si>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</si>
  <si>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</si>
  <si>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</si>
  <si>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</si>
  <si>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</si>
  <si>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</si>
  <si>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</si>
  <si>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</si>
  <si>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</si>
  <si>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</si>
  <si>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</si>
  <si>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</si>
  <si>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</si>
  <si>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</si>
  <si>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</si>
  <si>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</si>
  <si>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</si>
  <si>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</si>
  <si>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</si>
  <si>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</si>
  <si>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</si>
  <si>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</si>
  <si>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</si>
  <si>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</si>
  <si>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</si>
  <si>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</si>
  <si>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</si>
  <si>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</si>
  <si>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</si>
  <si>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</si>
  <si>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</si>
  <si>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</si>
  <si>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</si>
  <si>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</si>
  <si>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</si>
  <si>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</si>
  <si>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</si>
  <si>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</si>
  <si>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</si>
  <si>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</si>
  <si>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</si>
  <si>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</si>
  <si>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</si>
  <si>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</si>
  <si>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</si>
  <si>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</si>
  <si>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</si>
  <si>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</si>
  <si>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</si>
  <si>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</si>
  <si>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</si>
  <si>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</si>
  <si>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</si>
  <si>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</si>
  <si>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</si>
  <si>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</si>
  <si>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</si>
  <si>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</si>
  <si>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</si>
  <si>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</si>
  <si>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</si>
  <si>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</si>
  <si>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</si>
  <si>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</si>
  <si>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</si>
  <si>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</si>
  <si>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</si>
  <si>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</si>
  <si>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</si>
  <si>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</si>
  <si>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</si>
  <si>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</si>
  <si>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</si>
  <si>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</si>
  <si>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</si>
  <si>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</si>
  <si>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</si>
  <si>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</si>
  <si>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</si>
  <si>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</si>
  <si>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</si>
  <si>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</si>
  <si>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</si>
  <si>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</si>
  <si>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</si>
  <si>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</si>
  <si>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</si>
  <si>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</si>
  <si>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</si>
  <si>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</si>
  <si>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</si>
  <si>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</si>
  <si>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</si>
  <si>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</si>
  <si>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</si>
  <si>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</si>
  <si>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</si>
  <si>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</si>
  <si>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</si>
  <si>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</si>
  <si>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</si>
  <si>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</si>
  <si>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</si>
  <si>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</si>
  <si>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</si>
  <si>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</si>
  <si>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</si>
  <si>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</si>
  <si>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</si>
  <si>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</si>
  <si>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</si>
  <si>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</si>
  <si>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</si>
  <si>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</si>
  <si>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</si>
  <si>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</si>
  <si>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</si>
  <si>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</si>
  <si>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</si>
  <si>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</si>
  <si>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</si>
  <si>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</si>
  <si>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</si>
  <si>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</si>
  <si>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</si>
  <si>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</si>
  <si>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</si>
  <si>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</si>
  <si>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</si>
  <si>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</si>
  <si>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</si>
  <si>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</si>
  <si>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</si>
  <si>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</si>
  <si>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</si>
  <si>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</si>
  <si>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</si>
  <si>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</si>
  <si>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</si>
  <si>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</si>
  <si>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</si>
  <si>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</si>
  <si>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</si>
  <si>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</si>
  <si>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</si>
  <si>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</si>
  <si>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</si>
  <si>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</si>
  <si>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</si>
  <si>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</si>
  <si>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</si>
  <si>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</si>
  <si>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</si>
  <si>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</si>
  <si>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</si>
  <si>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</si>
  <si>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</si>
  <si>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</si>
  <si>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</si>
  <si>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</si>
  <si>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</si>
  <si>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</si>
  <si>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</si>
  <si>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</si>
  <si>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</si>
  <si>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</si>
  <si>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</si>
  <si>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</si>
  <si>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</si>
  <si>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</si>
  <si>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</si>
  <si>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</si>
  <si>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</si>
  <si>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</si>
  <si>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</si>
  <si>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</si>
  <si>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</si>
  <si>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</si>
  <si>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</si>
  <si>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</si>
  <si>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</si>
  <si>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</si>
  <si>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</si>
  <si>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</si>
  <si>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</si>
  <si>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</si>
  <si>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</si>
  <si>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</si>
  <si>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</si>
  <si>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</si>
  <si>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</si>
  <si>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</si>
  <si>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</si>
  <si>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</si>
  <si>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</si>
  <si>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</si>
  <si>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</si>
  <si>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</si>
  <si>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</si>
  <si>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</si>
  <si>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</si>
  <si>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</si>
  <si>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</si>
  <si>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</si>
  <si>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</si>
  <si>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</si>
  <si>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</si>
  <si>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</si>
  <si>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</si>
  <si>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</si>
  <si>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</si>
  <si>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</si>
  <si>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</si>
  <si>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</si>
  <si>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</si>
  <si>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</si>
  <si>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</si>
  <si>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</si>
  <si>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</si>
  <si>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</si>
  <si>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</si>
  <si>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</si>
  <si>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</si>
  <si>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</si>
  <si>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</si>
  <si>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</si>
  <si>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</si>
  <si>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</si>
  <si>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</si>
  <si>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</si>
  <si>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</si>
  <si>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</si>
  <si>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</si>
  <si>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</si>
  <si>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</si>
  <si>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</si>
  <si>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</si>
  <si>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</si>
  <si>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</si>
  <si>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</si>
  <si>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</si>
  <si>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</si>
  <si>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</si>
  <si>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</si>
  <si>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</si>
  <si>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</si>
  <si>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</si>
  <si>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</si>
  <si>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</si>
  <si>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</si>
  <si>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</si>
  <si>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</si>
  <si>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</si>
  <si>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</si>
  <si>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</si>
  <si>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</si>
  <si>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</si>
  <si>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</si>
  <si>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</si>
  <si>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</si>
  <si>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</si>
  <si>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</si>
  <si>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</si>
  <si>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</si>
  <si>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</si>
  <si>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</si>
  <si>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</si>
  <si>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</si>
  <si>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</si>
  <si>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</si>
  <si>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</si>
  <si>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</si>
  <si>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</si>
  <si>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</si>
  <si>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</si>
  <si>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</si>
  <si>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</si>
  <si>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</si>
  <si>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</si>
  <si>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</si>
  <si>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</si>
  <si>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</si>
  <si>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</si>
  <si>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</si>
  <si>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</si>
  <si>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</si>
  <si>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</si>
  <si>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</si>
  <si>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</si>
  <si>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</si>
  <si>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</si>
  <si>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</si>
  <si>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</si>
  <si>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</si>
  <si>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</si>
  <si>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</si>
  <si>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</si>
  <si>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</si>
  <si>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</si>
  <si>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</si>
  <si>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</si>
  <si>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</si>
  <si>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</si>
  <si>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</si>
  <si>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</si>
  <si>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</si>
  <si>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</si>
  <si>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</si>
  <si>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</si>
  <si>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</si>
  <si>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</si>
  <si>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</si>
  <si>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</si>
  <si>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</si>
  <si>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</si>
  <si>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</si>
  <si>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</si>
  <si>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</si>
  <si>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</si>
  <si>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</si>
  <si>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</si>
  <si>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</si>
  <si>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</si>
  <si>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</si>
  <si>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</si>
  <si>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</si>
  <si>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</si>
  <si>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</si>
  <si>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</si>
  <si>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</si>
  <si>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</si>
  <si>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</si>
  <si>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</si>
  <si>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</si>
  <si>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</si>
  <si>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</si>
  <si>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</si>
  <si>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</si>
  <si>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</si>
  <si>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</si>
  <si>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</si>
  <si>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</si>
  <si>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</si>
  <si>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</si>
  <si>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</si>
  <si>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</si>
  <si>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</si>
  <si>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</si>
  <si>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</si>
  <si>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</si>
  <si>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</si>
  <si>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</si>
  <si>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</si>
  <si>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</si>
  <si>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</si>
  <si>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</si>
  <si>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</si>
  <si>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</si>
  <si>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</si>
  <si>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</si>
  <si>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</si>
  <si>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</si>
  <si>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</si>
  <si>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</si>
  <si>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</si>
  <si>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</si>
  <si>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</si>
  <si>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</si>
  <si>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</si>
  <si>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</si>
  <si>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</si>
  <si>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</si>
  <si>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</si>
  <si>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</si>
  <si>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</si>
  <si>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</si>
  <si>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</si>
  <si>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</si>
  <si>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</si>
  <si>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</si>
  <si>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</si>
  <si>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</si>
  <si>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</si>
  <si>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</si>
  <si>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</si>
  <si>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</si>
  <si>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</si>
  <si>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</si>
  <si>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</si>
  <si>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</si>
  <si>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</si>
  <si>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</si>
  <si>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</si>
  <si>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</si>
  <si>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</si>
  <si>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</si>
  <si>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</si>
  <si>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</si>
  <si>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</si>
  <si>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</si>
  <si>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</si>
  <si>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</si>
  <si>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</si>
  <si>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</si>
  <si>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</si>
  <si>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</si>
  <si>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</si>
  <si>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</si>
  <si>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</si>
  <si>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</si>
  <si>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</si>
  <si>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</si>
  <si>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</si>
  <si>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</si>
  <si>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</si>
  <si>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</si>
  <si>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</si>
  <si>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</si>
  <si>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</si>
  <si>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</si>
  <si>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</si>
  <si>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</si>
  <si>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</si>
  <si>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</si>
  <si>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</si>
  <si>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</si>
  <si>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</si>
  <si>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</si>
  <si>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</si>
  <si>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</si>
  <si>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</si>
  <si>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</si>
  <si>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</si>
  <si>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</si>
  <si>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</si>
  <si>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</si>
  <si>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</si>
  <si>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</si>
  <si>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</si>
  <si>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</si>
  <si>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</si>
  <si>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</si>
  <si>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</si>
  <si>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</si>
  <si>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</si>
  <si>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</si>
  <si>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</si>
  <si>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</si>
  <si>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</si>
  <si>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</si>
  <si>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</si>
  <si>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</si>
  <si>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</si>
  <si>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</si>
  <si>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</si>
  <si>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</si>
  <si>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</si>
  <si>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</si>
  <si>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</si>
  <si>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</si>
  <si>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</si>
  <si>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</si>
  <si>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</si>
  <si>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</si>
  <si>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</si>
  <si>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</si>
  <si>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</si>
  <si>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</si>
  <si>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</si>
  <si>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</si>
  <si>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</si>
  <si>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</si>
  <si>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</si>
  <si>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</si>
  <si>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</si>
  <si>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</si>
  <si>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</si>
  <si>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</si>
  <si>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</si>
  <si>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</si>
  <si>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</si>
  <si>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</si>
  <si>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</si>
  <si>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</si>
  <si>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</si>
  <si>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</si>
  <si>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</si>
  <si>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</si>
  <si>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</si>
  <si>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</si>
  <si>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</si>
  <si>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</si>
  <si>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</si>
  <si>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</si>
  <si>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</si>
  <si>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</si>
  <si>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</si>
  <si>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</si>
  <si>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</si>
  <si>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</si>
  <si>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</si>
  <si>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</si>
  <si>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</si>
  <si>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</si>
  <si>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</si>
  <si>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</si>
  <si>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</si>
  <si>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</si>
  <si>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</si>
  <si>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</si>
  <si>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</si>
  <si>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</si>
  <si>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</si>
  <si>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</si>
  <si>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</si>
  <si>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</si>
  <si>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</si>
  <si>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</si>
  <si>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</si>
  <si>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</si>
  <si>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</si>
  <si>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</si>
  <si>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</si>
  <si>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</si>
  <si>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</si>
  <si>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</si>
  <si>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</si>
  <si>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</si>
  <si>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</si>
  <si>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</si>
  <si>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</si>
  <si>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</si>
  <si>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</si>
  <si>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</si>
  <si>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</si>
  <si>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</si>
  <si>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</si>
  <si>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</si>
  <si>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</si>
  <si>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</si>
  <si>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</si>
  <si>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</si>
  <si>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</si>
  <si>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</si>
  <si>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</si>
  <si>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</si>
  <si>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</si>
  <si>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</si>
  <si>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</si>
  <si>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</si>
  <si>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</si>
  <si>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</si>
  <si>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</si>
  <si>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</si>
  <si>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</si>
  <si>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</si>
  <si>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</si>
  <si>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</si>
  <si>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</si>
  <si>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</si>
  <si>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</si>
  <si>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</si>
  <si>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</si>
  <si>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</si>
  <si>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</si>
  <si>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</si>
  <si>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</si>
  <si>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</si>
  <si>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</si>
  <si>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</si>
  <si>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</si>
  <si>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</si>
  <si>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</si>
  <si>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</si>
  <si>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</si>
  <si>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</si>
  <si>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</si>
  <si>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</si>
  <si>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</si>
  <si>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</si>
  <si>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</si>
  <si>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</si>
  <si>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</si>
  <si>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</si>
  <si>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</si>
  <si>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</si>
  <si>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</si>
  <si>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</si>
  <si>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</si>
  <si>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</si>
  <si>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</si>
  <si>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</si>
  <si>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</si>
  <si>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</si>
  <si>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</si>
  <si>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</si>
  <si>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</si>
  <si>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</si>
  <si>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</si>
  <si>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</si>
  <si>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</si>
  <si>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</si>
  <si>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</si>
  <si>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</si>
  <si>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</si>
  <si>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</si>
  <si>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</si>
  <si>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</si>
  <si>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</si>
  <si>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</si>
  <si>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</si>
  <si>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</si>
  <si>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</si>
  <si>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</si>
  <si>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</si>
  <si>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</si>
  <si>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</si>
  <si>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</si>
  <si>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</si>
  <si>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</si>
  <si>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</si>
  <si>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</si>
  <si>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</si>
  <si>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</si>
  <si>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</si>
  <si>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</si>
  <si>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</si>
  <si>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</si>
  <si>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</si>
  <si>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</si>
  <si>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</si>
  <si>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</si>
  <si>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</si>
  <si>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</si>
  <si>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</si>
  <si>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</si>
  <si>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</si>
  <si>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</si>
  <si>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</si>
  <si>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</si>
  <si>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</si>
  <si>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</si>
  <si>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</si>
  <si>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</si>
  <si>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</si>
  <si>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</si>
  <si>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</si>
  <si>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</si>
  <si>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</si>
  <si>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</si>
  <si>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</si>
  <si>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</si>
  <si>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</si>
  <si>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</si>
  <si>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</si>
  <si>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</si>
  <si>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</si>
  <si>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</si>
  <si>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</si>
  <si>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</si>
  <si>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</si>
  <si>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</si>
  <si>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</si>
  <si>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</si>
  <si>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</si>
  <si>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</si>
  <si>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</si>
  <si>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</si>
  <si>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</si>
  <si>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</si>
  <si>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</si>
  <si>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</si>
  <si>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</si>
  <si>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</si>
  <si>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</si>
  <si>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</si>
  <si>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</si>
  <si>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</si>
  <si>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</si>
  <si>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</si>
  <si>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</si>
  <si>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</si>
  <si>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</si>
  <si>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</si>
  <si>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</si>
  <si>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</si>
  <si>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</si>
  <si>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</si>
  <si>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</si>
  <si>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</si>
  <si>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</si>
  <si>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</si>
  <si>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</si>
  <si>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</si>
  <si>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</si>
  <si>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</si>
  <si>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</si>
  <si>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</si>
  <si>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</si>
  <si>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</si>
  <si>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</si>
  <si>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</si>
  <si>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</si>
  <si>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</si>
  <si>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</si>
  <si>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</si>
  <si>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</si>
  <si>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</si>
  <si>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</si>
  <si>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</si>
  <si>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</si>
  <si>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</si>
  <si>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</si>
  <si>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</si>
  <si>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</si>
  <si>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</si>
  <si>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</si>
  <si>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</si>
  <si>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</si>
  <si>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</si>
  <si>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</si>
  <si>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</si>
  <si>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</si>
  <si>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</si>
  <si>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</si>
  <si>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</si>
  <si>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</si>
  <si>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</si>
  <si>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</si>
  <si>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</si>
  <si>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</si>
  <si>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</si>
  <si>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</si>
  <si>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</si>
  <si>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</si>
  <si>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</si>
  <si>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</si>
  <si>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</si>
  <si>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</si>
  <si>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</si>
  <si>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</si>
  <si>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</si>
  <si>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</si>
  <si>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</si>
  <si>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</si>
  <si>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</si>
  <si>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</si>
  <si>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</si>
  <si>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</si>
  <si>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</si>
  <si>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</si>
  <si>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</si>
  <si>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</si>
  <si>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</si>
  <si>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</si>
  <si>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</si>
  <si>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</si>
  <si>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</si>
  <si>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</si>
  <si>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</si>
  <si>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</si>
  <si>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</si>
  <si>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</si>
  <si>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</si>
  <si>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</si>
  <si>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</si>
  <si>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</si>
  <si>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</si>
  <si>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</si>
  <si>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</si>
  <si>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</si>
  <si>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</si>
  <si>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</si>
  <si>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</si>
  <si>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</si>
  <si>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</si>
  <si>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</si>
  <si>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</si>
  <si>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</si>
  <si>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</si>
  <si>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</si>
  <si>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</si>
  <si>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</si>
  <si>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</si>
  <si>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</si>
  <si>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</si>
  <si>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</si>
  <si>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</si>
  <si>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</si>
  <si>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</si>
  <si>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</si>
  <si>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</si>
  <si>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</si>
  <si>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</si>
  <si>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</si>
  <si>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</si>
  <si>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</si>
  <si>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</si>
  <si>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</si>
  <si>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</si>
  <si>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</si>
  <si>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</si>
  <si>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</si>
  <si>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</si>
  <si>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</si>
  <si>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</si>
  <si>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</si>
  <si>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</si>
  <si>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</si>
  <si>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</si>
  <si>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</si>
  <si>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</si>
  <si>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</si>
  <si>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</si>
  <si>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</si>
  <si>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</si>
  <si>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</si>
  <si>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</si>
  <si>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</si>
  <si>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</si>
  <si>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</si>
  <si>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</si>
  <si>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</si>
  <si>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</si>
  <si>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</si>
  <si>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</si>
  <si>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</si>
  <si>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</si>
  <si>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</si>
  <si>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</si>
  <si>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</si>
  <si>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</si>
  <si>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</si>
  <si>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</si>
  <si>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</si>
  <si>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</si>
  <si>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</si>
  <si>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</si>
  <si>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</si>
  <si>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</si>
  <si>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</si>
  <si>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</si>
  <si>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</si>
  <si>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</si>
  <si>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</si>
  <si>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</si>
  <si>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</si>
  <si>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</si>
  <si>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</si>
  <si>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</si>
  <si>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</si>
  <si>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</si>
  <si>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</si>
  <si>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</si>
  <si>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</si>
  <si>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</si>
  <si>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</si>
  <si>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</si>
  <si>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</si>
  <si>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</si>
  <si>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</si>
  <si>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</si>
  <si>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</si>
  <si>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</si>
  <si>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</si>
  <si>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</si>
  <si>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</si>
  <si>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</si>
  <si>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</si>
  <si>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</si>
  <si>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</si>
  <si>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</si>
  <si>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</si>
  <si>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</si>
  <si>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</si>
  <si>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</si>
  <si>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</si>
  <si>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</si>
  <si>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</si>
  <si>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</si>
  <si>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</si>
  <si>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</si>
  <si>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</si>
  <si>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</si>
  <si>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</si>
  <si>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</si>
  <si>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</si>
  <si>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</si>
  <si>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</si>
  <si>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</si>
  <si>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</si>
  <si>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</si>
  <si>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</si>
  <si>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</si>
  <si>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</si>
  <si>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</si>
  <si>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</si>
  <si>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</si>
  <si>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</si>
  <si>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</si>
  <si>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</si>
  <si>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</si>
  <si>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</si>
  <si>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</si>
  <si>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</si>
  <si>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</si>
  <si>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</si>
  <si>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</si>
  <si>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</si>
  <si>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</si>
  <si>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</si>
  <si>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</si>
  <si>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</si>
  <si>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</si>
  <si>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</si>
  <si>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</si>
  <si>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</si>
  <si>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</si>
  <si>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</si>
  <si>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</si>
  <si>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</si>
  <si>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</si>
  <si>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</si>
  <si>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</si>
  <si>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</si>
  <si>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</si>
  <si>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</si>
  <si>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</si>
  <si>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</si>
  <si>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</si>
  <si>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</si>
  <si>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</si>
  <si>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</si>
  <si>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</si>
  <si>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</si>
  <si>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</si>
  <si>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</si>
  <si>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</si>
  <si>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</si>
  <si>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</si>
  <si>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</si>
  <si>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</si>
  <si>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</si>
  <si>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</si>
  <si>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</si>
  <si>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</si>
  <si>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</si>
  <si>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</si>
  <si>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</si>
  <si>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</si>
  <si>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</si>
  <si>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</si>
  <si>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</si>
  <si>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</si>
  <si>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</si>
  <si>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</si>
  <si>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</si>
  <si>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</si>
  <si>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</si>
  <si>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</si>
  <si>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</si>
  <si>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</si>
  <si>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</si>
  <si>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</si>
  <si>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</si>
  <si>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</si>
  <si>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</si>
  <si>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</si>
  <si>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</si>
  <si>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</si>
  <si>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</si>
  <si>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</si>
  <si>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</si>
  <si>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</si>
  <si>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</si>
  <si>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</si>
  <si>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</si>
  <si>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</si>
  <si>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</si>
  <si>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</si>
  <si>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</si>
  <si>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</si>
  <si>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</si>
  <si>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</si>
  <si>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</si>
  <si>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</si>
  <si>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</si>
  <si>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</si>
  <si>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</si>
  <si>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</si>
  <si>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</si>
  <si>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</si>
  <si>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</si>
  <si>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</si>
  <si>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</si>
  <si>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</si>
  <si>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</si>
  <si>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</si>
  <si>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</si>
  <si>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</si>
  <si>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</si>
  <si>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</si>
  <si>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</si>
  <si>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</si>
  <si>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</si>
  <si>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</si>
  <si>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</si>
  <si>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</si>
  <si>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</si>
  <si>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</si>
  <si>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</si>
  <si>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</si>
  <si>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</si>
  <si>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</si>
  <si>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</si>
  <si>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</si>
  <si>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</si>
  <si>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</si>
  <si>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</si>
  <si>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</si>
  <si>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</si>
  <si>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</si>
  <si>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</si>
  <si>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</si>
  <si>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</si>
  <si>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</si>
  <si>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</si>
  <si>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</si>
  <si>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</si>
  <si>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</si>
  <si>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</si>
  <si>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</si>
  <si>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</si>
  <si>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</si>
  <si>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</si>
  <si>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</si>
  <si>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</si>
  <si>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</si>
  <si>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</si>
  <si>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</si>
  <si>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</si>
  <si>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</si>
  <si>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</si>
  <si>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</si>
  <si>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</si>
  <si>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</si>
  <si>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</si>
  <si>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</si>
  <si>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</si>
  <si>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</si>
  <si>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</si>
  <si>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</si>
  <si>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</si>
  <si>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</si>
  <si>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</si>
  <si>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</si>
  <si>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</si>
  <si>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</si>
  <si>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</si>
  <si>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</si>
  <si>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</si>
  <si>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</si>
  <si>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</si>
  <si>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</si>
  <si>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</si>
  <si>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</si>
  <si>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</si>
  <si>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</si>
  <si>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</si>
  <si>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</si>
  <si>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</si>
  <si>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</si>
  <si>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</si>
  <si>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</si>
  <si>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</si>
  <si>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</si>
  <si>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</si>
  <si>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</si>
  <si>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</si>
  <si>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</si>
  <si>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</si>
  <si>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</si>
  <si>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</si>
  <si>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</si>
  <si>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</si>
  <si>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</si>
  <si>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</si>
  <si>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</si>
  <si>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</si>
  <si>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</si>
  <si>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</si>
  <si>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</si>
  <si>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</si>
  <si>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</si>
  <si>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</si>
  <si>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</si>
  <si>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</si>
  <si>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</si>
  <si>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</si>
  <si>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</si>
  <si>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</si>
  <si>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</si>
  <si>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</si>
  <si>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</si>
  <si>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</si>
  <si>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</si>
  <si>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</si>
  <si>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</si>
  <si>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</si>
  <si>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</si>
  <si>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</si>
  <si>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</si>
  <si>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</si>
  <si>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</si>
  <si>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</si>
  <si>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</si>
  <si>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</si>
  <si>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</si>
  <si>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</si>
  <si>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</si>
  <si>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</si>
  <si>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</si>
  <si>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</si>
  <si>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</si>
  <si>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</si>
  <si>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</si>
  <si>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</si>
  <si>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</si>
  <si>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</si>
  <si>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</si>
  <si>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</si>
  <si>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</si>
  <si>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</si>
  <si>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</si>
  <si>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</si>
  <si>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</si>
  <si>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</si>
  <si>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</si>
  <si>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</si>
  <si>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</si>
  <si>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</si>
  <si>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</si>
  <si>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</si>
  <si>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</si>
  <si>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</si>
  <si>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</si>
  <si>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</si>
  <si>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</si>
  <si>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</si>
  <si>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</si>
  <si>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</si>
  <si>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</si>
  <si>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</si>
  <si>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</si>
  <si>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</si>
  <si>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</si>
  <si>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</si>
  <si>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</si>
  <si>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</si>
  <si>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</si>
  <si>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</si>
  <si>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</si>
  <si>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</si>
  <si>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</si>
  <si>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</si>
  <si>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</si>
  <si>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</si>
  <si>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</si>
  <si>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</si>
  <si>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</si>
  <si>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</si>
  <si>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</si>
  <si>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</si>
  <si>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</si>
  <si>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</si>
  <si>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</si>
  <si>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</si>
  <si>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</si>
  <si>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</si>
  <si>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</si>
  <si>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</si>
  <si>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</si>
  <si>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</si>
  <si>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</si>
  <si>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</si>
  <si>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</si>
  <si>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</si>
  <si>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</si>
  <si>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</si>
  <si>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</si>
  <si>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</si>
  <si>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</si>
  <si>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</si>
  <si>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</si>
  <si>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</si>
  <si>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</si>
  <si>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</si>
  <si>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</si>
  <si>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</si>
  <si>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</si>
  <si>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</si>
  <si>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</si>
  <si>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</si>
  <si>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</si>
  <si>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</si>
  <si>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</si>
  <si>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</si>
  <si>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</si>
  <si>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</si>
  <si>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</si>
  <si>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</si>
  <si>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</si>
  <si>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</si>
  <si>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</si>
  <si>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</si>
  <si>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</si>
  <si>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</si>
  <si>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</si>
  <si>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</si>
  <si>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</si>
  <si>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</si>
  <si>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</si>
  <si>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</si>
  <si>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</si>
  <si>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</si>
  <si>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</si>
  <si>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</si>
  <si>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</si>
  <si>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</si>
  <si>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</si>
  <si>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</si>
  <si>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</si>
  <si>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</si>
  <si>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</si>
  <si>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</si>
  <si>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</si>
  <si>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</si>
  <si>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</si>
  <si>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</si>
  <si>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</si>
  <si>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</si>
  <si>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</si>
  <si>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</si>
  <si>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</si>
  <si>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</si>
  <si>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</si>
  <si>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</si>
  <si>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</si>
  <si>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</si>
  <si>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</si>
  <si>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</si>
  <si>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</si>
  <si>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</si>
  <si>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</si>
  <si>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</si>
  <si>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</si>
  <si>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</si>
  <si>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</si>
  <si>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</si>
  <si>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</si>
  <si>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</si>
  <si>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</si>
  <si>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</si>
  <si>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</si>
  <si>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</si>
  <si>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</si>
  <si>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</si>
  <si>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</si>
  <si>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</si>
  <si>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</si>
  <si>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</si>
  <si>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</si>
  <si>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</si>
  <si>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</si>
  <si>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</si>
  <si>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</si>
  <si>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</si>
  <si>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</si>
  <si>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</si>
  <si>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</si>
  <si>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</si>
  <si>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</si>
  <si>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</si>
  <si>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</si>
  <si>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</si>
  <si>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</si>
  <si>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</si>
  <si>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</si>
  <si>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</si>
  <si>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</si>
  <si>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</si>
  <si>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</si>
  <si>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</si>
  <si>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</si>
  <si>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</si>
  <si>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</si>
  <si>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</si>
  <si>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</si>
  <si>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</si>
  <si>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</si>
  <si>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</si>
  <si>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</si>
  <si>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</si>
  <si>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</si>
  <si>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</si>
  <si>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</si>
  <si>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</si>
  <si>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</si>
  <si>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</si>
  <si>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</si>
  <si>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</si>
  <si>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</si>
  <si>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</si>
  <si>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</si>
  <si>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</si>
  <si>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</si>
  <si>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</si>
  <si>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</si>
  <si>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</si>
  <si>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</si>
  <si>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</si>
  <si>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</si>
  <si>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</si>
  <si>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</si>
  <si>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</si>
  <si>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</si>
  <si>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</si>
  <si>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</si>
  <si>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</si>
  <si>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</si>
  <si>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</si>
  <si>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</si>
  <si>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</si>
  <si>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</si>
  <si>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</si>
  <si>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</si>
  <si>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</si>
  <si>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</si>
  <si>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</si>
  <si>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</si>
  <si>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</si>
  <si>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</si>
  <si>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</si>
  <si>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</si>
  <si>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</si>
  <si>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</si>
  <si>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</si>
  <si>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</si>
  <si>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</si>
  <si>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</si>
  <si>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</si>
  <si>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</si>
  <si>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</si>
  <si>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</si>
  <si>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</si>
  <si>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</si>
  <si>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</si>
  <si>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</si>
  <si>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</si>
  <si>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</si>
  <si>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</si>
  <si>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</si>
  <si>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</si>
  <si>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</si>
  <si>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</si>
  <si>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</si>
  <si>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</si>
  <si>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</si>
  <si>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</si>
  <si>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</si>
  <si>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</si>
  <si>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</si>
  <si>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</si>
  <si>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</si>
  <si>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</si>
  <si>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</si>
  <si>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</si>
  <si>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</si>
  <si>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</si>
  <si>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</si>
  <si>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</si>
  <si>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</si>
  <si>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</si>
  <si>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</si>
  <si>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</si>
  <si>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</si>
  <si>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</si>
  <si>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</si>
  <si>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</si>
  <si>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</si>
  <si>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</si>
  <si>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</si>
  <si>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</si>
  <si>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</si>
  <si>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</si>
  <si>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</si>
  <si>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</si>
  <si>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</si>
  <si>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</si>
  <si>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</si>
  <si>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</si>
  <si>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</si>
  <si>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</si>
  <si>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</si>
  <si>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</si>
  <si>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</si>
  <si>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</si>
  <si>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</si>
  <si>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</si>
  <si>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</si>
  <si>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</si>
  <si>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</si>
  <si>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</si>
  <si>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</si>
  <si>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</si>
  <si>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</si>
  <si>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</si>
  <si>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</si>
  <si>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</si>
  <si>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</si>
  <si>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</si>
  <si>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</si>
  <si>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</si>
  <si>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</si>
  <si>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</si>
  <si>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</si>
  <si>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</si>
  <si>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</si>
  <si>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</si>
  <si>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</si>
  <si>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</si>
  <si>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</si>
  <si>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</si>
  <si>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</si>
  <si>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</si>
  <si>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</si>
  <si>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</si>
  <si>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</si>
  <si>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</si>
  <si>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</si>
  <si>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</si>
  <si>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</si>
  <si>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</si>
  <si>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</si>
  <si>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</si>
  <si>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</si>
  <si>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</si>
  <si>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</si>
  <si>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</si>
  <si>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</si>
  <si>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</si>
  <si>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</si>
  <si>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</si>
  <si>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</si>
  <si>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</si>
  <si>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</si>
  <si>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</si>
  <si>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</si>
  <si>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</si>
  <si>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</si>
  <si>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</si>
  <si>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</si>
  <si>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</si>
  <si>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</si>
  <si>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</si>
  <si>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</si>
  <si>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</si>
  <si>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</si>
  <si>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</si>
  <si>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</si>
  <si>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</si>
  <si>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</si>
  <si>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</si>
  <si>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</si>
  <si>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</si>
  <si>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</si>
  <si>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</si>
  <si>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</si>
  <si>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</si>
  <si>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</si>
  <si>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</si>
  <si>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</si>
  <si>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</si>
  <si>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</si>
  <si>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</si>
  <si>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</si>
  <si>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</si>
  <si>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</si>
  <si>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</si>
  <si>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</si>
  <si>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</si>
  <si>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</si>
  <si>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</si>
  <si>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</si>
  <si>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</si>
  <si>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</si>
  <si>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</si>
  <si>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</si>
  <si>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</si>
  <si>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</si>
  <si>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</si>
  <si>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</si>
  <si>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</si>
  <si>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</si>
  <si>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</si>
  <si>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</si>
  <si>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</si>
  <si>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</si>
  <si>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</si>
  <si>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</si>
  <si>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</si>
  <si>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</si>
  <si>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</si>
  <si>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</si>
  <si>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</si>
  <si>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</si>
  <si>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</si>
  <si>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</si>
  <si>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</si>
  <si>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</si>
  <si>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</si>
  <si>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</si>
  <si>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</si>
  <si>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</si>
  <si>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</si>
  <si>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</si>
  <si>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</si>
  <si>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</si>
  <si>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</si>
  <si>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</si>
  <si>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</si>
  <si>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</si>
  <si>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</si>
  <si>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</si>
  <si>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</si>
  <si>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</si>
  <si>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</si>
  <si>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</si>
  <si>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</si>
  <si>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</si>
  <si>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</si>
  <si>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</si>
  <si>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</si>
  <si>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</si>
  <si>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</si>
  <si>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</si>
  <si>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</si>
  <si>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</si>
  <si>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</si>
  <si>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</si>
  <si>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</si>
  <si>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</si>
  <si>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</si>
  <si>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</si>
  <si>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</si>
  <si>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</si>
  <si>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</si>
  <si>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</si>
  <si>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</si>
  <si>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</si>
  <si>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</si>
  <si>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</si>
  <si>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</si>
  <si>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</si>
  <si>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</si>
  <si>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</si>
  <si>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</si>
  <si>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</si>
  <si>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</si>
  <si>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</si>
  <si>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</si>
  <si>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</si>
  <si>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</si>
  <si>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</si>
  <si>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</si>
  <si>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</si>
  <si>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</si>
  <si>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</si>
  <si>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</si>
  <si>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</si>
  <si>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</si>
  <si>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</si>
  <si>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</si>
  <si>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</si>
  <si>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</si>
  <si>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</si>
  <si>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</si>
  <si>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</si>
  <si>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</si>
  <si>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</si>
  <si>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</si>
  <si>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</si>
  <si>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</si>
  <si>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</si>
  <si>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</si>
  <si>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</si>
  <si>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</si>
  <si>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</si>
  <si>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</si>
  <si>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</si>
  <si>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</si>
  <si>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</si>
  <si>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</si>
  <si>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</si>
  <si>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</si>
  <si>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</si>
  <si>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</si>
  <si>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</si>
  <si>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</si>
  <si>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</si>
  <si>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</si>
  <si>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</si>
  <si>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</si>
  <si>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</si>
  <si>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</si>
  <si>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</si>
  <si>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</si>
  <si>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</si>
  <si>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</si>
  <si>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</si>
  <si>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</si>
  <si>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</si>
  <si>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</si>
  <si>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</si>
  <si>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</si>
  <si>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</si>
  <si>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</si>
  <si>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</si>
  <si>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</si>
  <si>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</si>
  <si>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</si>
  <si>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</si>
  <si>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</si>
  <si>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</si>
  <si>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</si>
  <si>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</si>
  <si>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</si>
  <si>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</si>
  <si>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</si>
  <si>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</si>
  <si>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</si>
  <si>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</si>
  <si>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</si>
  <si>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</si>
  <si>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</si>
  <si>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</si>
  <si>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</si>
  <si>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</si>
  <si>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</si>
  <si>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</si>
  <si>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</si>
  <si>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</si>
  <si>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</si>
  <si>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</si>
  <si>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</si>
  <si>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</si>
  <si>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</si>
  <si>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</si>
  <si>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</si>
  <si>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</si>
  <si>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</si>
  <si>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</si>
  <si>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</si>
  <si>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</si>
  <si>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</si>
  <si>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</si>
  <si>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</si>
  <si>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</si>
  <si>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</si>
  <si>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</si>
  <si>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</si>
  <si>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</si>
  <si>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</si>
  <si>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</si>
  <si>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</si>
  <si>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</si>
  <si>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</si>
  <si>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</si>
  <si>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</si>
  <si>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</si>
  <si>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</si>
  <si>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</si>
  <si>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</si>
  <si>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</si>
  <si>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</si>
  <si>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</si>
  <si>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</si>
  <si>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</si>
  <si>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</si>
  <si>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</si>
  <si>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</si>
  <si>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</si>
  <si>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</si>
  <si>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</si>
  <si>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</si>
  <si>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</si>
  <si>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</si>
  <si>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</si>
  <si>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</si>
  <si>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</si>
  <si>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</si>
  <si>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</si>
  <si>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</si>
  <si>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</si>
  <si>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</si>
  <si>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</si>
  <si>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</si>
  <si>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</si>
  <si>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</si>
  <si>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</si>
  <si>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</si>
  <si>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</si>
  <si>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</si>
  <si>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</si>
  <si>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</si>
  <si>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</si>
  <si>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</si>
  <si>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</si>
  <si>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</si>
  <si>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</si>
  <si>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</si>
  <si>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</si>
  <si>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</si>
  <si>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</si>
  <si>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</si>
  <si>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</si>
  <si>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</si>
  <si>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</si>
  <si>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</si>
  <si>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</si>
  <si>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</si>
  <si>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</si>
  <si>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</si>
  <si>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</si>
  <si>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</si>
  <si>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</si>
  <si>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</si>
  <si>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</si>
  <si>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</si>
  <si>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</si>
  <si>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</si>
  <si>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</si>
  <si>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</si>
  <si>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</si>
  <si>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</si>
  <si>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</si>
  <si>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</si>
  <si>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</si>
  <si>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</si>
  <si>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</si>
  <si>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</si>
  <si>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</si>
  <si>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</si>
  <si>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</si>
  <si>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</si>
  <si>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</si>
  <si>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</si>
  <si>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</si>
  <si>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</si>
  <si>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</si>
  <si>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</si>
  <si>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</si>
  <si>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</si>
  <si>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</si>
  <si>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</si>
  <si>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</si>
  <si>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</si>
  <si>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</si>
  <si>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</si>
  <si>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</si>
  <si>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</si>
  <si>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</si>
  <si>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</si>
  <si>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</si>
  <si>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</si>
  <si>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</si>
  <si>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</si>
  <si>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</si>
  <si>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</si>
  <si>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</si>
  <si>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</si>
  <si>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</si>
  <si>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</si>
  <si>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</si>
  <si>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</si>
  <si>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</si>
  <si>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</si>
  <si>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</si>
  <si>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</si>
  <si>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</si>
  <si>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</si>
  <si>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</si>
  <si>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</si>
  <si>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</si>
  <si>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</si>
  <si>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</si>
  <si>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</si>
  <si>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</si>
  <si>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</si>
  <si>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</si>
  <si>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</si>
  <si>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</si>
  <si>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</si>
  <si>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</si>
  <si>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</si>
  <si>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</si>
  <si>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</si>
  <si>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</si>
  <si>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</si>
  <si>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</si>
  <si>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</si>
  <si>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</si>
  <si>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</si>
  <si>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</si>
  <si>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</si>
  <si>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</si>
  <si>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</si>
  <si>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</si>
  <si>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</si>
  <si>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</si>
  <si>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</si>
  <si>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</si>
  <si>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</si>
  <si>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</si>
  <si>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</si>
  <si>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</si>
  <si>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</si>
  <si>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</si>
  <si>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</si>
  <si>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</si>
  <si>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</si>
  <si>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</si>
  <si>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</si>
  <si>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</si>
  <si>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</si>
  <si>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</si>
  <si>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</si>
  <si>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</si>
  <si>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</si>
  <si>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</si>
  <si>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</si>
  <si>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</si>
  <si>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</si>
  <si>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</si>
  <si>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</si>
  <si>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</si>
  <si>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</si>
  <si>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</si>
  <si>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</si>
  <si>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</si>
  <si>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</si>
  <si>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</si>
  <si>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</si>
  <si>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</si>
  <si>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</si>
  <si>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</si>
  <si>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</si>
  <si>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</si>
  <si>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</si>
  <si>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</si>
  <si>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</si>
  <si>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</si>
  <si>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</si>
  <si>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</si>
  <si>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</si>
  <si>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</si>
  <si>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</si>
  <si>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</si>
  <si>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</si>
  <si>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</si>
  <si>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</si>
  <si>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</si>
  <si>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</si>
  <si>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</si>
  <si>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</si>
  <si>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</si>
  <si>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</si>
  <si>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</si>
  <si>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</si>
  <si>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</si>
  <si>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</si>
  <si>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</si>
  <si>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</si>
  <si>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</si>
  <si>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</si>
  <si>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</si>
  <si>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</si>
  <si>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</si>
  <si>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</si>
  <si>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</si>
  <si>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</si>
  <si>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</si>
  <si>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</si>
  <si>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</si>
  <si>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</si>
  <si>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</si>
  <si>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</si>
  <si>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</si>
  <si>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</si>
  <si>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</si>
  <si>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</si>
  <si>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</si>
  <si>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</si>
  <si>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</si>
  <si>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</si>
  <si>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</si>
  <si>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</si>
  <si>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</si>
  <si>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</si>
  <si>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</si>
  <si>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</si>
  <si>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</si>
  <si>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</si>
  <si>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</si>
  <si>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</si>
  <si>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</si>
  <si>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</si>
  <si>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</si>
  <si>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</si>
  <si>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</si>
  <si>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</si>
  <si>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</si>
  <si>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</si>
  <si>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</si>
  <si>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</si>
  <si>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</si>
  <si>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</si>
  <si>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</si>
  <si>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</si>
  <si>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</si>
  <si>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</si>
  <si>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</si>
  <si>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</si>
  <si>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</si>
  <si>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</si>
  <si>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</si>
  <si>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</si>
  <si>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</si>
  <si>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</si>
  <si>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</si>
  <si>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</si>
  <si>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</si>
  <si>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</si>
  <si>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</si>
  <si>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</si>
  <si>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</si>
  <si>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</si>
  <si>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</si>
  <si>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</si>
  <si>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</si>
  <si>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</si>
  <si>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</si>
  <si>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</si>
  <si>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</si>
  <si>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</si>
  <si>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</si>
  <si>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</si>
  <si>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</si>
  <si>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</si>
  <si>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</si>
  <si>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</si>
  <si>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</si>
  <si>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</si>
  <si>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</si>
  <si>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</si>
  <si>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</si>
  <si>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</si>
  <si>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</si>
  <si>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</si>
  <si>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</si>
  <si>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</si>
  <si>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</si>
  <si>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</si>
  <si>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</si>
  <si>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</si>
  <si>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</si>
  <si>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</si>
  <si>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</si>
  <si>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</si>
  <si>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</si>
  <si>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</si>
  <si>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</si>
  <si>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</si>
  <si>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</si>
  <si>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</si>
  <si>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</si>
  <si>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</si>
  <si>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</si>
  <si>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</si>
  <si>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</si>
  <si>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</si>
  <si>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</si>
  <si>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</si>
  <si>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</si>
  <si>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</si>
  <si>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</si>
  <si>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</si>
  <si>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</si>
  <si>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</si>
  <si>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</si>
  <si>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</si>
  <si>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</si>
  <si>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</si>
  <si>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</si>
  <si>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</si>
  <si>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</si>
  <si>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</si>
  <si>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</si>
  <si>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</si>
  <si>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</si>
  <si>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</si>
  <si>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</si>
  <si>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</si>
  <si>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</si>
  <si>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</si>
  <si>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</si>
  <si>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</si>
  <si>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</si>
  <si>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</si>
  <si>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</si>
  <si>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</si>
  <si>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</si>
  <si>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</si>
  <si>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</si>
  <si>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</si>
  <si>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</si>
  <si>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</si>
  <si>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</si>
  <si>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</si>
  <si>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</si>
  <si>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</si>
  <si>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</si>
  <si>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</si>
  <si>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</si>
  <si>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</si>
  <si>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</si>
  <si>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</si>
  <si>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</si>
  <si>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</si>
  <si>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</si>
  <si>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</si>
  <si>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</si>
  <si>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</si>
  <si>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</si>
  <si>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</si>
  <si>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</si>
  <si>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</si>
  <si>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</si>
  <si>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</si>
  <si>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</si>
  <si>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</si>
  <si>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</si>
  <si>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</si>
  <si>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</si>
  <si>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</si>
  <si>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</si>
  <si>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</si>
  <si>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</si>
  <si>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</si>
  <si>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</si>
  <si>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</si>
  <si>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</si>
  <si>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</si>
  <si>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</si>
  <si>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</si>
  <si>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</si>
  <si>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</si>
  <si>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</si>
  <si>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</si>
  <si>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</si>
  <si>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</si>
  <si>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</si>
  <si>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</si>
  <si>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</si>
  <si>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</si>
  <si>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</si>
  <si>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</si>
  <si>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</si>
  <si>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</si>
  <si>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</si>
  <si>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</si>
  <si>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</si>
  <si>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</si>
  <si>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</si>
  <si>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</si>
  <si>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</si>
  <si>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</si>
  <si>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</si>
  <si>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</si>
  <si>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</si>
  <si>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</si>
  <si>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</si>
  <si>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</si>
  <si>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</si>
  <si>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</si>
  <si>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</si>
  <si>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</si>
  <si>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</si>
  <si>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</si>
  <si>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</si>
  <si>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</si>
  <si>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</si>
  <si>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</si>
  <si>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</si>
  <si>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</si>
  <si>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</si>
  <si>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</si>
  <si>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</si>
  <si>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</si>
  <si>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</si>
  <si>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</si>
  <si>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</si>
  <si>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</si>
  <si>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</si>
  <si>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</si>
  <si>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</si>
  <si>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</si>
  <si>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</si>
  <si>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</si>
  <si>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</si>
  <si>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</si>
  <si>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</si>
  <si>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</si>
  <si>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</si>
  <si>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</si>
  <si>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</si>
  <si>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</si>
  <si>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</si>
  <si>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</si>
  <si>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</si>
  <si>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</si>
  <si>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</si>
  <si>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</si>
  <si>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</si>
  <si>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</si>
  <si>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</si>
  <si>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</si>
  <si>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</si>
  <si>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</si>
  <si>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</si>
  <si>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</si>
  <si>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</si>
  <si>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</si>
  <si>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</si>
  <si>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</si>
  <si>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</si>
  <si>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</si>
  <si>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</si>
  <si>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</si>
  <si>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</si>
  <si>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</si>
  <si>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</si>
  <si>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</si>
  <si>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</si>
  <si>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</si>
  <si>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</si>
  <si>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</si>
  <si>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</si>
  <si>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</si>
  <si>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</si>
  <si>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</si>
  <si>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</si>
  <si>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</si>
  <si>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</si>
  <si>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</si>
  <si>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</si>
  <si>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</si>
  <si>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</si>
  <si>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</si>
  <si>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</si>
  <si>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</si>
  <si>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</si>
  <si>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</si>
  <si>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</si>
  <si>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</si>
  <si>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</si>
  <si>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</si>
  <si>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</si>
  <si>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</si>
  <si>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</si>
  <si>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</si>
  <si>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</si>
  <si>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</si>
  <si>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</si>
  <si>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</si>
  <si>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</si>
  <si>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</si>
  <si>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</si>
  <si>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</si>
  <si>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</si>
  <si>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</si>
  <si>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</si>
  <si>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</si>
  <si>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</si>
  <si>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</si>
  <si>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</si>
  <si>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</si>
  <si>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</si>
  <si>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</si>
  <si>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</si>
  <si>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</si>
  <si>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</si>
  <si>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</si>
  <si>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</si>
  <si>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</si>
  <si>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</si>
  <si>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</si>
  <si>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</si>
  <si>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</si>
  <si>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</si>
  <si>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</si>
  <si>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</si>
  <si>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</si>
  <si>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</si>
  <si>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</si>
  <si>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</si>
  <si>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</si>
  <si>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</si>
  <si>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</si>
  <si>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</si>
  <si>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</si>
  <si>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</si>
  <si>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</si>
  <si>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</si>
  <si>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</si>
  <si>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</si>
  <si>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</si>
  <si>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</si>
  <si>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</si>
  <si>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</si>
  <si>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</si>
  <si>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</si>
  <si>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</si>
  <si>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</si>
  <si>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</si>
  <si>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</si>
  <si>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</si>
  <si>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</si>
  <si>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</si>
  <si>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</si>
  <si>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</si>
  <si>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</si>
  <si>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</si>
  <si>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</si>
  <si>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</si>
  <si>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</si>
  <si>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</si>
  <si>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</si>
  <si>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</si>
  <si>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</si>
  <si>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</si>
  <si>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</si>
  <si>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</si>
  <si>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</si>
  <si>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</si>
  <si>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</si>
  <si>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</si>
  <si>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</si>
  <si>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</si>
  <si>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</si>
  <si>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</si>
  <si>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</si>
  <si>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</si>
  <si>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</si>
  <si>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</si>
  <si>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</si>
  <si>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</si>
  <si>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</si>
  <si>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</si>
  <si>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</si>
  <si>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</si>
  <si>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</si>
  <si>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</si>
  <si>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</si>
  <si>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</si>
  <si>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</si>
  <si>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</si>
  <si>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</si>
  <si>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</si>
  <si>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</si>
  <si>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</si>
  <si>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</si>
  <si>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</si>
  <si>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</si>
  <si>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</si>
  <si>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</si>
  <si>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</si>
  <si>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</si>
  <si>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</si>
  <si>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</si>
  <si>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</si>
  <si>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</si>
  <si>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</si>
  <si>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</si>
  <si>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</si>
  <si>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</si>
  <si>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</si>
  <si>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</si>
  <si>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</si>
  <si>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</si>
  <si>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</si>
  <si>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</si>
  <si>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</si>
  <si>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</si>
  <si>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</si>
  <si>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</si>
  <si>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</si>
  <si>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</si>
  <si>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</si>
  <si>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</si>
  <si>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</si>
  <si>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</si>
  <si>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</si>
  <si>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</si>
  <si>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</si>
  <si>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</si>
  <si>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</si>
  <si>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</si>
  <si>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</si>
  <si>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</si>
  <si>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</si>
  <si>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</si>
  <si>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</si>
  <si>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</si>
  <si>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</si>
  <si>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</si>
  <si>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</si>
  <si>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</si>
  <si>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</si>
  <si>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</si>
  <si>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</si>
  <si>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</si>
  <si>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</si>
  <si>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</si>
  <si>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</si>
  <si>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</si>
  <si>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</si>
  <si>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</si>
  <si>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</si>
  <si>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</si>
  <si>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</si>
  <si>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</si>
  <si>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</si>
  <si>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</si>
  <si>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</si>
  <si>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</si>
  <si>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</si>
  <si>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</si>
  <si>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</si>
  <si>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</si>
  <si>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</si>
  <si>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</si>
  <si>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</si>
  <si>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</si>
  <si>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</si>
  <si>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</si>
  <si>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</si>
  <si>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</si>
  <si>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</si>
  <si>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</si>
  <si>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</si>
  <si>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</si>
  <si>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</si>
  <si>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</si>
  <si>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</si>
  <si>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</si>
  <si>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</si>
  <si>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</si>
  <si>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</si>
  <si>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</si>
  <si>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</si>
  <si>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</si>
  <si>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</si>
  <si>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</si>
  <si>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</si>
  <si>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</si>
  <si>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</si>
  <si>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</si>
  <si>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</si>
  <si>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</si>
  <si>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</si>
  <si>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</si>
  <si>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</si>
  <si>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</si>
  <si>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</si>
  <si>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</si>
  <si>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</si>
  <si>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</si>
  <si>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</si>
  <si>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</si>
  <si>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</si>
  <si>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</si>
  <si>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</si>
  <si>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</si>
  <si>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</si>
  <si>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</si>
  <si>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</si>
  <si>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</si>
  <si>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</si>
  <si>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</si>
  <si>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</si>
  <si>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</si>
  <si>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</si>
  <si>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</si>
  <si>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</si>
  <si>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</si>
  <si>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</si>
  <si>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</si>
  <si>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</si>
  <si>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</si>
  <si>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</si>
  <si>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</si>
  <si>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</si>
  <si>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</si>
  <si>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</si>
  <si>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</si>
  <si>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</si>
  <si>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</si>
  <si>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</si>
  <si>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</si>
  <si>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</si>
  <si>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</si>
  <si>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</si>
  <si>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</si>
  <si>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</si>
  <si>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</si>
  <si>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</si>
  <si>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</si>
  <si>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</si>
  <si>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</si>
  <si>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</si>
  <si>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</si>
  <si>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</si>
  <si>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</si>
  <si>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</si>
  <si>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</si>
  <si>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</si>
  <si>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</si>
  <si>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</si>
  <si>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</si>
  <si>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</si>
  <si>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</si>
  <si>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</si>
  <si>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</si>
  <si>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335852477</t>
  </si>
  <si>
    <t>335852954</t>
  </si>
  <si>
    <t>335852832</t>
  </si>
  <si>
    <t>335852824</t>
  </si>
  <si>
    <t>335852819</t>
  </si>
  <si>
    <t>335852779</t>
  </si>
  <si>
    <t>335852778</t>
  </si>
  <si>
    <t>335852747</t>
  </si>
  <si>
    <t>335852611</t>
  </si>
  <si>
    <t>GAVETA DE RECHAZO LLENA</t>
  </si>
  <si>
    <t>335853259</t>
  </si>
  <si>
    <t>335853186</t>
  </si>
  <si>
    <t>335853135</t>
  </si>
  <si>
    <t>335853114</t>
  </si>
  <si>
    <t>335853021</t>
  </si>
  <si>
    <t>335853391</t>
  </si>
  <si>
    <t>335853381</t>
  </si>
  <si>
    <t>335853373</t>
  </si>
  <si>
    <t>335853369</t>
  </si>
  <si>
    <t>335853363</t>
  </si>
  <si>
    <t>335853361</t>
  </si>
  <si>
    <t>335853358</t>
  </si>
  <si>
    <t>335853306</t>
  </si>
  <si>
    <t>335853489</t>
  </si>
  <si>
    <t>335853486</t>
  </si>
  <si>
    <t>335853789</t>
  </si>
  <si>
    <t>335853785</t>
  </si>
  <si>
    <t>335853784</t>
  </si>
  <si>
    <t>335853782</t>
  </si>
  <si>
    <t>335853780</t>
  </si>
  <si>
    <t>335853779</t>
  </si>
  <si>
    <t>335853778</t>
  </si>
  <si>
    <t>335853777</t>
  </si>
  <si>
    <t>335853776</t>
  </si>
  <si>
    <t>335853774</t>
  </si>
  <si>
    <t>335853772</t>
  </si>
  <si>
    <t>335853771</t>
  </si>
  <si>
    <t>335853672</t>
  </si>
  <si>
    <t>335853650</t>
  </si>
  <si>
    <t>335853628</t>
  </si>
  <si>
    <t>335853566</t>
  </si>
  <si>
    <t>335853804</t>
  </si>
  <si>
    <t>335853803</t>
  </si>
  <si>
    <t>335853800</t>
  </si>
  <si>
    <t>2 Gavetas vacia  + 1 Fallando</t>
  </si>
  <si>
    <t>1 Gavetas vacia  + 2 Fallando</t>
  </si>
  <si>
    <t>15 Abril de 2021</t>
  </si>
  <si>
    <t>335853828</t>
  </si>
  <si>
    <t>335853827</t>
  </si>
  <si>
    <t>335853826</t>
  </si>
  <si>
    <t>335853825</t>
  </si>
  <si>
    <t>335853824</t>
  </si>
  <si>
    <t>335853823</t>
  </si>
  <si>
    <t>335853822</t>
  </si>
  <si>
    <t>335853821</t>
  </si>
  <si>
    <t>335853820</t>
  </si>
  <si>
    <t>335853817</t>
  </si>
  <si>
    <t>335853816</t>
  </si>
  <si>
    <t>335853960</t>
  </si>
  <si>
    <t>335853873</t>
  </si>
  <si>
    <t>335853844</t>
  </si>
  <si>
    <t>335853840</t>
  </si>
  <si>
    <t>335853830</t>
  </si>
  <si>
    <t>335853829</t>
  </si>
  <si>
    <t xml:space="preserve">Gil Carrera, Santiago </t>
  </si>
  <si>
    <t>Gaveta de Rechazo Llena</t>
  </si>
  <si>
    <t>335854202</t>
  </si>
  <si>
    <t>335854184</t>
  </si>
  <si>
    <t>335854180</t>
  </si>
  <si>
    <t>335854173</t>
  </si>
  <si>
    <t>335854160</t>
  </si>
  <si>
    <t>335854146</t>
  </si>
  <si>
    <t>335854139</t>
  </si>
  <si>
    <t>335854136</t>
  </si>
  <si>
    <t>335854085</t>
  </si>
  <si>
    <t>335854082</t>
  </si>
  <si>
    <t>335854050</t>
  </si>
  <si>
    <t>335854047</t>
  </si>
  <si>
    <t>335854033</t>
  </si>
  <si>
    <t>335854016</t>
  </si>
  <si>
    <t>335854011</t>
  </si>
  <si>
    <t>GAVETAS VACIAS + GAVETAS FALLANDO ...</t>
  </si>
  <si>
    <t>En Servicio</t>
  </si>
  <si>
    <t>335854331</t>
  </si>
  <si>
    <t>335854187</t>
  </si>
  <si>
    <t>335854031</t>
  </si>
  <si>
    <t>Doñe Ramirez, Luis Manuel</t>
  </si>
  <si>
    <t>Peguero Solano, Victor Manuel</t>
  </si>
  <si>
    <t>ENVIO DE CARGA</t>
  </si>
  <si>
    <t>INHIBIDO - REINICIO</t>
  </si>
  <si>
    <t>CARGA EXITOSA</t>
  </si>
  <si>
    <t>REINICIO EXITOSO</t>
  </si>
  <si>
    <t>335854590</t>
  </si>
  <si>
    <t>335854588</t>
  </si>
  <si>
    <t>335854576</t>
  </si>
  <si>
    <t>335854571</t>
  </si>
  <si>
    <t>335854567</t>
  </si>
  <si>
    <t>335854564</t>
  </si>
  <si>
    <t>335854545</t>
  </si>
  <si>
    <t>335854538</t>
  </si>
  <si>
    <t>335854534</t>
  </si>
  <si>
    <t>335854513</t>
  </si>
  <si>
    <t>335854507</t>
  </si>
  <si>
    <t>335854501</t>
  </si>
  <si>
    <t>335854498</t>
  </si>
  <si>
    <t>335854495</t>
  </si>
  <si>
    <t>335854489</t>
  </si>
  <si>
    <t>335854392</t>
  </si>
  <si>
    <t>335854385</t>
  </si>
  <si>
    <t>335854302</t>
  </si>
  <si>
    <t>335854297</t>
  </si>
  <si>
    <t>335854288</t>
  </si>
  <si>
    <t>335854281</t>
  </si>
  <si>
    <t>Cepeda, Ricardo Alberto</t>
  </si>
  <si>
    <t>335854746</t>
  </si>
  <si>
    <t>335854745</t>
  </si>
  <si>
    <t>335854740</t>
  </si>
  <si>
    <t>335854738</t>
  </si>
  <si>
    <t>335854735</t>
  </si>
  <si>
    <t>335854730</t>
  </si>
  <si>
    <t>335854689</t>
  </si>
  <si>
    <t>335854678</t>
  </si>
  <si>
    <t>335854648</t>
  </si>
  <si>
    <t>335854639</t>
  </si>
  <si>
    <t>ReservaC Norte</t>
  </si>
  <si>
    <t>Cuevas Peralta, Ivan Hanell</t>
  </si>
  <si>
    <t xml:space="preserve">Brioso Luciano, Cristino </t>
  </si>
  <si>
    <t>GAVETAS DE DEPOSITO LLENA</t>
  </si>
  <si>
    <t>335854689 </t>
  </si>
  <si>
    <t>335854887</t>
  </si>
  <si>
    <t>335854881</t>
  </si>
  <si>
    <t>335854761</t>
  </si>
  <si>
    <t>335854701</t>
  </si>
  <si>
    <t>335854674</t>
  </si>
  <si>
    <t>335854672</t>
  </si>
  <si>
    <t>335854671</t>
  </si>
  <si>
    <t>335854667</t>
  </si>
  <si>
    <t>335854665</t>
  </si>
  <si>
    <t>335854522</t>
  </si>
  <si>
    <t>335854508</t>
  </si>
  <si>
    <t>335854502</t>
  </si>
  <si>
    <t>Toribio Batista, Junior De Jesus</t>
  </si>
  <si>
    <t>LECTOR - REINICIO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</si>
</sst>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0" borderId="0" xfId="0" applyFont="1" applyAlignment="1">
      <alignment vertical="center"/>
    </xf>
    <xf numFmtId="22" fontId="51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2"/>
      <tableStyleElement type="headerRow" dxfId="141"/>
      <tableStyleElement type="totalRow" dxfId="140"/>
      <tableStyleElement type="firstColumn" dxfId="139"/>
      <tableStyleElement type="lastColumn" dxfId="138"/>
      <tableStyleElement type="firstRowStripe" dxfId="137"/>
      <tableStyleElement type="firstColumnStripe" dxfId="1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5"/>
  <sheetViews>
    <sheetView tabSelected="1" topLeftCell="J1" zoomScale="85" zoomScaleNormal="85" workbookViewId="0">
      <pane ySplit="4" topLeftCell="A5" activePane="bottomLeft" state="frozen"/>
      <selection pane="bottomLeft" activeCell="P15" sqref="P15:P18"/>
    </sheetView>
  </sheetViews>
  <sheetFormatPr baseColWidth="10" defaultColWidth="25.5703125" defaultRowHeight="15" x14ac:dyDescent="0.25"/>
  <cols>
    <col min="1" max="1" width="25.28515625" style="90" bestFit="1" customWidth="1"/>
    <col min="2" max="2" width="19.140625" style="117" bestFit="1" customWidth="1"/>
    <col min="3" max="3" width="16.42578125" style="46" bestFit="1" customWidth="1"/>
    <col min="4" max="4" width="27.42578125" style="90" customWidth="1"/>
    <col min="5" max="5" width="11.7109375" style="85" bestFit="1" customWidth="1"/>
    <col min="6" max="6" width="10.7109375" style="47" customWidth="1"/>
    <col min="7" max="7" width="60.140625" style="47" customWidth="1"/>
    <col min="8" max="11" width="5.28515625" style="47" customWidth="1"/>
    <col min="12" max="12" width="54.7109375" style="47" customWidth="1"/>
    <col min="13" max="13" width="18.7109375" style="90" customWidth="1"/>
    <col min="14" max="14" width="16.5703125" style="90" customWidth="1"/>
    <col min="15" max="15" width="42.85546875" style="90" customWidth="1"/>
    <col min="16" max="16" width="20" style="92" customWidth="1"/>
    <col min="17" max="17" width="54.7109375" style="78" bestFit="1" customWidth="1"/>
    <col min="18" max="16384" width="25.5703125" style="44"/>
  </cols>
  <sheetData>
    <row r="1" spans="1:18" ht="18" x14ac:dyDescent="0.25">
      <c r="A1" s="149" t="s">
        <v>2161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2573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3" t="str">
        <f>VLOOKUP(E5,'LISTADO ATM'!$A$2:$C$901,3,0)</f>
        <v>DISTRITO NACIONAL</v>
      </c>
      <c r="B5" s="121" t="s">
        <v>2611</v>
      </c>
      <c r="C5" s="120">
        <v>44301.423217592594</v>
      </c>
      <c r="D5" s="123" t="s">
        <v>2492</v>
      </c>
      <c r="E5" s="124">
        <v>314</v>
      </c>
      <c r="F5" s="138" t="str">
        <f>VLOOKUP(E5,VIP!$A$2:$O12624,2,0)</f>
        <v>DRBR314</v>
      </c>
      <c r="G5" s="123" t="str">
        <f>VLOOKUP(E5,'LISTADO ATM'!$A$2:$B$900,2,0)</f>
        <v xml:space="preserve">ATM UNP Cambita Garabito (San Cristóbal) </v>
      </c>
      <c r="H5" s="123" t="str">
        <f>VLOOKUP(E5,VIP!$A$2:$O17545,7,FALSE)</f>
        <v>Si</v>
      </c>
      <c r="I5" s="123" t="str">
        <f>VLOOKUP(E5,VIP!$A$2:$O9510,8,FALSE)</f>
        <v>Si</v>
      </c>
      <c r="J5" s="123" t="str">
        <f>VLOOKUP(E5,VIP!$A$2:$O9460,8,FALSE)</f>
        <v>Si</v>
      </c>
      <c r="K5" s="123" t="str">
        <f>VLOOKUP(E5,VIP!$A$2:$O13034,6,0)</f>
        <v>NO</v>
      </c>
      <c r="L5" s="125" t="s">
        <v>2615</v>
      </c>
      <c r="M5" s="140" t="s">
        <v>2609</v>
      </c>
      <c r="N5" s="118" t="s">
        <v>2524</v>
      </c>
      <c r="O5" s="138" t="s">
        <v>2614</v>
      </c>
      <c r="P5" s="122" t="s">
        <v>2617</v>
      </c>
      <c r="Q5" s="189" t="s">
        <v>2615</v>
      </c>
    </row>
    <row r="6" spans="1:18" s="99" customFormat="1" ht="18" x14ac:dyDescent="0.25">
      <c r="A6" s="123" t="str">
        <f>VLOOKUP(E6,'LISTADO ATM'!$A$2:$C$901,3,0)</f>
        <v>DISTRITO NACIONAL</v>
      </c>
      <c r="B6" s="121" t="s">
        <v>2610</v>
      </c>
      <c r="C6" s="120">
        <v>44301.45453703704</v>
      </c>
      <c r="D6" s="123" t="s">
        <v>2492</v>
      </c>
      <c r="E6" s="124">
        <v>57</v>
      </c>
      <c r="F6" s="138" t="str">
        <f>VLOOKUP(E6,VIP!$A$2:$O12623,2,0)</f>
        <v>DRBR057</v>
      </c>
      <c r="G6" s="123" t="str">
        <f>VLOOKUP(E6,'LISTADO ATM'!$A$2:$B$900,2,0)</f>
        <v xml:space="preserve">ATM Oficina Malecon Center </v>
      </c>
      <c r="H6" s="123" t="str">
        <f>VLOOKUP(E6,VIP!$A$2:$O17544,7,FALSE)</f>
        <v>Si</v>
      </c>
      <c r="I6" s="123" t="str">
        <f>VLOOKUP(E6,VIP!$A$2:$O9509,8,FALSE)</f>
        <v>Si</v>
      </c>
      <c r="J6" s="123" t="str">
        <f>VLOOKUP(E6,VIP!$A$2:$O9459,8,FALSE)</f>
        <v>Si</v>
      </c>
      <c r="K6" s="123" t="str">
        <f>VLOOKUP(E6,VIP!$A$2:$O13033,6,0)</f>
        <v>NO</v>
      </c>
      <c r="L6" s="125" t="s">
        <v>2615</v>
      </c>
      <c r="M6" s="140" t="s">
        <v>2609</v>
      </c>
      <c r="N6" s="118" t="s">
        <v>2524</v>
      </c>
      <c r="O6" s="138" t="s">
        <v>2613</v>
      </c>
      <c r="P6" s="122" t="s">
        <v>2617</v>
      </c>
      <c r="Q6" s="189" t="s">
        <v>2615</v>
      </c>
    </row>
    <row r="7" spans="1:18" s="99" customFormat="1" ht="18" x14ac:dyDescent="0.25">
      <c r="A7" s="123" t="str">
        <f>VLOOKUP(E7,'LISTADO ATM'!$A$2:$C$901,3,0)</f>
        <v>SUR</v>
      </c>
      <c r="B7" s="121" t="s">
        <v>2656</v>
      </c>
      <c r="C7" s="120">
        <v>44301.626354166663</v>
      </c>
      <c r="D7" s="123" t="s">
        <v>2492</v>
      </c>
      <c r="E7" s="124">
        <v>870</v>
      </c>
      <c r="F7" s="138" t="str">
        <f>VLOOKUP(E7,VIP!$A$2:$O12625,2,0)</f>
        <v>DRBR870</v>
      </c>
      <c r="G7" s="123" t="str">
        <f>VLOOKUP(E7,'LISTADO ATM'!$A$2:$B$900,2,0)</f>
        <v xml:space="preserve">ATM Willbes Dominicana (Barahona) </v>
      </c>
      <c r="H7" s="123" t="str">
        <f>VLOOKUP(E7,VIP!$A$2:$O17546,7,FALSE)</f>
        <v>Si</v>
      </c>
      <c r="I7" s="123" t="str">
        <f>VLOOKUP(E7,VIP!$A$2:$O9511,8,FALSE)</f>
        <v>Si</v>
      </c>
      <c r="J7" s="123" t="str">
        <f>VLOOKUP(E7,VIP!$A$2:$O9461,8,FALSE)</f>
        <v>Si</v>
      </c>
      <c r="K7" s="123" t="str">
        <f>VLOOKUP(E7,VIP!$A$2:$O13035,6,0)</f>
        <v>NO</v>
      </c>
      <c r="L7" s="125" t="s">
        <v>2615</v>
      </c>
      <c r="M7" s="140" t="s">
        <v>2609</v>
      </c>
      <c r="N7" s="118" t="s">
        <v>2524</v>
      </c>
      <c r="O7" s="138" t="s">
        <v>2652</v>
      </c>
      <c r="P7" s="142" t="s">
        <v>2617</v>
      </c>
      <c r="Q7" s="189" t="s">
        <v>2615</v>
      </c>
    </row>
    <row r="8" spans="1:18" s="99" customFormat="1" ht="18" x14ac:dyDescent="0.25">
      <c r="A8" s="123" t="str">
        <f>VLOOKUP(E8,'LISTADO ATM'!$A$2:$C$901,3,0)</f>
        <v>ESTE</v>
      </c>
      <c r="B8" s="121" t="s">
        <v>2657</v>
      </c>
      <c r="C8" s="120">
        <v>44301.624837962961</v>
      </c>
      <c r="D8" s="123" t="s">
        <v>2492</v>
      </c>
      <c r="E8" s="124">
        <v>462</v>
      </c>
      <c r="F8" s="138" t="str">
        <f>VLOOKUP(E8,VIP!$A$2:$O12626,2,0)</f>
        <v>DRBR462</v>
      </c>
      <c r="G8" s="123" t="str">
        <f>VLOOKUP(E8,'LISTADO ATM'!$A$2:$B$900,2,0)</f>
        <v>ATM Agrocafe Del Caribe</v>
      </c>
      <c r="H8" s="123" t="str">
        <f>VLOOKUP(E8,VIP!$A$2:$O17547,7,FALSE)</f>
        <v>Si</v>
      </c>
      <c r="I8" s="123" t="str">
        <f>VLOOKUP(E8,VIP!$A$2:$O9512,8,FALSE)</f>
        <v>Si</v>
      </c>
      <c r="J8" s="123" t="str">
        <f>VLOOKUP(E8,VIP!$A$2:$O9462,8,FALSE)</f>
        <v>Si</v>
      </c>
      <c r="K8" s="123" t="str">
        <f>VLOOKUP(E8,VIP!$A$2:$O13036,6,0)</f>
        <v>NO</v>
      </c>
      <c r="L8" s="125" t="s">
        <v>2615</v>
      </c>
      <c r="M8" s="140" t="s">
        <v>2609</v>
      </c>
      <c r="N8" s="118" t="s">
        <v>2524</v>
      </c>
      <c r="O8" s="138" t="s">
        <v>2652</v>
      </c>
      <c r="P8" s="142" t="s">
        <v>2617</v>
      </c>
      <c r="Q8" s="189" t="s">
        <v>2615</v>
      </c>
    </row>
    <row r="9" spans="1:18" s="99" customFormat="1" ht="18" x14ac:dyDescent="0.25">
      <c r="A9" s="123" t="str">
        <f>VLOOKUP(E9,'LISTADO ATM'!$A$2:$C$901,3,0)</f>
        <v>DISTRITO NACIONAL</v>
      </c>
      <c r="B9" s="121" t="s">
        <v>2659</v>
      </c>
      <c r="C9" s="120">
        <v>44301.575289351851</v>
      </c>
      <c r="D9" s="123" t="s">
        <v>2492</v>
      </c>
      <c r="E9" s="124">
        <v>18</v>
      </c>
      <c r="F9" s="138" t="str">
        <f>VLOOKUP(E9,VIP!$A$2:$O12628,2,0)</f>
        <v>DRBR018</v>
      </c>
      <c r="G9" s="123" t="str">
        <f>VLOOKUP(E9,'LISTADO ATM'!$A$2:$B$900,2,0)</f>
        <v xml:space="preserve">ATM Oficina Haina Occidental I </v>
      </c>
      <c r="H9" s="123" t="str">
        <f>VLOOKUP(E9,VIP!$A$2:$O17549,7,FALSE)</f>
        <v>Si</v>
      </c>
      <c r="I9" s="123" t="str">
        <f>VLOOKUP(E9,VIP!$A$2:$O9514,8,FALSE)</f>
        <v>Si</v>
      </c>
      <c r="J9" s="123" t="str">
        <f>VLOOKUP(E9,VIP!$A$2:$O9464,8,FALSE)</f>
        <v>Si</v>
      </c>
      <c r="K9" s="123" t="str">
        <f>VLOOKUP(E9,VIP!$A$2:$O13038,6,0)</f>
        <v>SI</v>
      </c>
      <c r="L9" s="125" t="s">
        <v>2615</v>
      </c>
      <c r="M9" s="140" t="s">
        <v>2609</v>
      </c>
      <c r="N9" s="118" t="s">
        <v>2524</v>
      </c>
      <c r="O9" s="138" t="s">
        <v>2652</v>
      </c>
      <c r="P9" s="142" t="s">
        <v>2617</v>
      </c>
      <c r="Q9" s="189" t="s">
        <v>2615</v>
      </c>
    </row>
    <row r="10" spans="1:18" s="99" customFormat="1" ht="18" x14ac:dyDescent="0.25">
      <c r="A10" s="123" t="str">
        <f>VLOOKUP(E10,'LISTADO ATM'!$A$2:$C$901,3,0)</f>
        <v>NORTE</v>
      </c>
      <c r="B10" s="121" t="s">
        <v>2660</v>
      </c>
      <c r="C10" s="120">
        <v>44301.565196759257</v>
      </c>
      <c r="D10" s="123" t="s">
        <v>2492</v>
      </c>
      <c r="E10" s="124">
        <v>262</v>
      </c>
      <c r="F10" s="138" t="str">
        <f>VLOOKUP(E10,VIP!$A$2:$O12629,2,0)</f>
        <v>DRBR262</v>
      </c>
      <c r="G10" s="123" t="str">
        <f>VLOOKUP(E10,'LISTADO ATM'!$A$2:$B$900,2,0)</f>
        <v xml:space="preserve">ATM Oficina Obras Públicas (Santiago) </v>
      </c>
      <c r="H10" s="123" t="str">
        <f>VLOOKUP(E10,VIP!$A$2:$O17550,7,FALSE)</f>
        <v>Si</v>
      </c>
      <c r="I10" s="123" t="str">
        <f>VLOOKUP(E10,VIP!$A$2:$O9515,8,FALSE)</f>
        <v>Si</v>
      </c>
      <c r="J10" s="123" t="str">
        <f>VLOOKUP(E10,VIP!$A$2:$O9465,8,FALSE)</f>
        <v>Si</v>
      </c>
      <c r="K10" s="123" t="str">
        <f>VLOOKUP(E10,VIP!$A$2:$O13039,6,0)</f>
        <v>SI</v>
      </c>
      <c r="L10" s="125" t="s">
        <v>2615</v>
      </c>
      <c r="M10" s="140" t="s">
        <v>2609</v>
      </c>
      <c r="N10" s="118" t="s">
        <v>2524</v>
      </c>
      <c r="O10" s="138" t="s">
        <v>2652</v>
      </c>
      <c r="P10" s="142" t="s">
        <v>2617</v>
      </c>
      <c r="Q10" s="189" t="s">
        <v>2615</v>
      </c>
    </row>
    <row r="11" spans="1:18" s="99" customFormat="1" ht="18" x14ac:dyDescent="0.25">
      <c r="A11" s="123" t="str">
        <f>VLOOKUP(E11,'LISTADO ATM'!$A$2:$C$901,3,0)</f>
        <v>SUR</v>
      </c>
      <c r="B11" s="121" t="s">
        <v>2661</v>
      </c>
      <c r="C11" s="120">
        <v>44301.564768518518</v>
      </c>
      <c r="D11" s="123" t="s">
        <v>2492</v>
      </c>
      <c r="E11" s="124">
        <v>182</v>
      </c>
      <c r="F11" s="138" t="str">
        <f>VLOOKUP(E11,VIP!$A$2:$O12630,2,0)</f>
        <v>DRBR182</v>
      </c>
      <c r="G11" s="123" t="str">
        <f>VLOOKUP(E11,'LISTADO ATM'!$A$2:$B$900,2,0)</f>
        <v xml:space="preserve">ATM Barahona Comb </v>
      </c>
      <c r="H11" s="123" t="str">
        <f>VLOOKUP(E11,VIP!$A$2:$O17551,7,FALSE)</f>
        <v>Si</v>
      </c>
      <c r="I11" s="123" t="str">
        <f>VLOOKUP(E11,VIP!$A$2:$O9516,8,FALSE)</f>
        <v>Si</v>
      </c>
      <c r="J11" s="123" t="str">
        <f>VLOOKUP(E11,VIP!$A$2:$O9466,8,FALSE)</f>
        <v>Si</v>
      </c>
      <c r="K11" s="123" t="str">
        <f>VLOOKUP(E11,VIP!$A$2:$O13040,6,0)</f>
        <v>NO</v>
      </c>
      <c r="L11" s="125" t="s">
        <v>2615</v>
      </c>
      <c r="M11" s="140" t="s">
        <v>2609</v>
      </c>
      <c r="N11" s="118" t="s">
        <v>2524</v>
      </c>
      <c r="O11" s="138" t="s">
        <v>2652</v>
      </c>
      <c r="P11" s="142" t="s">
        <v>2617</v>
      </c>
      <c r="Q11" s="189" t="s">
        <v>2615</v>
      </c>
    </row>
    <row r="12" spans="1:18" s="99" customFormat="1" ht="18" x14ac:dyDescent="0.25">
      <c r="A12" s="123" t="str">
        <f>VLOOKUP(E12,'LISTADO ATM'!$A$2:$C$901,3,0)</f>
        <v>ESTE</v>
      </c>
      <c r="B12" s="121" t="s">
        <v>2663</v>
      </c>
      <c r="C12" s="120">
        <v>44301.563148148147</v>
      </c>
      <c r="D12" s="123" t="s">
        <v>2492</v>
      </c>
      <c r="E12" s="124">
        <v>742</v>
      </c>
      <c r="F12" s="138" t="str">
        <f>VLOOKUP(E12,VIP!$A$2:$O12632,2,0)</f>
        <v>DRBR990</v>
      </c>
      <c r="G12" s="123" t="str">
        <f>VLOOKUP(E12,'LISTADO ATM'!$A$2:$B$900,2,0)</f>
        <v xml:space="preserve">ATM Oficina Plaza del Rey (La Romana) </v>
      </c>
      <c r="H12" s="123" t="str">
        <f>VLOOKUP(E12,VIP!$A$2:$O17553,7,FALSE)</f>
        <v>Si</v>
      </c>
      <c r="I12" s="123" t="str">
        <f>VLOOKUP(E12,VIP!$A$2:$O9518,8,FALSE)</f>
        <v>Si</v>
      </c>
      <c r="J12" s="123" t="str">
        <f>VLOOKUP(E12,VIP!$A$2:$O9468,8,FALSE)</f>
        <v>Si</v>
      </c>
      <c r="K12" s="123" t="str">
        <f>VLOOKUP(E12,VIP!$A$2:$O13042,6,0)</f>
        <v>NO</v>
      </c>
      <c r="L12" s="125" t="s">
        <v>2615</v>
      </c>
      <c r="M12" s="140" t="s">
        <v>2609</v>
      </c>
      <c r="N12" s="118" t="s">
        <v>2524</v>
      </c>
      <c r="O12" s="138" t="s">
        <v>2652</v>
      </c>
      <c r="P12" s="142" t="s">
        <v>2617</v>
      </c>
      <c r="Q12" s="189" t="s">
        <v>2615</v>
      </c>
    </row>
    <row r="13" spans="1:18" s="99" customFormat="1" ht="18" x14ac:dyDescent="0.25">
      <c r="A13" s="123" t="str">
        <f>VLOOKUP(E13,'LISTADO ATM'!$A$2:$C$901,3,0)</f>
        <v>DISTRITO NACIONAL</v>
      </c>
      <c r="B13" s="121" t="s">
        <v>2664</v>
      </c>
      <c r="C13" s="120">
        <v>44301.562604166669</v>
      </c>
      <c r="D13" s="123" t="s">
        <v>2492</v>
      </c>
      <c r="E13" s="124">
        <v>722</v>
      </c>
      <c r="F13" s="138" t="str">
        <f>VLOOKUP(E13,VIP!$A$2:$O12633,2,0)</f>
        <v>DRBR393</v>
      </c>
      <c r="G13" s="123" t="str">
        <f>VLOOKUP(E13,'LISTADO ATM'!$A$2:$B$900,2,0)</f>
        <v xml:space="preserve">ATM Oficina Charles de Gaulle III </v>
      </c>
      <c r="H13" s="123" t="str">
        <f>VLOOKUP(E13,VIP!$A$2:$O17554,7,FALSE)</f>
        <v>Si</v>
      </c>
      <c r="I13" s="123" t="str">
        <f>VLOOKUP(E13,VIP!$A$2:$O9519,8,FALSE)</f>
        <v>Si</v>
      </c>
      <c r="J13" s="123" t="str">
        <f>VLOOKUP(E13,VIP!$A$2:$O9469,8,FALSE)</f>
        <v>Si</v>
      </c>
      <c r="K13" s="123" t="str">
        <f>VLOOKUP(E13,VIP!$A$2:$O13043,6,0)</f>
        <v>SI</v>
      </c>
      <c r="L13" s="125" t="s">
        <v>2615</v>
      </c>
      <c r="M13" s="140" t="s">
        <v>2609</v>
      </c>
      <c r="N13" s="118" t="s">
        <v>2524</v>
      </c>
      <c r="O13" s="138" t="s">
        <v>2652</v>
      </c>
      <c r="P13" s="142" t="s">
        <v>2617</v>
      </c>
      <c r="Q13" s="189" t="s">
        <v>2615</v>
      </c>
    </row>
    <row r="14" spans="1:18" s="99" customFormat="1" ht="18" x14ac:dyDescent="0.25">
      <c r="A14" s="123" t="str">
        <f>VLOOKUP(E14,'LISTADO ATM'!$A$2:$C$901,3,0)</f>
        <v>SUR</v>
      </c>
      <c r="B14" s="121" t="s">
        <v>2665</v>
      </c>
      <c r="C14" s="120">
        <v>44301.508321759262</v>
      </c>
      <c r="D14" s="123" t="s">
        <v>2492</v>
      </c>
      <c r="E14" s="124">
        <v>616</v>
      </c>
      <c r="F14" s="138" t="str">
        <f>VLOOKUP(E14,VIP!$A$2:$O12634,2,0)</f>
        <v>DRBR187</v>
      </c>
      <c r="G14" s="123" t="str">
        <f>VLOOKUP(E14,'LISTADO ATM'!$A$2:$B$900,2,0)</f>
        <v xml:space="preserve">ATM 5ta. Brigada Barahona </v>
      </c>
      <c r="H14" s="123" t="str">
        <f>VLOOKUP(E14,VIP!$A$2:$O17555,7,FALSE)</f>
        <v>Si</v>
      </c>
      <c r="I14" s="123" t="str">
        <f>VLOOKUP(E14,VIP!$A$2:$O9520,8,FALSE)</f>
        <v>Si</v>
      </c>
      <c r="J14" s="123" t="str">
        <f>VLOOKUP(E14,VIP!$A$2:$O9470,8,FALSE)</f>
        <v>Si</v>
      </c>
      <c r="K14" s="123" t="str">
        <f>VLOOKUP(E14,VIP!$A$2:$O13044,6,0)</f>
        <v>NO</v>
      </c>
      <c r="L14" s="125" t="s">
        <v>2615</v>
      </c>
      <c r="M14" s="140" t="s">
        <v>2609</v>
      </c>
      <c r="N14" s="118" t="s">
        <v>2524</v>
      </c>
      <c r="O14" s="138" t="s">
        <v>2613</v>
      </c>
      <c r="P14" s="142" t="s">
        <v>2617</v>
      </c>
      <c r="Q14" s="189" t="s">
        <v>2615</v>
      </c>
    </row>
    <row r="15" spans="1:18" s="99" customFormat="1" ht="18" x14ac:dyDescent="0.25">
      <c r="A15" s="123" t="str">
        <f>VLOOKUP(E15,'LISTADO ATM'!$A$2:$C$901,3,0)</f>
        <v>DISTRITO NACIONAL</v>
      </c>
      <c r="B15" s="121" t="s">
        <v>2612</v>
      </c>
      <c r="C15" s="120">
        <v>44301.381273148145</v>
      </c>
      <c r="D15" s="123" t="s">
        <v>2492</v>
      </c>
      <c r="E15" s="124">
        <v>902</v>
      </c>
      <c r="F15" s="138" t="str">
        <f>VLOOKUP(E15,VIP!$A$2:$O12625,2,0)</f>
        <v>DRBR16A</v>
      </c>
      <c r="G15" s="123" t="str">
        <f>VLOOKUP(E15,'LISTADO ATM'!$A$2:$B$900,2,0)</f>
        <v xml:space="preserve">ATM Oficina Plaza Florida </v>
      </c>
      <c r="H15" s="123" t="str">
        <f>VLOOKUP(E15,VIP!$A$2:$O17546,7,FALSE)</f>
        <v>Si</v>
      </c>
      <c r="I15" s="123" t="str">
        <f>VLOOKUP(E15,VIP!$A$2:$O9511,8,FALSE)</f>
        <v>Si</v>
      </c>
      <c r="J15" s="123" t="str">
        <f>VLOOKUP(E15,VIP!$A$2:$O9461,8,FALSE)</f>
        <v>Si</v>
      </c>
      <c r="K15" s="123" t="str">
        <f>VLOOKUP(E15,VIP!$A$2:$O13035,6,0)</f>
        <v>NO</v>
      </c>
      <c r="L15" s="125" t="s">
        <v>2616</v>
      </c>
      <c r="M15" s="140" t="s">
        <v>2609</v>
      </c>
      <c r="N15" s="118" t="s">
        <v>2524</v>
      </c>
      <c r="O15" s="138" t="s">
        <v>2613</v>
      </c>
      <c r="P15" s="142" t="s">
        <v>2618</v>
      </c>
      <c r="Q15" s="189" t="s">
        <v>2616</v>
      </c>
    </row>
    <row r="16" spans="1:18" s="99" customFormat="1" ht="18" x14ac:dyDescent="0.25">
      <c r="A16" s="123" t="str">
        <f>VLOOKUP(E16,'LISTADO ATM'!$A$2:$C$901,3,0)</f>
        <v>DISTRITO NACIONAL</v>
      </c>
      <c r="B16" s="121" t="s">
        <v>2662</v>
      </c>
      <c r="C16" s="120">
        <v>44301.564259259256</v>
      </c>
      <c r="D16" s="123" t="s">
        <v>2492</v>
      </c>
      <c r="E16" s="124">
        <v>623</v>
      </c>
      <c r="F16" s="138" t="str">
        <f>VLOOKUP(E16,VIP!$A$2:$O12631,2,0)</f>
        <v>DRBR623</v>
      </c>
      <c r="G16" s="123" t="str">
        <f>VLOOKUP(E16,'LISTADO ATM'!$A$2:$B$900,2,0)</f>
        <v xml:space="preserve">ATM Operaciones Especiales (Manoguayabo) </v>
      </c>
      <c r="H16" s="123" t="str">
        <f>VLOOKUP(E16,VIP!$A$2:$O17552,7,FALSE)</f>
        <v>Si</v>
      </c>
      <c r="I16" s="123" t="str">
        <f>VLOOKUP(E16,VIP!$A$2:$O9517,8,FALSE)</f>
        <v>Si</v>
      </c>
      <c r="J16" s="123" t="str">
        <f>VLOOKUP(E16,VIP!$A$2:$O9467,8,FALSE)</f>
        <v>Si</v>
      </c>
      <c r="K16" s="123" t="str">
        <f>VLOOKUP(E16,VIP!$A$2:$O13041,6,0)</f>
        <v>No</v>
      </c>
      <c r="L16" s="125" t="s">
        <v>2669</v>
      </c>
      <c r="M16" s="140" t="s">
        <v>2609</v>
      </c>
      <c r="N16" s="118" t="s">
        <v>2524</v>
      </c>
      <c r="O16" s="138" t="s">
        <v>2652</v>
      </c>
      <c r="P16" s="142" t="s">
        <v>2618</v>
      </c>
      <c r="Q16" s="189" t="s">
        <v>2669</v>
      </c>
    </row>
    <row r="17" spans="1:17" s="99" customFormat="1" ht="18" x14ac:dyDescent="0.25">
      <c r="A17" s="123" t="str">
        <f>VLOOKUP(E17,'LISTADO ATM'!$A$2:$C$901,3,0)</f>
        <v>ESTE</v>
      </c>
      <c r="B17" s="121" t="s">
        <v>2666</v>
      </c>
      <c r="C17" s="120">
        <v>44301.498877314814</v>
      </c>
      <c r="D17" s="123" t="s">
        <v>2492</v>
      </c>
      <c r="E17" s="124">
        <v>609</v>
      </c>
      <c r="F17" s="138" t="str">
        <f>VLOOKUP(E17,VIP!$A$2:$O12635,2,0)</f>
        <v>DRBR120</v>
      </c>
      <c r="G17" s="123" t="str">
        <f>VLOOKUP(E17,'LISTADO ATM'!$A$2:$B$900,2,0)</f>
        <v xml:space="preserve">ATM S/M Jumbo (San Pedro) </v>
      </c>
      <c r="H17" s="123" t="str">
        <f>VLOOKUP(E17,VIP!$A$2:$O17556,7,FALSE)</f>
        <v>Si</v>
      </c>
      <c r="I17" s="123" t="str">
        <f>VLOOKUP(E17,VIP!$A$2:$O9521,8,FALSE)</f>
        <v>Si</v>
      </c>
      <c r="J17" s="123" t="str">
        <f>VLOOKUP(E17,VIP!$A$2:$O9471,8,FALSE)</f>
        <v>Si</v>
      </c>
      <c r="K17" s="123" t="str">
        <f>VLOOKUP(E17,VIP!$A$2:$O13045,6,0)</f>
        <v>NO</v>
      </c>
      <c r="L17" s="125" t="s">
        <v>2669</v>
      </c>
      <c r="M17" s="140" t="s">
        <v>2609</v>
      </c>
      <c r="N17" s="118" t="s">
        <v>2524</v>
      </c>
      <c r="O17" s="138" t="s">
        <v>2613</v>
      </c>
      <c r="P17" s="142" t="s">
        <v>2618</v>
      </c>
      <c r="Q17" s="189" t="s">
        <v>2669</v>
      </c>
    </row>
    <row r="18" spans="1:17" s="99" customFormat="1" ht="18" x14ac:dyDescent="0.25">
      <c r="A18" s="123" t="str">
        <f>VLOOKUP(E18,'LISTADO ATM'!$A$2:$C$901,3,0)</f>
        <v>NORTE</v>
      </c>
      <c r="B18" s="121" t="s">
        <v>2667</v>
      </c>
      <c r="C18" s="120">
        <v>44301.497418981482</v>
      </c>
      <c r="D18" s="123" t="s">
        <v>2492</v>
      </c>
      <c r="E18" s="124">
        <v>950</v>
      </c>
      <c r="F18" s="138" t="str">
        <f>VLOOKUP(E18,VIP!$A$2:$O12636,2,0)</f>
        <v>DRBR12G</v>
      </c>
      <c r="G18" s="123" t="str">
        <f>VLOOKUP(E18,'LISTADO ATM'!$A$2:$B$900,2,0)</f>
        <v xml:space="preserve">ATM Oficina Monterrico </v>
      </c>
      <c r="H18" s="123" t="str">
        <f>VLOOKUP(E18,VIP!$A$2:$O17557,7,FALSE)</f>
        <v>Si</v>
      </c>
      <c r="I18" s="123" t="str">
        <f>VLOOKUP(E18,VIP!$A$2:$O9522,8,FALSE)</f>
        <v>Si</v>
      </c>
      <c r="J18" s="123" t="str">
        <f>VLOOKUP(E18,VIP!$A$2:$O9472,8,FALSE)</f>
        <v>Si</v>
      </c>
      <c r="K18" s="123" t="str">
        <f>VLOOKUP(E18,VIP!$A$2:$O13046,6,0)</f>
        <v>SI</v>
      </c>
      <c r="L18" s="125" t="s">
        <v>2669</v>
      </c>
      <c r="M18" s="140" t="s">
        <v>2609</v>
      </c>
      <c r="N18" s="118" t="s">
        <v>2524</v>
      </c>
      <c r="O18" s="138" t="s">
        <v>2613</v>
      </c>
      <c r="P18" s="142" t="s">
        <v>2618</v>
      </c>
      <c r="Q18" s="189" t="s">
        <v>2669</v>
      </c>
    </row>
    <row r="19" spans="1:17" s="99" customFormat="1" ht="18" x14ac:dyDescent="0.25">
      <c r="A19" s="123" t="str">
        <f>VLOOKUP(E19,'LISTADO ATM'!$A$2:$C$901,3,0)</f>
        <v>DISTRITO NACIONAL</v>
      </c>
      <c r="B19" s="121">
        <v>335852091</v>
      </c>
      <c r="C19" s="120">
        <v>44299.63622685185</v>
      </c>
      <c r="D19" s="120" t="s">
        <v>2189</v>
      </c>
      <c r="E19" s="123">
        <v>792</v>
      </c>
      <c r="F19" s="138" t="str">
        <f>VLOOKUP(E19,VIP!$A$2:$O12621,2,0)</f>
        <v>DRBR792</v>
      </c>
      <c r="G19" s="123" t="str">
        <f>VLOOKUP(E19,'LISTADO ATM'!$A$2:$B$900,2,0)</f>
        <v>ATM Hospital Salvador de Gautier</v>
      </c>
      <c r="H19" s="123" t="str">
        <f>VLOOKUP(E19,VIP!$A$2:$O17542,7,FALSE)</f>
        <v>Si</v>
      </c>
      <c r="I19" s="123" t="str">
        <f>VLOOKUP(E19,VIP!$A$2:$O9507,8,FALSE)</f>
        <v>Si</v>
      </c>
      <c r="J19" s="123" t="str">
        <f>VLOOKUP(E19,VIP!$A$2:$O9457,8,FALSE)</f>
        <v>Si</v>
      </c>
      <c r="K19" s="123" t="str">
        <f>VLOOKUP(E19,VIP!$A$2:$O13031,6,0)</f>
        <v>NO</v>
      </c>
      <c r="L19" s="125" t="s">
        <v>2228</v>
      </c>
      <c r="M19" s="140" t="s">
        <v>2609</v>
      </c>
      <c r="N19" s="118" t="s">
        <v>2472</v>
      </c>
      <c r="O19" s="138" t="s">
        <v>2474</v>
      </c>
      <c r="P19" s="142"/>
      <c r="Q19" s="189">
        <v>44301.434247685182</v>
      </c>
    </row>
    <row r="20" spans="1:17" s="99" customFormat="1" ht="18" x14ac:dyDescent="0.25">
      <c r="A20" s="123" t="str">
        <f>VLOOKUP(E20,'LISTADO ATM'!$A$2:$C$901,3,0)</f>
        <v>DISTRITO NACIONAL</v>
      </c>
      <c r="B20" s="121" t="s">
        <v>2550</v>
      </c>
      <c r="C20" s="120">
        <v>44300.640844907408</v>
      </c>
      <c r="D20" s="123" t="s">
        <v>2189</v>
      </c>
      <c r="E20" s="124">
        <v>791</v>
      </c>
      <c r="F20" s="138" t="str">
        <f>VLOOKUP(E20,VIP!$A$2:$O12612,2,0)</f>
        <v>DRBR791</v>
      </c>
      <c r="G20" s="123" t="str">
        <f>VLOOKUP(E20,'LISTADO ATM'!$A$2:$B$900,2,0)</f>
        <v xml:space="preserve">ATM Oficina Sans Soucí </v>
      </c>
      <c r="H20" s="123" t="str">
        <f>VLOOKUP(E20,VIP!$A$2:$O17533,7,FALSE)</f>
        <v>Si</v>
      </c>
      <c r="I20" s="123" t="str">
        <f>VLOOKUP(E20,VIP!$A$2:$O9498,8,FALSE)</f>
        <v>No</v>
      </c>
      <c r="J20" s="123" t="str">
        <f>VLOOKUP(E20,VIP!$A$2:$O9448,8,FALSE)</f>
        <v>No</v>
      </c>
      <c r="K20" s="123" t="str">
        <f>VLOOKUP(E20,VIP!$A$2:$O13022,6,0)</f>
        <v>NO</v>
      </c>
      <c r="L20" s="125" t="s">
        <v>2228</v>
      </c>
      <c r="M20" s="140" t="s">
        <v>2609</v>
      </c>
      <c r="N20" s="118" t="s">
        <v>2472</v>
      </c>
      <c r="O20" s="138" t="s">
        <v>2474</v>
      </c>
      <c r="P20" s="142"/>
      <c r="Q20" s="189">
        <v>44301.434247685182</v>
      </c>
    </row>
    <row r="21" spans="1:17" s="99" customFormat="1" ht="18" x14ac:dyDescent="0.25">
      <c r="A21" s="123" t="str">
        <f>VLOOKUP(E21,'LISTADO ATM'!$A$2:$C$901,3,0)</f>
        <v>DISTRITO NACIONAL</v>
      </c>
      <c r="B21" s="121" t="s">
        <v>2569</v>
      </c>
      <c r="C21" s="120">
        <v>44300.93644675926</v>
      </c>
      <c r="D21" s="123" t="s">
        <v>2189</v>
      </c>
      <c r="E21" s="124">
        <v>858</v>
      </c>
      <c r="F21" s="138" t="str">
        <f>VLOOKUP(E21,VIP!$A$2:$O12615,2,0)</f>
        <v>DRBR858</v>
      </c>
      <c r="G21" s="123" t="str">
        <f>VLOOKUP(E21,'LISTADO ATM'!$A$2:$B$900,2,0)</f>
        <v xml:space="preserve">ATM Cooperativa Maestros (COOPNAMA) </v>
      </c>
      <c r="H21" s="123" t="str">
        <f>VLOOKUP(E21,VIP!$A$2:$O17536,7,FALSE)</f>
        <v>Si</v>
      </c>
      <c r="I21" s="123" t="str">
        <f>VLOOKUP(E21,VIP!$A$2:$O9501,8,FALSE)</f>
        <v>No</v>
      </c>
      <c r="J21" s="123" t="str">
        <f>VLOOKUP(E21,VIP!$A$2:$O9451,8,FALSE)</f>
        <v>No</v>
      </c>
      <c r="K21" s="123" t="str">
        <f>VLOOKUP(E21,VIP!$A$2:$O13025,6,0)</f>
        <v>NO</v>
      </c>
      <c r="L21" s="125" t="s">
        <v>2228</v>
      </c>
      <c r="M21" s="140" t="s">
        <v>2609</v>
      </c>
      <c r="N21" s="118" t="s">
        <v>2472</v>
      </c>
      <c r="O21" s="138" t="s">
        <v>2474</v>
      </c>
      <c r="P21" s="142"/>
      <c r="Q21" s="189">
        <v>44301.434247685182</v>
      </c>
    </row>
    <row r="22" spans="1:17" s="99" customFormat="1" ht="18" x14ac:dyDescent="0.25">
      <c r="A22" s="123" t="str">
        <f>VLOOKUP(E22,'LISTADO ATM'!$A$2:$C$901,3,0)</f>
        <v>DISTRITO NACIONAL</v>
      </c>
      <c r="B22" s="121" t="s">
        <v>2581</v>
      </c>
      <c r="C22" s="120">
        <v>44301.027233796296</v>
      </c>
      <c r="D22" s="123" t="s">
        <v>2189</v>
      </c>
      <c r="E22" s="124">
        <v>239</v>
      </c>
      <c r="F22" s="138" t="str">
        <f>VLOOKUP(E22,VIP!$A$2:$O12622,2,0)</f>
        <v>DRBR239</v>
      </c>
      <c r="G22" s="123" t="str">
        <f>VLOOKUP(E22,'LISTADO ATM'!$A$2:$B$900,2,0)</f>
        <v xml:space="preserve">ATM Autobanco Charles de Gaulle </v>
      </c>
      <c r="H22" s="123" t="str">
        <f>VLOOKUP(E22,VIP!$A$2:$O17543,7,FALSE)</f>
        <v>Si</v>
      </c>
      <c r="I22" s="123" t="str">
        <f>VLOOKUP(E22,VIP!$A$2:$O9508,8,FALSE)</f>
        <v>Si</v>
      </c>
      <c r="J22" s="123" t="str">
        <f>VLOOKUP(E22,VIP!$A$2:$O9458,8,FALSE)</f>
        <v>Si</v>
      </c>
      <c r="K22" s="123" t="str">
        <f>VLOOKUP(E22,VIP!$A$2:$O13032,6,0)</f>
        <v>SI</v>
      </c>
      <c r="L22" s="125" t="s">
        <v>2228</v>
      </c>
      <c r="M22" s="140" t="s">
        <v>2609</v>
      </c>
      <c r="N22" s="118" t="s">
        <v>2472</v>
      </c>
      <c r="O22" s="138" t="s">
        <v>2474</v>
      </c>
      <c r="P22" s="142"/>
      <c r="Q22" s="189">
        <v>44301.434247685182</v>
      </c>
    </row>
    <row r="23" spans="1:17" s="99" customFormat="1" ht="18" x14ac:dyDescent="0.25">
      <c r="A23" s="123" t="str">
        <f>VLOOKUP(E23,'LISTADO ATM'!$A$2:$C$901,3,0)</f>
        <v>SUR</v>
      </c>
      <c r="B23" s="121" t="s">
        <v>2579</v>
      </c>
      <c r="C23" s="120">
        <v>44301.028877314813</v>
      </c>
      <c r="D23" s="123" t="s">
        <v>2189</v>
      </c>
      <c r="E23" s="124">
        <v>766</v>
      </c>
      <c r="F23" s="138" t="str">
        <f>VLOOKUP(E23,VIP!$A$2:$O12620,2,0)</f>
        <v>DRBR440</v>
      </c>
      <c r="G23" s="123" t="str">
        <f>VLOOKUP(E23,'LISTADO ATM'!$A$2:$B$900,2,0)</f>
        <v xml:space="preserve">ATM Oficina Azua II </v>
      </c>
      <c r="H23" s="123" t="str">
        <f>VLOOKUP(E23,VIP!$A$2:$O17541,7,FALSE)</f>
        <v>Si</v>
      </c>
      <c r="I23" s="123" t="str">
        <f>VLOOKUP(E23,VIP!$A$2:$O9506,8,FALSE)</f>
        <v>Si</v>
      </c>
      <c r="J23" s="123" t="str">
        <f>VLOOKUP(E23,VIP!$A$2:$O9456,8,FALSE)</f>
        <v>Si</v>
      </c>
      <c r="K23" s="123" t="str">
        <f>VLOOKUP(E23,VIP!$A$2:$O13030,6,0)</f>
        <v>SI</v>
      </c>
      <c r="L23" s="125" t="s">
        <v>2228</v>
      </c>
      <c r="M23" s="140" t="s">
        <v>2609</v>
      </c>
      <c r="N23" s="118" t="s">
        <v>2472</v>
      </c>
      <c r="O23" s="138" t="s">
        <v>2474</v>
      </c>
      <c r="P23" s="142"/>
      <c r="Q23" s="189">
        <v>44301.434247685182</v>
      </c>
    </row>
    <row r="24" spans="1:17" s="99" customFormat="1" ht="18" x14ac:dyDescent="0.25">
      <c r="A24" s="123" t="str">
        <f>VLOOKUP(E24,'LISTADO ATM'!$A$2:$C$901,3,0)</f>
        <v>ESTE</v>
      </c>
      <c r="B24" s="121" t="s">
        <v>2578</v>
      </c>
      <c r="C24" s="120">
        <v>44301.113587962966</v>
      </c>
      <c r="D24" s="123" t="s">
        <v>2189</v>
      </c>
      <c r="E24" s="124">
        <v>213</v>
      </c>
      <c r="F24" s="138" t="str">
        <f>VLOOKUP(E24,VIP!$A$2:$O12619,2,0)</f>
        <v>DRBR213</v>
      </c>
      <c r="G24" s="123" t="str">
        <f>VLOOKUP(E24,'LISTADO ATM'!$A$2:$B$900,2,0)</f>
        <v xml:space="preserve">ATM Almacenes Iberia (La Romana) </v>
      </c>
      <c r="H24" s="123" t="str">
        <f>VLOOKUP(E24,VIP!$A$2:$O17540,7,FALSE)</f>
        <v>Si</v>
      </c>
      <c r="I24" s="123" t="str">
        <f>VLOOKUP(E24,VIP!$A$2:$O9505,8,FALSE)</f>
        <v>Si</v>
      </c>
      <c r="J24" s="123" t="str">
        <f>VLOOKUP(E24,VIP!$A$2:$O9455,8,FALSE)</f>
        <v>Si</v>
      </c>
      <c r="K24" s="123" t="str">
        <f>VLOOKUP(E24,VIP!$A$2:$O13029,6,0)</f>
        <v>NO</v>
      </c>
      <c r="L24" s="125" t="s">
        <v>2228</v>
      </c>
      <c r="M24" s="140" t="s">
        <v>2609</v>
      </c>
      <c r="N24" s="118" t="s">
        <v>2472</v>
      </c>
      <c r="O24" s="138" t="s">
        <v>2474</v>
      </c>
      <c r="P24" s="142"/>
      <c r="Q24" s="189">
        <v>44301.434247685182</v>
      </c>
    </row>
    <row r="25" spans="1:17" s="99" customFormat="1" ht="18" x14ac:dyDescent="0.25">
      <c r="A25" s="123" t="str">
        <f>VLOOKUP(E25,'LISTADO ATM'!$A$2:$C$901,3,0)</f>
        <v>NORTE</v>
      </c>
      <c r="B25" s="121" t="s">
        <v>2577</v>
      </c>
      <c r="C25" s="120">
        <v>44301.114976851852</v>
      </c>
      <c r="D25" s="123" t="s">
        <v>2190</v>
      </c>
      <c r="E25" s="124">
        <v>257</v>
      </c>
      <c r="F25" s="138" t="str">
        <f>VLOOKUP(E25,VIP!$A$2:$O12618,2,0)</f>
        <v>DRBR257</v>
      </c>
      <c r="G25" s="123" t="str">
        <f>VLOOKUP(E25,'LISTADO ATM'!$A$2:$B$900,2,0)</f>
        <v xml:space="preserve">ATM S/M Pola (Santiago) </v>
      </c>
      <c r="H25" s="123" t="str">
        <f>VLOOKUP(E25,VIP!$A$2:$O17539,7,FALSE)</f>
        <v>Si</v>
      </c>
      <c r="I25" s="123" t="str">
        <f>VLOOKUP(E25,VIP!$A$2:$O9504,8,FALSE)</f>
        <v>Si</v>
      </c>
      <c r="J25" s="123" t="str">
        <f>VLOOKUP(E25,VIP!$A$2:$O9454,8,FALSE)</f>
        <v>Si</v>
      </c>
      <c r="K25" s="123" t="str">
        <f>VLOOKUP(E25,VIP!$A$2:$O13028,6,0)</f>
        <v>NO</v>
      </c>
      <c r="L25" s="125" t="s">
        <v>2228</v>
      </c>
      <c r="M25" s="140" t="s">
        <v>2609</v>
      </c>
      <c r="N25" s="118" t="s">
        <v>2472</v>
      </c>
      <c r="O25" s="138" t="s">
        <v>2501</v>
      </c>
      <c r="P25" s="142"/>
      <c r="Q25" s="189">
        <v>44301.434247685182</v>
      </c>
    </row>
    <row r="26" spans="1:17" s="99" customFormat="1" ht="18" x14ac:dyDescent="0.25">
      <c r="A26" s="123" t="str">
        <f>VLOOKUP(E26,'LISTADO ATM'!$A$2:$C$901,3,0)</f>
        <v>NORTE</v>
      </c>
      <c r="B26" s="121" t="s">
        <v>2575</v>
      </c>
      <c r="C26" s="120">
        <v>44301.116215277776</v>
      </c>
      <c r="D26" s="123" t="s">
        <v>2190</v>
      </c>
      <c r="E26" s="124">
        <v>502</v>
      </c>
      <c r="F26" s="138" t="str">
        <f>VLOOKUP(E26,VIP!$A$2:$O12616,2,0)</f>
        <v>DRBR502</v>
      </c>
      <c r="G26" s="123" t="str">
        <f>VLOOKUP(E26,'LISTADO ATM'!$A$2:$B$900,2,0)</f>
        <v xml:space="preserve">ATM Materno Infantil de (Santiago) </v>
      </c>
      <c r="H26" s="123" t="str">
        <f>VLOOKUP(E26,VIP!$A$2:$O17537,7,FALSE)</f>
        <v>Si</v>
      </c>
      <c r="I26" s="123" t="str">
        <f>VLOOKUP(E26,VIP!$A$2:$O9502,8,FALSE)</f>
        <v>Si</v>
      </c>
      <c r="J26" s="123" t="str">
        <f>VLOOKUP(E26,VIP!$A$2:$O9452,8,FALSE)</f>
        <v>Si</v>
      </c>
      <c r="K26" s="123" t="str">
        <f>VLOOKUP(E26,VIP!$A$2:$O13026,6,0)</f>
        <v>NO</v>
      </c>
      <c r="L26" s="125" t="s">
        <v>2228</v>
      </c>
      <c r="M26" s="140" t="s">
        <v>2609</v>
      </c>
      <c r="N26" s="118" t="s">
        <v>2472</v>
      </c>
      <c r="O26" s="138" t="s">
        <v>2501</v>
      </c>
      <c r="P26" s="142"/>
      <c r="Q26" s="189">
        <v>44301.434247685182</v>
      </c>
    </row>
    <row r="27" spans="1:17" s="99" customFormat="1" ht="18" x14ac:dyDescent="0.25">
      <c r="A27" s="123" t="str">
        <f>VLOOKUP(E27,'LISTADO ATM'!$A$2:$C$901,3,0)</f>
        <v>NORTE</v>
      </c>
      <c r="B27" s="121" t="s">
        <v>2574</v>
      </c>
      <c r="C27" s="120">
        <v>44301.116979166669</v>
      </c>
      <c r="D27" s="123" t="s">
        <v>2190</v>
      </c>
      <c r="E27" s="124">
        <v>689</v>
      </c>
      <c r="F27" s="138" t="str">
        <f>VLOOKUP(E27,VIP!$A$2:$O12615,2,0)</f>
        <v>DRBR689</v>
      </c>
      <c r="G27" s="123" t="str">
        <f>VLOOKUP(E27,'LISTADO ATM'!$A$2:$B$900,2,0)</f>
        <v>ATM Eco Petroleo Villa Gonzalez</v>
      </c>
      <c r="H27" s="123" t="str">
        <f>VLOOKUP(E27,VIP!$A$2:$O17536,7,FALSE)</f>
        <v>NO</v>
      </c>
      <c r="I27" s="123" t="str">
        <f>VLOOKUP(E27,VIP!$A$2:$O9501,8,FALSE)</f>
        <v>NO</v>
      </c>
      <c r="J27" s="123" t="str">
        <f>VLOOKUP(E27,VIP!$A$2:$O9451,8,FALSE)</f>
        <v>NO</v>
      </c>
      <c r="K27" s="123" t="str">
        <f>VLOOKUP(E27,VIP!$A$2:$O13025,6,0)</f>
        <v>NO</v>
      </c>
      <c r="L27" s="125" t="s">
        <v>2228</v>
      </c>
      <c r="M27" s="140" t="s">
        <v>2609</v>
      </c>
      <c r="N27" s="118" t="s">
        <v>2472</v>
      </c>
      <c r="O27" s="138" t="s">
        <v>2501</v>
      </c>
      <c r="P27" s="142"/>
      <c r="Q27" s="189">
        <v>44301.434247685182</v>
      </c>
    </row>
    <row r="28" spans="1:17" s="99" customFormat="1" ht="18" x14ac:dyDescent="0.25">
      <c r="A28" s="123" t="str">
        <f>VLOOKUP(E28,'LISTADO ATM'!$A$2:$C$901,3,0)</f>
        <v>NORTE</v>
      </c>
      <c r="B28" s="121" t="s">
        <v>2568</v>
      </c>
      <c r="C28" s="120">
        <v>44300.937268518515</v>
      </c>
      <c r="D28" s="123" t="s">
        <v>2190</v>
      </c>
      <c r="E28" s="124">
        <v>664</v>
      </c>
      <c r="F28" s="138" t="str">
        <f>VLOOKUP(E28,VIP!$A$2:$O12614,2,0)</f>
        <v>DRBR664</v>
      </c>
      <c r="G28" s="123" t="str">
        <f>VLOOKUP(E28,'LISTADO ATM'!$A$2:$B$900,2,0)</f>
        <v>ATM S/M Asfer (Constanza)</v>
      </c>
      <c r="H28" s="123" t="str">
        <f>VLOOKUP(E28,VIP!$A$2:$O17535,7,FALSE)</f>
        <v>N/A</v>
      </c>
      <c r="I28" s="123" t="str">
        <f>VLOOKUP(E28,VIP!$A$2:$O9500,8,FALSE)</f>
        <v>N/A</v>
      </c>
      <c r="J28" s="123" t="str">
        <f>VLOOKUP(E28,VIP!$A$2:$O9450,8,FALSE)</f>
        <v>N/A</v>
      </c>
      <c r="K28" s="123" t="str">
        <f>VLOOKUP(E28,VIP!$A$2:$O13024,6,0)</f>
        <v>N/A</v>
      </c>
      <c r="L28" s="125" t="s">
        <v>2254</v>
      </c>
      <c r="M28" s="140" t="s">
        <v>2609</v>
      </c>
      <c r="N28" s="118" t="s">
        <v>2472</v>
      </c>
      <c r="O28" s="138" t="s">
        <v>2501</v>
      </c>
      <c r="P28" s="122"/>
      <c r="Q28" s="189">
        <v>44301.434247685182</v>
      </c>
    </row>
    <row r="29" spans="1:17" s="99" customFormat="1" ht="18" x14ac:dyDescent="0.25">
      <c r="A29" s="123" t="str">
        <f>VLOOKUP(E29,'LISTADO ATM'!$A$2:$C$901,3,0)</f>
        <v>NORTE</v>
      </c>
      <c r="B29" s="121" t="s">
        <v>2587</v>
      </c>
      <c r="C29" s="120">
        <v>44301.31894675926</v>
      </c>
      <c r="D29" s="123" t="s">
        <v>2190</v>
      </c>
      <c r="E29" s="124">
        <v>201</v>
      </c>
      <c r="F29" s="138" t="str">
        <f>VLOOKUP(E29,VIP!$A$2:$O12618,2,0)</f>
        <v>DRBR201</v>
      </c>
      <c r="G29" s="123" t="str">
        <f>VLOOKUP(E29,'LISTADO ATM'!$A$2:$B$900,2,0)</f>
        <v xml:space="preserve">ATM Oficina Mao </v>
      </c>
      <c r="H29" s="123" t="str">
        <f>VLOOKUP(E29,VIP!$A$2:$O17539,7,FALSE)</f>
        <v>Si</v>
      </c>
      <c r="I29" s="123" t="str">
        <f>VLOOKUP(E29,VIP!$A$2:$O9504,8,FALSE)</f>
        <v>Si</v>
      </c>
      <c r="J29" s="123" t="str">
        <f>VLOOKUP(E29,VIP!$A$2:$O9454,8,FALSE)</f>
        <v>Si</v>
      </c>
      <c r="K29" s="123" t="str">
        <f>VLOOKUP(E29,VIP!$A$2:$O13028,6,0)</f>
        <v>SI</v>
      </c>
      <c r="L29" s="125" t="s">
        <v>2254</v>
      </c>
      <c r="M29" s="140" t="s">
        <v>2609</v>
      </c>
      <c r="N29" s="118" t="s">
        <v>2472</v>
      </c>
      <c r="O29" s="138" t="s">
        <v>2591</v>
      </c>
      <c r="P29" s="122"/>
      <c r="Q29" s="189">
        <v>44301.434247685182</v>
      </c>
    </row>
    <row r="30" spans="1:17" s="99" customFormat="1" ht="18" x14ac:dyDescent="0.25">
      <c r="A30" s="123" t="str">
        <f>VLOOKUP(E30,'LISTADO ATM'!$A$2:$C$901,3,0)</f>
        <v>DISTRITO NACIONAL</v>
      </c>
      <c r="B30" s="121" t="s">
        <v>2555</v>
      </c>
      <c r="C30" s="120">
        <v>44300.7971412037</v>
      </c>
      <c r="D30" s="123" t="s">
        <v>2189</v>
      </c>
      <c r="E30" s="124">
        <v>835</v>
      </c>
      <c r="F30" s="138" t="str">
        <f>VLOOKUP(E30,VIP!$A$2:$O12616,2,0)</f>
        <v>DRBR835</v>
      </c>
      <c r="G30" s="123" t="str">
        <f>VLOOKUP(E30,'LISTADO ATM'!$A$2:$B$900,2,0)</f>
        <v xml:space="preserve">ATM UNP Megacentro </v>
      </c>
      <c r="H30" s="123" t="str">
        <f>VLOOKUP(E30,VIP!$A$2:$O17537,7,FALSE)</f>
        <v>Si</v>
      </c>
      <c r="I30" s="123" t="str">
        <f>VLOOKUP(E30,VIP!$A$2:$O9502,8,FALSE)</f>
        <v>Si</v>
      </c>
      <c r="J30" s="123" t="str">
        <f>VLOOKUP(E30,VIP!$A$2:$O9452,8,FALSE)</f>
        <v>Si</v>
      </c>
      <c r="K30" s="123" t="str">
        <f>VLOOKUP(E30,VIP!$A$2:$O13026,6,0)</f>
        <v>SI</v>
      </c>
      <c r="L30" s="125" t="s">
        <v>2536</v>
      </c>
      <c r="M30" s="140" t="s">
        <v>2609</v>
      </c>
      <c r="N30" s="118" t="s">
        <v>2472</v>
      </c>
      <c r="O30" s="138" t="s">
        <v>2474</v>
      </c>
      <c r="P30" s="122"/>
      <c r="Q30" s="189">
        <v>44301.434247685182</v>
      </c>
    </row>
    <row r="31" spans="1:17" s="99" customFormat="1" ht="18" x14ac:dyDescent="0.25">
      <c r="A31" s="123" t="str">
        <f>VLOOKUP(E31,'LISTADO ATM'!$A$2:$C$901,3,0)</f>
        <v>DISTRITO NACIONAL</v>
      </c>
      <c r="B31" s="121" t="s">
        <v>2533</v>
      </c>
      <c r="C31" s="120">
        <v>44300.393576388888</v>
      </c>
      <c r="D31" s="123" t="s">
        <v>2468</v>
      </c>
      <c r="E31" s="124">
        <v>57</v>
      </c>
      <c r="F31" s="138" t="str">
        <f>VLOOKUP(E31,VIP!$A$2:$O12584,2,0)</f>
        <v>DRBR057</v>
      </c>
      <c r="G31" s="123" t="str">
        <f>VLOOKUP(E31,'LISTADO ATM'!$A$2:$B$900,2,0)</f>
        <v xml:space="preserve">ATM Oficina Malecon Center </v>
      </c>
      <c r="H31" s="123" t="str">
        <f>VLOOKUP(E31,VIP!$A$2:$O17505,7,FALSE)</f>
        <v>Si</v>
      </c>
      <c r="I31" s="123" t="str">
        <f>VLOOKUP(E31,VIP!$A$2:$O9470,8,FALSE)</f>
        <v>Si</v>
      </c>
      <c r="J31" s="123" t="str">
        <f>VLOOKUP(E31,VIP!$A$2:$O9420,8,FALSE)</f>
        <v>Si</v>
      </c>
      <c r="K31" s="123" t="str">
        <f>VLOOKUP(E31,VIP!$A$2:$O12994,6,0)</f>
        <v>NO</v>
      </c>
      <c r="L31" s="125" t="s">
        <v>2459</v>
      </c>
      <c r="M31" s="140" t="s">
        <v>2609</v>
      </c>
      <c r="N31" s="118" t="s">
        <v>2472</v>
      </c>
      <c r="O31" s="138" t="s">
        <v>2473</v>
      </c>
      <c r="P31" s="122"/>
      <c r="Q31" s="189">
        <v>44301.434247685182</v>
      </c>
    </row>
    <row r="32" spans="1:17" s="99" customFormat="1" ht="18" x14ac:dyDescent="0.25">
      <c r="A32" s="123" t="str">
        <f>VLOOKUP(E32,'LISTADO ATM'!$A$2:$C$901,3,0)</f>
        <v>DISTRITO NACIONAL</v>
      </c>
      <c r="B32" s="121" t="s">
        <v>2532</v>
      </c>
      <c r="C32" s="120">
        <v>44300.393842592595</v>
      </c>
      <c r="D32" s="123" t="s">
        <v>2189</v>
      </c>
      <c r="E32" s="124">
        <v>18</v>
      </c>
      <c r="F32" s="138" t="str">
        <f>VLOOKUP(E32,VIP!$A$2:$O12583,2,0)</f>
        <v>DRBR018</v>
      </c>
      <c r="G32" s="123" t="str">
        <f>VLOOKUP(E32,'LISTADO ATM'!$A$2:$B$900,2,0)</f>
        <v xml:space="preserve">ATM Oficina Haina Occidental I </v>
      </c>
      <c r="H32" s="123" t="str">
        <f>VLOOKUP(E32,VIP!$A$2:$O17504,7,FALSE)</f>
        <v>Si</v>
      </c>
      <c r="I32" s="123" t="str">
        <f>VLOOKUP(E32,VIP!$A$2:$O9469,8,FALSE)</f>
        <v>Si</v>
      </c>
      <c r="J32" s="123" t="str">
        <f>VLOOKUP(E32,VIP!$A$2:$O9419,8,FALSE)</f>
        <v>Si</v>
      </c>
      <c r="K32" s="123" t="str">
        <f>VLOOKUP(E32,VIP!$A$2:$O12993,6,0)</f>
        <v>SI</v>
      </c>
      <c r="L32" s="125" t="s">
        <v>2437</v>
      </c>
      <c r="M32" s="140" t="s">
        <v>2609</v>
      </c>
      <c r="N32" s="140" t="s">
        <v>2524</v>
      </c>
      <c r="O32" s="138" t="s">
        <v>2474</v>
      </c>
      <c r="P32" s="142"/>
      <c r="Q32" s="189">
        <v>44301.434247685182</v>
      </c>
    </row>
    <row r="33" spans="1:17" s="99" customFormat="1" ht="18" x14ac:dyDescent="0.25">
      <c r="A33" s="123" t="str">
        <f>VLOOKUP(E33,'LISTADO ATM'!$A$2:$C$901,3,0)</f>
        <v>SUR</v>
      </c>
      <c r="B33" s="121" t="s">
        <v>2556</v>
      </c>
      <c r="C33" s="120">
        <v>44300.795925925922</v>
      </c>
      <c r="D33" s="123" t="s">
        <v>2189</v>
      </c>
      <c r="E33" s="124">
        <v>182</v>
      </c>
      <c r="F33" s="138" t="str">
        <f>VLOOKUP(E33,VIP!$A$2:$O12617,2,0)</f>
        <v>DRBR182</v>
      </c>
      <c r="G33" s="123" t="str">
        <f>VLOOKUP(E33,'LISTADO ATM'!$A$2:$B$900,2,0)</f>
        <v xml:space="preserve">ATM Barahona Comb </v>
      </c>
      <c r="H33" s="123" t="str">
        <f>VLOOKUP(E33,VIP!$A$2:$O17538,7,FALSE)</f>
        <v>Si</v>
      </c>
      <c r="I33" s="123" t="str">
        <f>VLOOKUP(E33,VIP!$A$2:$O9503,8,FALSE)</f>
        <v>Si</v>
      </c>
      <c r="J33" s="123" t="str">
        <f>VLOOKUP(E33,VIP!$A$2:$O9453,8,FALSE)</f>
        <v>Si</v>
      </c>
      <c r="K33" s="123" t="str">
        <f>VLOOKUP(E33,VIP!$A$2:$O13027,6,0)</f>
        <v>NO</v>
      </c>
      <c r="L33" s="125" t="s">
        <v>2431</v>
      </c>
      <c r="M33" s="140" t="s">
        <v>2609</v>
      </c>
      <c r="N33" s="118" t="s">
        <v>2472</v>
      </c>
      <c r="O33" s="138" t="s">
        <v>2474</v>
      </c>
      <c r="P33" s="142"/>
      <c r="Q33" s="189">
        <v>44301.434247685182</v>
      </c>
    </row>
    <row r="34" spans="1:17" s="99" customFormat="1" ht="18" x14ac:dyDescent="0.25">
      <c r="A34" s="123" t="str">
        <f>VLOOKUP(E34,'LISTADO ATM'!$A$2:$C$901,3,0)</f>
        <v>NORTE</v>
      </c>
      <c r="B34" s="121" t="s">
        <v>2554</v>
      </c>
      <c r="C34" s="120">
        <v>44300.797673611109</v>
      </c>
      <c r="D34" s="123" t="s">
        <v>2190</v>
      </c>
      <c r="E34" s="124">
        <v>380</v>
      </c>
      <c r="F34" s="138" t="str">
        <f>VLOOKUP(E34,VIP!$A$2:$O12615,2,0)</f>
        <v>DRBR380</v>
      </c>
      <c r="G34" s="123" t="str">
        <f>VLOOKUP(E34,'LISTADO ATM'!$A$2:$B$900,2,0)</f>
        <v xml:space="preserve">ATM Oficina Navarrete </v>
      </c>
      <c r="H34" s="123" t="str">
        <f>VLOOKUP(E34,VIP!$A$2:$O17536,7,FALSE)</f>
        <v>Si</v>
      </c>
      <c r="I34" s="123" t="str">
        <f>VLOOKUP(E34,VIP!$A$2:$O9501,8,FALSE)</f>
        <v>Si</v>
      </c>
      <c r="J34" s="123" t="str">
        <f>VLOOKUP(E34,VIP!$A$2:$O9451,8,FALSE)</f>
        <v>Si</v>
      </c>
      <c r="K34" s="123" t="str">
        <f>VLOOKUP(E34,VIP!$A$2:$O13025,6,0)</f>
        <v>NO</v>
      </c>
      <c r="L34" s="125" t="s">
        <v>2431</v>
      </c>
      <c r="M34" s="140" t="s">
        <v>2609</v>
      </c>
      <c r="N34" s="118" t="s">
        <v>2472</v>
      </c>
      <c r="O34" s="138" t="s">
        <v>2501</v>
      </c>
      <c r="P34" s="142"/>
      <c r="Q34" s="189">
        <v>44301.434247685182</v>
      </c>
    </row>
    <row r="35" spans="1:17" s="99" customFormat="1" ht="18" x14ac:dyDescent="0.25">
      <c r="A35" s="123" t="str">
        <f>VLOOKUP(E35,'LISTADO ATM'!$A$2:$C$901,3,0)</f>
        <v>NORTE</v>
      </c>
      <c r="B35" s="121" t="s">
        <v>2565</v>
      </c>
      <c r="C35" s="120">
        <v>44300.694733796299</v>
      </c>
      <c r="D35" s="123" t="s">
        <v>2492</v>
      </c>
      <c r="E35" s="124">
        <v>350</v>
      </c>
      <c r="F35" s="139" t="str">
        <f>VLOOKUP(E35,VIP!$A$2:$O12626,2,0)</f>
        <v>DRBR350</v>
      </c>
      <c r="G35" s="123" t="str">
        <f>VLOOKUP(E35,'LISTADO ATM'!$A$2:$B$900,2,0)</f>
        <v xml:space="preserve">ATM Oficina Villa Tapia </v>
      </c>
      <c r="H35" s="123" t="str">
        <f>VLOOKUP(E35,VIP!$A$2:$O17547,7,FALSE)</f>
        <v>Si</v>
      </c>
      <c r="I35" s="123" t="str">
        <f>VLOOKUP(E35,VIP!$A$2:$O9512,8,FALSE)</f>
        <v>Si</v>
      </c>
      <c r="J35" s="123" t="str">
        <f>VLOOKUP(E35,VIP!$A$2:$O9462,8,FALSE)</f>
        <v>Si</v>
      </c>
      <c r="K35" s="123" t="str">
        <f>VLOOKUP(E35,VIP!$A$2:$O13036,6,0)</f>
        <v>NO</v>
      </c>
      <c r="L35" s="125" t="s">
        <v>2428</v>
      </c>
      <c r="M35" s="140" t="s">
        <v>2609</v>
      </c>
      <c r="N35" s="118" t="s">
        <v>2472</v>
      </c>
      <c r="O35" s="139" t="s">
        <v>2493</v>
      </c>
      <c r="P35" s="142"/>
      <c r="Q35" s="189">
        <v>44301.434247685182</v>
      </c>
    </row>
    <row r="36" spans="1:17" s="99" customFormat="1" ht="18" x14ac:dyDescent="0.25">
      <c r="A36" s="123" t="str">
        <f>VLOOKUP(E36,'LISTADO ATM'!$A$2:$C$901,3,0)</f>
        <v>SUR</v>
      </c>
      <c r="B36" s="121" t="s">
        <v>2585</v>
      </c>
      <c r="C36" s="120">
        <v>44301.355497685188</v>
      </c>
      <c r="D36" s="123" t="s">
        <v>2492</v>
      </c>
      <c r="E36" s="124">
        <v>403</v>
      </c>
      <c r="F36" s="139" t="str">
        <f>VLOOKUP(E36,VIP!$A$2:$O12616,2,0)</f>
        <v>DRBR403</v>
      </c>
      <c r="G36" s="123" t="str">
        <f>VLOOKUP(E36,'LISTADO ATM'!$A$2:$B$900,2,0)</f>
        <v xml:space="preserve">ATM Oficina Vicente Noble </v>
      </c>
      <c r="H36" s="123" t="str">
        <f>VLOOKUP(E36,VIP!$A$2:$O17537,7,FALSE)</f>
        <v>Si</v>
      </c>
      <c r="I36" s="123" t="str">
        <f>VLOOKUP(E36,VIP!$A$2:$O9502,8,FALSE)</f>
        <v>Si</v>
      </c>
      <c r="J36" s="123" t="str">
        <f>VLOOKUP(E36,VIP!$A$2:$O9452,8,FALSE)</f>
        <v>Si</v>
      </c>
      <c r="K36" s="123" t="str">
        <f>VLOOKUP(E36,VIP!$A$2:$O13026,6,0)</f>
        <v>NO</v>
      </c>
      <c r="L36" s="125" t="s">
        <v>2428</v>
      </c>
      <c r="M36" s="140" t="s">
        <v>2609</v>
      </c>
      <c r="N36" s="118" t="s">
        <v>2472</v>
      </c>
      <c r="O36" s="139" t="s">
        <v>2493</v>
      </c>
      <c r="P36" s="142"/>
      <c r="Q36" s="189">
        <v>44301.434247685182</v>
      </c>
    </row>
    <row r="37" spans="1:17" s="99" customFormat="1" ht="18" x14ac:dyDescent="0.25">
      <c r="A37" s="123" t="str">
        <f>VLOOKUP(E37,'LISTADO ATM'!$A$2:$C$901,3,0)</f>
        <v>SUR</v>
      </c>
      <c r="B37" s="121">
        <v>335848505</v>
      </c>
      <c r="C37" s="120">
        <v>44295.728773148148</v>
      </c>
      <c r="D37" s="123" t="s">
        <v>2189</v>
      </c>
      <c r="E37" s="124">
        <v>962</v>
      </c>
      <c r="F37" s="139" t="str">
        <f>VLOOKUP(E37,VIP!$A$2:$O12582,2,0)</f>
        <v>DRBR962</v>
      </c>
      <c r="G37" s="123" t="str">
        <f>VLOOKUP(E37,'LISTADO ATM'!$A$2:$B$900,2,0)</f>
        <v xml:space="preserve">ATM Oficina Villa Ofelia II (San Juan) </v>
      </c>
      <c r="H37" s="123" t="str">
        <f>VLOOKUP(E37,VIP!$A$2:$O17503,7,FALSE)</f>
        <v>Si</v>
      </c>
      <c r="I37" s="123" t="str">
        <f>VLOOKUP(E37,VIP!$A$2:$O9468,8,FALSE)</f>
        <v>Si</v>
      </c>
      <c r="J37" s="123" t="str">
        <f>VLOOKUP(E37,VIP!$A$2:$O9418,8,FALSE)</f>
        <v>Si</v>
      </c>
      <c r="K37" s="123" t="str">
        <f>VLOOKUP(E37,VIP!$A$2:$O12992,6,0)</f>
        <v>NO</v>
      </c>
      <c r="L37" s="125" t="s">
        <v>2228</v>
      </c>
      <c r="M37" s="140" t="s">
        <v>2609</v>
      </c>
      <c r="N37" s="118" t="s">
        <v>2472</v>
      </c>
      <c r="O37" s="139" t="s">
        <v>2474</v>
      </c>
      <c r="P37" s="142"/>
      <c r="Q37" s="189">
        <v>44301.605069444442</v>
      </c>
    </row>
    <row r="38" spans="1:17" s="99" customFormat="1" ht="18" x14ac:dyDescent="0.25">
      <c r="A38" s="123" t="str">
        <f>VLOOKUP(E38,'LISTADO ATM'!$A$2:$C$901,3,0)</f>
        <v>DISTRITO NACIONAL</v>
      </c>
      <c r="B38" s="121">
        <v>335851691</v>
      </c>
      <c r="C38" s="120">
        <v>44299.528564814813</v>
      </c>
      <c r="D38" s="120" t="s">
        <v>2189</v>
      </c>
      <c r="E38" s="123">
        <v>325</v>
      </c>
      <c r="F38" s="139" t="str">
        <f>VLOOKUP(E38,VIP!$A$2:$O12621,2,0)</f>
        <v>DRBR325</v>
      </c>
      <c r="G38" s="123" t="str">
        <f>VLOOKUP(E38,'LISTADO ATM'!$A$2:$B$900,2,0)</f>
        <v>ATM Casa Edwin</v>
      </c>
      <c r="H38" s="123" t="str">
        <f>VLOOKUP(E38,VIP!$A$2:$O17542,7,FALSE)</f>
        <v>Si</v>
      </c>
      <c r="I38" s="123" t="str">
        <f>VLOOKUP(E38,VIP!$A$2:$O9507,8,FALSE)</f>
        <v>Si</v>
      </c>
      <c r="J38" s="123" t="str">
        <f>VLOOKUP(E38,VIP!$A$2:$O9457,8,FALSE)</f>
        <v>Si</v>
      </c>
      <c r="K38" s="123" t="str">
        <f>VLOOKUP(E38,VIP!$A$2:$O13031,6,0)</f>
        <v>NO</v>
      </c>
      <c r="L38" s="125" t="s">
        <v>2228</v>
      </c>
      <c r="M38" s="140" t="s">
        <v>2609</v>
      </c>
      <c r="N38" s="118" t="s">
        <v>2472</v>
      </c>
      <c r="O38" s="139" t="s">
        <v>2474</v>
      </c>
      <c r="P38" s="142"/>
      <c r="Q38" s="189">
        <v>44301.605069444442</v>
      </c>
    </row>
    <row r="39" spans="1:17" s="99" customFormat="1" ht="18" x14ac:dyDescent="0.25">
      <c r="A39" s="123" t="str">
        <f>VLOOKUP(E39,'LISTADO ATM'!$A$2:$C$901,3,0)</f>
        <v>ESTE</v>
      </c>
      <c r="B39" s="121" t="s">
        <v>2527</v>
      </c>
      <c r="C39" s="120">
        <v>44300.334374999999</v>
      </c>
      <c r="D39" s="123" t="s">
        <v>2189</v>
      </c>
      <c r="E39" s="124">
        <v>289</v>
      </c>
      <c r="F39" s="139" t="str">
        <f>VLOOKUP(E39,VIP!$A$2:$O12574,2,0)</f>
        <v>DRBR910</v>
      </c>
      <c r="G39" s="123" t="str">
        <f>VLOOKUP(E39,'LISTADO ATM'!$A$2:$B$900,2,0)</f>
        <v>ATM Oficina Bávaro II</v>
      </c>
      <c r="H39" s="123" t="str">
        <f>VLOOKUP(E39,VIP!$A$2:$O17495,7,FALSE)</f>
        <v>Si</v>
      </c>
      <c r="I39" s="123" t="str">
        <f>VLOOKUP(E39,VIP!$A$2:$O9460,8,FALSE)</f>
        <v>Si</v>
      </c>
      <c r="J39" s="123" t="str">
        <f>VLOOKUP(E39,VIP!$A$2:$O9410,8,FALSE)</f>
        <v>Si</v>
      </c>
      <c r="K39" s="123" t="str">
        <f>VLOOKUP(E39,VIP!$A$2:$O12984,6,0)</f>
        <v>NO</v>
      </c>
      <c r="L39" s="125" t="s">
        <v>2228</v>
      </c>
      <c r="M39" s="140" t="s">
        <v>2609</v>
      </c>
      <c r="N39" s="118" t="s">
        <v>2472</v>
      </c>
      <c r="O39" s="139" t="s">
        <v>2474</v>
      </c>
      <c r="P39" s="142"/>
      <c r="Q39" s="189">
        <v>44301.605069444442</v>
      </c>
    </row>
    <row r="40" spans="1:17" s="99" customFormat="1" ht="18" x14ac:dyDescent="0.25">
      <c r="A40" s="123" t="str">
        <f>VLOOKUP(E40,'LISTADO ATM'!$A$2:$C$901,3,0)</f>
        <v>SUR</v>
      </c>
      <c r="B40" s="121" t="s">
        <v>2530</v>
      </c>
      <c r="C40" s="120">
        <v>44300.403923611113</v>
      </c>
      <c r="D40" s="123" t="s">
        <v>2189</v>
      </c>
      <c r="E40" s="124">
        <v>6</v>
      </c>
      <c r="F40" s="139" t="str">
        <f>VLOOKUP(E40,VIP!$A$2:$O12578,2,0)</f>
        <v>DRBR006</v>
      </c>
      <c r="G40" s="123" t="str">
        <f>VLOOKUP(E40,'LISTADO ATM'!$A$2:$B$900,2,0)</f>
        <v xml:space="preserve">ATM Plaza WAO San Juan </v>
      </c>
      <c r="H40" s="123" t="str">
        <f>VLOOKUP(E40,VIP!$A$2:$O17499,7,FALSE)</f>
        <v>N/A</v>
      </c>
      <c r="I40" s="123" t="str">
        <f>VLOOKUP(E40,VIP!$A$2:$O9464,8,FALSE)</f>
        <v>N/A</v>
      </c>
      <c r="J40" s="123" t="str">
        <f>VLOOKUP(E40,VIP!$A$2:$O9414,8,FALSE)</f>
        <v>N/A</v>
      </c>
      <c r="K40" s="123" t="str">
        <f>VLOOKUP(E40,VIP!$A$2:$O12988,6,0)</f>
        <v/>
      </c>
      <c r="L40" s="125" t="s">
        <v>2228</v>
      </c>
      <c r="M40" s="140" t="s">
        <v>2609</v>
      </c>
      <c r="N40" s="118" t="s">
        <v>2472</v>
      </c>
      <c r="O40" s="139" t="s">
        <v>2474</v>
      </c>
      <c r="P40" s="142"/>
      <c r="Q40" s="189">
        <v>44301.605069444442</v>
      </c>
    </row>
    <row r="41" spans="1:17" s="99" customFormat="1" ht="18" x14ac:dyDescent="0.25">
      <c r="A41" s="123" t="str">
        <f>VLOOKUP(E41,'LISTADO ATM'!$A$2:$C$901,3,0)</f>
        <v>ESTE</v>
      </c>
      <c r="B41" s="121" t="s">
        <v>2540</v>
      </c>
      <c r="C41" s="120">
        <v>44300.48741898148</v>
      </c>
      <c r="D41" s="123" t="s">
        <v>2189</v>
      </c>
      <c r="E41" s="124">
        <v>824</v>
      </c>
      <c r="F41" s="139" t="str">
        <f>VLOOKUP(E41,VIP!$A$2:$O12599,2,0)</f>
        <v>DRBR824</v>
      </c>
      <c r="G41" s="123" t="str">
        <f>VLOOKUP(E41,'LISTADO ATM'!$A$2:$B$900,2,0)</f>
        <v xml:space="preserve">ATM Multiplaza (Higuey) </v>
      </c>
      <c r="H41" s="123" t="str">
        <f>VLOOKUP(E41,VIP!$A$2:$O17520,7,FALSE)</f>
        <v>Si</v>
      </c>
      <c r="I41" s="123" t="str">
        <f>VLOOKUP(E41,VIP!$A$2:$O9485,8,FALSE)</f>
        <v>Si</v>
      </c>
      <c r="J41" s="123" t="str">
        <f>VLOOKUP(E41,VIP!$A$2:$O9435,8,FALSE)</f>
        <v>Si</v>
      </c>
      <c r="K41" s="123" t="str">
        <f>VLOOKUP(E41,VIP!$A$2:$O13009,6,0)</f>
        <v>NO</v>
      </c>
      <c r="L41" s="125" t="s">
        <v>2228</v>
      </c>
      <c r="M41" s="140" t="s">
        <v>2609</v>
      </c>
      <c r="N41" s="118" t="s">
        <v>2506</v>
      </c>
      <c r="O41" s="139" t="s">
        <v>2474</v>
      </c>
      <c r="P41" s="142"/>
      <c r="Q41" s="189">
        <v>44301.605069444442</v>
      </c>
    </row>
    <row r="42" spans="1:17" s="99" customFormat="1" ht="18" x14ac:dyDescent="0.25">
      <c r="A42" s="123" t="str">
        <f>VLOOKUP(E42,'LISTADO ATM'!$A$2:$C$901,3,0)</f>
        <v>DISTRITO NACIONAL</v>
      </c>
      <c r="B42" s="121" t="s">
        <v>2547</v>
      </c>
      <c r="C42" s="120">
        <v>44300.591111111113</v>
      </c>
      <c r="D42" s="123" t="s">
        <v>2189</v>
      </c>
      <c r="E42" s="124">
        <v>391</v>
      </c>
      <c r="F42" s="139" t="str">
        <f>VLOOKUP(E42,VIP!$A$2:$O12605,2,0)</f>
        <v>DRBR391</v>
      </c>
      <c r="G42" s="123" t="str">
        <f>VLOOKUP(E42,'LISTADO ATM'!$A$2:$B$900,2,0)</f>
        <v xml:space="preserve">ATM S/M Jumbo Luperón </v>
      </c>
      <c r="H42" s="123" t="str">
        <f>VLOOKUP(E42,VIP!$A$2:$O17526,7,FALSE)</f>
        <v>Si</v>
      </c>
      <c r="I42" s="123" t="str">
        <f>VLOOKUP(E42,VIP!$A$2:$O9491,8,FALSE)</f>
        <v>Si</v>
      </c>
      <c r="J42" s="123" t="str">
        <f>VLOOKUP(E42,VIP!$A$2:$O9441,8,FALSE)</f>
        <v>Si</v>
      </c>
      <c r="K42" s="123" t="str">
        <f>VLOOKUP(E42,VIP!$A$2:$O13015,6,0)</f>
        <v>NO</v>
      </c>
      <c r="L42" s="125" t="s">
        <v>2228</v>
      </c>
      <c r="M42" s="140" t="s">
        <v>2609</v>
      </c>
      <c r="N42" s="118" t="s">
        <v>2472</v>
      </c>
      <c r="O42" s="139" t="s">
        <v>2474</v>
      </c>
      <c r="P42" s="142"/>
      <c r="Q42" s="189">
        <v>44301.605069444442</v>
      </c>
    </row>
    <row r="43" spans="1:17" s="99" customFormat="1" ht="18" x14ac:dyDescent="0.25">
      <c r="A43" s="123" t="str">
        <f>VLOOKUP(E43,'LISTADO ATM'!$A$2:$C$901,3,0)</f>
        <v>DISTRITO NACIONAL</v>
      </c>
      <c r="B43" s="121" t="s">
        <v>2543</v>
      </c>
      <c r="C43" s="120">
        <v>44300.597858796296</v>
      </c>
      <c r="D43" s="123" t="s">
        <v>2189</v>
      </c>
      <c r="E43" s="124">
        <v>953</v>
      </c>
      <c r="F43" s="139" t="str">
        <f>VLOOKUP(E43,VIP!$A$2:$O12599,2,0)</f>
        <v>DRBR01I</v>
      </c>
      <c r="G43" s="123" t="str">
        <f>VLOOKUP(E43,'LISTADO ATM'!$A$2:$B$900,2,0)</f>
        <v xml:space="preserve">ATM Estafeta Dirección General de Pasaportes/Migración </v>
      </c>
      <c r="H43" s="123" t="str">
        <f>VLOOKUP(E43,VIP!$A$2:$O17520,7,FALSE)</f>
        <v>Si</v>
      </c>
      <c r="I43" s="123" t="str">
        <f>VLOOKUP(E43,VIP!$A$2:$O9485,8,FALSE)</f>
        <v>Si</v>
      </c>
      <c r="J43" s="123" t="str">
        <f>VLOOKUP(E43,VIP!$A$2:$O9435,8,FALSE)</f>
        <v>Si</v>
      </c>
      <c r="K43" s="123" t="str">
        <f>VLOOKUP(E43,VIP!$A$2:$O13009,6,0)</f>
        <v>No</v>
      </c>
      <c r="L43" s="125" t="s">
        <v>2228</v>
      </c>
      <c r="M43" s="140" t="s">
        <v>2609</v>
      </c>
      <c r="N43" s="118" t="s">
        <v>2472</v>
      </c>
      <c r="O43" s="139" t="s">
        <v>2474</v>
      </c>
      <c r="P43" s="142"/>
      <c r="Q43" s="189">
        <v>44301.605069444442</v>
      </c>
    </row>
    <row r="44" spans="1:17" s="99" customFormat="1" ht="18" x14ac:dyDescent="0.25">
      <c r="A44" s="123" t="str">
        <f>VLOOKUP(E44,'LISTADO ATM'!$A$2:$C$901,3,0)</f>
        <v>SUR</v>
      </c>
      <c r="B44" s="121" t="s">
        <v>2570</v>
      </c>
      <c r="C44" s="120">
        <v>44300.897928240738</v>
      </c>
      <c r="D44" s="123" t="s">
        <v>2189</v>
      </c>
      <c r="E44" s="124">
        <v>5</v>
      </c>
      <c r="F44" s="139" t="str">
        <f>VLOOKUP(E44,VIP!$A$2:$O12616,2,0)</f>
        <v>DRBR005</v>
      </c>
      <c r="G44" s="123" t="str">
        <f>VLOOKUP(E44,'LISTADO ATM'!$A$2:$B$900,2,0)</f>
        <v>ATM Oficina Autoservicio Villa Ofelia (San Juan)</v>
      </c>
      <c r="H44" s="123" t="str">
        <f>VLOOKUP(E44,VIP!$A$2:$O17537,7,FALSE)</f>
        <v>Si</v>
      </c>
      <c r="I44" s="123" t="str">
        <f>VLOOKUP(E44,VIP!$A$2:$O9502,8,FALSE)</f>
        <v>Si</v>
      </c>
      <c r="J44" s="123" t="str">
        <f>VLOOKUP(E44,VIP!$A$2:$O9452,8,FALSE)</f>
        <v>Si</v>
      </c>
      <c r="K44" s="123" t="str">
        <f>VLOOKUP(E44,VIP!$A$2:$O13026,6,0)</f>
        <v>NO</v>
      </c>
      <c r="L44" s="125" t="s">
        <v>2228</v>
      </c>
      <c r="M44" s="140" t="s">
        <v>2609</v>
      </c>
      <c r="N44" s="118" t="s">
        <v>2472</v>
      </c>
      <c r="O44" s="139" t="s">
        <v>2474</v>
      </c>
      <c r="P44" s="142"/>
      <c r="Q44" s="189">
        <v>44301.605069444442</v>
      </c>
    </row>
    <row r="45" spans="1:17" s="99" customFormat="1" ht="18" x14ac:dyDescent="0.25">
      <c r="A45" s="123" t="str">
        <f>VLOOKUP(E45,'LISTADO ATM'!$A$2:$C$901,3,0)</f>
        <v>ESTE</v>
      </c>
      <c r="B45" s="121" t="s">
        <v>2602</v>
      </c>
      <c r="C45" s="120">
        <v>44301.396585648145</v>
      </c>
      <c r="D45" s="123" t="s">
        <v>2189</v>
      </c>
      <c r="E45" s="124">
        <v>217</v>
      </c>
      <c r="F45" s="139" t="str">
        <f>VLOOKUP(E45,VIP!$A$2:$O12631,2,0)</f>
        <v>DRBR217</v>
      </c>
      <c r="G45" s="123" t="str">
        <f>VLOOKUP(E45,'LISTADO ATM'!$A$2:$B$900,2,0)</f>
        <v xml:space="preserve">ATM Oficina Bávaro </v>
      </c>
      <c r="H45" s="123" t="str">
        <f>VLOOKUP(E45,VIP!$A$2:$O17552,7,FALSE)</f>
        <v>Si</v>
      </c>
      <c r="I45" s="123" t="str">
        <f>VLOOKUP(E45,VIP!$A$2:$O9517,8,FALSE)</f>
        <v>Si</v>
      </c>
      <c r="J45" s="123" t="str">
        <f>VLOOKUP(E45,VIP!$A$2:$O9467,8,FALSE)</f>
        <v>Si</v>
      </c>
      <c r="K45" s="123" t="str">
        <f>VLOOKUP(E45,VIP!$A$2:$O13041,6,0)</f>
        <v>NO</v>
      </c>
      <c r="L45" s="125" t="s">
        <v>2228</v>
      </c>
      <c r="M45" s="140" t="s">
        <v>2609</v>
      </c>
      <c r="N45" s="118" t="s">
        <v>2472</v>
      </c>
      <c r="O45" s="139" t="s">
        <v>2474</v>
      </c>
      <c r="P45" s="142"/>
      <c r="Q45" s="189">
        <v>44301.605069444442</v>
      </c>
    </row>
    <row r="46" spans="1:17" s="99" customFormat="1" ht="18" x14ac:dyDescent="0.25">
      <c r="A46" s="123" t="str">
        <f>VLOOKUP(E46,'LISTADO ATM'!$A$2:$C$901,3,0)</f>
        <v>NORTE</v>
      </c>
      <c r="B46" s="121" t="s">
        <v>2601</v>
      </c>
      <c r="C46" s="120">
        <v>44301.39770833333</v>
      </c>
      <c r="D46" s="123" t="s">
        <v>2190</v>
      </c>
      <c r="E46" s="124">
        <v>73</v>
      </c>
      <c r="F46" s="139" t="str">
        <f>VLOOKUP(E46,VIP!$A$2:$O12630,2,0)</f>
        <v>DRBR073</v>
      </c>
      <c r="G46" s="123" t="str">
        <f>VLOOKUP(E46,'LISTADO ATM'!$A$2:$B$900,2,0)</f>
        <v xml:space="preserve">ATM Oficina Playa Dorada </v>
      </c>
      <c r="H46" s="123" t="str">
        <f>VLOOKUP(E46,VIP!$A$2:$O17551,7,FALSE)</f>
        <v>Si</v>
      </c>
      <c r="I46" s="123" t="str">
        <f>VLOOKUP(E46,VIP!$A$2:$O9516,8,FALSE)</f>
        <v>Si</v>
      </c>
      <c r="J46" s="123" t="str">
        <f>VLOOKUP(E46,VIP!$A$2:$O9466,8,FALSE)</f>
        <v>Si</v>
      </c>
      <c r="K46" s="123" t="str">
        <f>VLOOKUP(E46,VIP!$A$2:$O13040,6,0)</f>
        <v>NO</v>
      </c>
      <c r="L46" s="125" t="s">
        <v>2228</v>
      </c>
      <c r="M46" s="140" t="s">
        <v>2609</v>
      </c>
      <c r="N46" s="118" t="s">
        <v>2472</v>
      </c>
      <c r="O46" s="139" t="s">
        <v>2501</v>
      </c>
      <c r="P46" s="142"/>
      <c r="Q46" s="189">
        <v>44301.605069444442</v>
      </c>
    </row>
    <row r="47" spans="1:17" s="99" customFormat="1" ht="18" x14ac:dyDescent="0.25">
      <c r="A47" s="123" t="str">
        <f>VLOOKUP(E47,'LISTADO ATM'!$A$2:$C$901,3,0)</f>
        <v>DISTRITO NACIONAL</v>
      </c>
      <c r="B47" s="121" t="s">
        <v>2600</v>
      </c>
      <c r="C47" s="120">
        <v>44301.409594907411</v>
      </c>
      <c r="D47" s="123" t="s">
        <v>2189</v>
      </c>
      <c r="E47" s="124">
        <v>244</v>
      </c>
      <c r="F47" s="139" t="str">
        <f>VLOOKUP(E47,VIP!$A$2:$O12629,2,0)</f>
        <v>DRBR244</v>
      </c>
      <c r="G47" s="123" t="str">
        <f>VLOOKUP(E47,'LISTADO ATM'!$A$2:$B$900,2,0)</f>
        <v xml:space="preserve">ATM Ministerio de Hacienda (antiguo Finanzas) </v>
      </c>
      <c r="H47" s="123" t="str">
        <f>VLOOKUP(E47,VIP!$A$2:$O17550,7,FALSE)</f>
        <v>Si</v>
      </c>
      <c r="I47" s="123" t="str">
        <f>VLOOKUP(E47,VIP!$A$2:$O9515,8,FALSE)</f>
        <v>Si</v>
      </c>
      <c r="J47" s="123" t="str">
        <f>VLOOKUP(E47,VIP!$A$2:$O9465,8,FALSE)</f>
        <v>Si</v>
      </c>
      <c r="K47" s="123" t="str">
        <f>VLOOKUP(E47,VIP!$A$2:$O13039,6,0)</f>
        <v>NO</v>
      </c>
      <c r="L47" s="125" t="s">
        <v>2228</v>
      </c>
      <c r="M47" s="140" t="s">
        <v>2609</v>
      </c>
      <c r="N47" s="118" t="s">
        <v>2472</v>
      </c>
      <c r="O47" s="139" t="s">
        <v>2474</v>
      </c>
      <c r="P47" s="142"/>
      <c r="Q47" s="189">
        <v>44301.605069444442</v>
      </c>
    </row>
    <row r="48" spans="1:17" s="99" customFormat="1" ht="18" x14ac:dyDescent="0.25">
      <c r="A48" s="123" t="str">
        <f>VLOOKUP(E48,'LISTADO ATM'!$A$2:$C$901,3,0)</f>
        <v>NORTE</v>
      </c>
      <c r="B48" s="121" t="s">
        <v>2597</v>
      </c>
      <c r="C48" s="120">
        <v>44301.417719907404</v>
      </c>
      <c r="D48" s="123" t="s">
        <v>2190</v>
      </c>
      <c r="E48" s="124">
        <v>261</v>
      </c>
      <c r="F48" s="139" t="str">
        <f>VLOOKUP(E48,VIP!$A$2:$O12626,2,0)</f>
        <v>DRBR261</v>
      </c>
      <c r="G48" s="123" t="str">
        <f>VLOOKUP(E48,'LISTADO ATM'!$A$2:$B$900,2,0)</f>
        <v xml:space="preserve">ATM UNP Aeropuerto Cibao (Santiago) </v>
      </c>
      <c r="H48" s="123" t="str">
        <f>VLOOKUP(E48,VIP!$A$2:$O17547,7,FALSE)</f>
        <v>Si</v>
      </c>
      <c r="I48" s="123" t="str">
        <f>VLOOKUP(E48,VIP!$A$2:$O9512,8,FALSE)</f>
        <v>Si</v>
      </c>
      <c r="J48" s="123" t="str">
        <f>VLOOKUP(E48,VIP!$A$2:$O9462,8,FALSE)</f>
        <v>Si</v>
      </c>
      <c r="K48" s="123" t="str">
        <f>VLOOKUP(E48,VIP!$A$2:$O13036,6,0)</f>
        <v>NO</v>
      </c>
      <c r="L48" s="125" t="s">
        <v>2228</v>
      </c>
      <c r="M48" s="140" t="s">
        <v>2609</v>
      </c>
      <c r="N48" s="118" t="s">
        <v>2472</v>
      </c>
      <c r="O48" s="139" t="s">
        <v>2501</v>
      </c>
      <c r="P48" s="142"/>
      <c r="Q48" s="189">
        <v>44301.605069444442</v>
      </c>
    </row>
    <row r="49" spans="1:17" s="99" customFormat="1" ht="18" x14ac:dyDescent="0.25">
      <c r="A49" s="123" t="str">
        <f>VLOOKUP(E49,'LISTADO ATM'!$A$2:$C$901,3,0)</f>
        <v>NORTE</v>
      </c>
      <c r="B49" s="121" t="s">
        <v>2621</v>
      </c>
      <c r="C49" s="120">
        <v>44301.52915509259</v>
      </c>
      <c r="D49" s="123" t="s">
        <v>2189</v>
      </c>
      <c r="E49" s="124">
        <v>985</v>
      </c>
      <c r="F49" s="139" t="str">
        <f>VLOOKUP(E49,VIP!$A$2:$O12626,2,0)</f>
        <v>DRBR985</v>
      </c>
      <c r="G49" s="123" t="str">
        <f>VLOOKUP(E49,'LISTADO ATM'!$A$2:$B$900,2,0)</f>
        <v xml:space="preserve">ATM Oficina Dajabón II </v>
      </c>
      <c r="H49" s="123" t="str">
        <f>VLOOKUP(E49,VIP!$A$2:$O17547,7,FALSE)</f>
        <v>Si</v>
      </c>
      <c r="I49" s="123" t="str">
        <f>VLOOKUP(E49,VIP!$A$2:$O9512,8,FALSE)</f>
        <v>Si</v>
      </c>
      <c r="J49" s="123" t="str">
        <f>VLOOKUP(E49,VIP!$A$2:$O9462,8,FALSE)</f>
        <v>Si</v>
      </c>
      <c r="K49" s="123" t="str">
        <f>VLOOKUP(E49,VIP!$A$2:$O13036,6,0)</f>
        <v>NO</v>
      </c>
      <c r="L49" s="125" t="s">
        <v>2228</v>
      </c>
      <c r="M49" s="140" t="s">
        <v>2609</v>
      </c>
      <c r="N49" s="118" t="s">
        <v>2472</v>
      </c>
      <c r="O49" s="139" t="s">
        <v>2640</v>
      </c>
      <c r="P49" s="142"/>
      <c r="Q49" s="189">
        <v>44301.605069444442</v>
      </c>
    </row>
    <row r="50" spans="1:17" s="99" customFormat="1" ht="18" x14ac:dyDescent="0.25">
      <c r="A50" s="123" t="str">
        <f>VLOOKUP(E50,'LISTADO ATM'!$A$2:$C$901,3,0)</f>
        <v>DISTRITO NACIONAL</v>
      </c>
      <c r="B50" s="121">
        <v>335852081</v>
      </c>
      <c r="C50" s="120">
        <v>44299.632557870369</v>
      </c>
      <c r="D50" s="120" t="s">
        <v>2189</v>
      </c>
      <c r="E50" s="123">
        <v>557</v>
      </c>
      <c r="F50" s="139" t="str">
        <f>VLOOKUP(E50,VIP!$A$2:$O12624,2,0)</f>
        <v>DRBR022</v>
      </c>
      <c r="G50" s="123" t="str">
        <f>VLOOKUP(E50,'LISTADO ATM'!$A$2:$B$900,2,0)</f>
        <v xml:space="preserve">ATM Multicentro La Sirena Ave. Mella </v>
      </c>
      <c r="H50" s="123" t="str">
        <f>VLOOKUP(E50,VIP!$A$2:$O17545,7,FALSE)</f>
        <v>Si</v>
      </c>
      <c r="I50" s="123" t="str">
        <f>VLOOKUP(E50,VIP!$A$2:$O9510,8,FALSE)</f>
        <v>Si</v>
      </c>
      <c r="J50" s="123" t="str">
        <f>VLOOKUP(E50,VIP!$A$2:$O9460,8,FALSE)</f>
        <v>Si</v>
      </c>
      <c r="K50" s="123" t="str">
        <f>VLOOKUP(E50,VIP!$A$2:$O13034,6,0)</f>
        <v>SI</v>
      </c>
      <c r="L50" s="125" t="s">
        <v>2254</v>
      </c>
      <c r="M50" s="140" t="s">
        <v>2609</v>
      </c>
      <c r="N50" s="118" t="s">
        <v>2472</v>
      </c>
      <c r="O50" s="139" t="s">
        <v>2474</v>
      </c>
      <c r="P50" s="142"/>
      <c r="Q50" s="189">
        <v>44301.605069444442</v>
      </c>
    </row>
    <row r="51" spans="1:17" s="99" customFormat="1" ht="18" x14ac:dyDescent="0.25">
      <c r="A51" s="123" t="str">
        <f>VLOOKUP(E51,'LISTADO ATM'!$A$2:$C$901,3,0)</f>
        <v>ESTE</v>
      </c>
      <c r="B51" s="121" t="s">
        <v>2589</v>
      </c>
      <c r="C51" s="120">
        <v>44301.238425925927</v>
      </c>
      <c r="D51" s="123" t="s">
        <v>2189</v>
      </c>
      <c r="E51" s="124">
        <v>822</v>
      </c>
      <c r="F51" s="139" t="str">
        <f>VLOOKUP(E51,VIP!$A$2:$O12620,2,0)</f>
        <v>DRBR822</v>
      </c>
      <c r="G51" s="123" t="str">
        <f>VLOOKUP(E51,'LISTADO ATM'!$A$2:$B$900,2,0)</f>
        <v xml:space="preserve">ATM INDUSPALMA </v>
      </c>
      <c r="H51" s="123" t="str">
        <f>VLOOKUP(E51,VIP!$A$2:$O17541,7,FALSE)</f>
        <v>Si</v>
      </c>
      <c r="I51" s="123" t="str">
        <f>VLOOKUP(E51,VIP!$A$2:$O9506,8,FALSE)</f>
        <v>Si</v>
      </c>
      <c r="J51" s="123" t="str">
        <f>VLOOKUP(E51,VIP!$A$2:$O9456,8,FALSE)</f>
        <v>Si</v>
      </c>
      <c r="K51" s="123" t="str">
        <f>VLOOKUP(E51,VIP!$A$2:$O13030,6,0)</f>
        <v>NO</v>
      </c>
      <c r="L51" s="125" t="s">
        <v>2254</v>
      </c>
      <c r="M51" s="140" t="s">
        <v>2609</v>
      </c>
      <c r="N51" s="118" t="s">
        <v>2506</v>
      </c>
      <c r="O51" s="139" t="s">
        <v>2474</v>
      </c>
      <c r="P51" s="142"/>
      <c r="Q51" s="189">
        <v>44301.605069444442</v>
      </c>
    </row>
    <row r="52" spans="1:17" s="99" customFormat="1" ht="18" x14ac:dyDescent="0.25">
      <c r="A52" s="123" t="str">
        <f>VLOOKUP(E52,'LISTADO ATM'!$A$2:$C$901,3,0)</f>
        <v>DISTRITO NACIONAL</v>
      </c>
      <c r="B52" s="121" t="s">
        <v>2559</v>
      </c>
      <c r="C52" s="120">
        <v>44300.787256944444</v>
      </c>
      <c r="D52" s="123" t="s">
        <v>2468</v>
      </c>
      <c r="E52" s="124">
        <v>165</v>
      </c>
      <c r="F52" s="139" t="str">
        <f>VLOOKUP(E52,VIP!$A$2:$O12620,2,0)</f>
        <v>DRBR165</v>
      </c>
      <c r="G52" s="123" t="str">
        <f>VLOOKUP(E52,'LISTADO ATM'!$A$2:$B$900,2,0)</f>
        <v>ATM Autoservicio Megacentro</v>
      </c>
      <c r="H52" s="123" t="str">
        <f>VLOOKUP(E52,VIP!$A$2:$O17541,7,FALSE)</f>
        <v>Si</v>
      </c>
      <c r="I52" s="123" t="str">
        <f>VLOOKUP(E52,VIP!$A$2:$O9506,8,FALSE)</f>
        <v>Si</v>
      </c>
      <c r="J52" s="123" t="str">
        <f>VLOOKUP(E52,VIP!$A$2:$O9456,8,FALSE)</f>
        <v>Si</v>
      </c>
      <c r="K52" s="123" t="str">
        <f>VLOOKUP(E52,VIP!$A$2:$O13030,6,0)</f>
        <v>SI</v>
      </c>
      <c r="L52" s="125" t="s">
        <v>2522</v>
      </c>
      <c r="M52" s="140" t="s">
        <v>2609</v>
      </c>
      <c r="N52" s="118" t="s">
        <v>2472</v>
      </c>
      <c r="O52" s="139" t="s">
        <v>2473</v>
      </c>
      <c r="P52" s="142"/>
      <c r="Q52" s="189">
        <v>44301.605069444442</v>
      </c>
    </row>
    <row r="53" spans="1:17" s="99" customFormat="1" ht="18" x14ac:dyDescent="0.25">
      <c r="A53" s="123" t="str">
        <f>VLOOKUP(E53,'LISTADO ATM'!$A$2:$C$901,3,0)</f>
        <v>ESTE</v>
      </c>
      <c r="B53" s="121" t="s">
        <v>2593</v>
      </c>
      <c r="C53" s="120">
        <v>44301.426527777781</v>
      </c>
      <c r="D53" s="123" t="s">
        <v>2492</v>
      </c>
      <c r="E53" s="124">
        <v>399</v>
      </c>
      <c r="F53" s="139" t="str">
        <f>VLOOKUP(E53,VIP!$A$2:$O12622,2,0)</f>
        <v>DRBR399</v>
      </c>
      <c r="G53" s="123" t="str">
        <f>VLOOKUP(E53,'LISTADO ATM'!$A$2:$B$900,2,0)</f>
        <v xml:space="preserve">ATM Oficina La Romana II </v>
      </c>
      <c r="H53" s="123" t="str">
        <f>VLOOKUP(E53,VIP!$A$2:$O17543,7,FALSE)</f>
        <v>Si</v>
      </c>
      <c r="I53" s="123" t="str">
        <f>VLOOKUP(E53,VIP!$A$2:$O9508,8,FALSE)</f>
        <v>Si</v>
      </c>
      <c r="J53" s="123" t="str">
        <f>VLOOKUP(E53,VIP!$A$2:$O9458,8,FALSE)</f>
        <v>Si</v>
      </c>
      <c r="K53" s="123" t="str">
        <f>VLOOKUP(E53,VIP!$A$2:$O13032,6,0)</f>
        <v>NO</v>
      </c>
      <c r="L53" s="125" t="s">
        <v>2536</v>
      </c>
      <c r="M53" s="140" t="s">
        <v>2609</v>
      </c>
      <c r="N53" s="118" t="s">
        <v>2472</v>
      </c>
      <c r="O53" s="139" t="s">
        <v>2493</v>
      </c>
      <c r="P53" s="142"/>
      <c r="Q53" s="189">
        <v>44301.605069444442</v>
      </c>
    </row>
    <row r="54" spans="1:17" s="99" customFormat="1" ht="18" x14ac:dyDescent="0.25">
      <c r="A54" s="123" t="str">
        <f>VLOOKUP(E54,'LISTADO ATM'!$A$2:$C$901,3,0)</f>
        <v>ESTE</v>
      </c>
      <c r="B54" s="121" t="s">
        <v>2626</v>
      </c>
      <c r="C54" s="120">
        <v>44301.512754629628</v>
      </c>
      <c r="D54" s="123" t="s">
        <v>2468</v>
      </c>
      <c r="E54" s="124">
        <v>211</v>
      </c>
      <c r="F54" s="139" t="str">
        <f>VLOOKUP(E54,VIP!$A$2:$O12631,2,0)</f>
        <v>DRBR211</v>
      </c>
      <c r="G54" s="123" t="str">
        <f>VLOOKUP(E54,'LISTADO ATM'!$A$2:$B$900,2,0)</f>
        <v xml:space="preserve">ATM Oficina La Romana I </v>
      </c>
      <c r="H54" s="123" t="str">
        <f>VLOOKUP(E54,VIP!$A$2:$O17552,7,FALSE)</f>
        <v>Si</v>
      </c>
      <c r="I54" s="123" t="str">
        <f>VLOOKUP(E54,VIP!$A$2:$O9517,8,FALSE)</f>
        <v>Si</v>
      </c>
      <c r="J54" s="123" t="str">
        <f>VLOOKUP(E54,VIP!$A$2:$O9467,8,FALSE)</f>
        <v>Si</v>
      </c>
      <c r="K54" s="123" t="str">
        <f>VLOOKUP(E54,VIP!$A$2:$O13041,6,0)</f>
        <v>NO</v>
      </c>
      <c r="L54" s="125" t="s">
        <v>2536</v>
      </c>
      <c r="M54" s="140" t="s">
        <v>2609</v>
      </c>
      <c r="N54" s="118" t="s">
        <v>2472</v>
      </c>
      <c r="O54" s="144" t="s">
        <v>2473</v>
      </c>
      <c r="P54" s="142"/>
      <c r="Q54" s="189">
        <v>44301.605069444442</v>
      </c>
    </row>
    <row r="55" spans="1:17" ht="18" x14ac:dyDescent="0.25">
      <c r="A55" s="123" t="str">
        <f>VLOOKUP(E55,'LISTADO ATM'!$A$2:$C$901,3,0)</f>
        <v>DISTRITO NACIONAL</v>
      </c>
      <c r="B55" s="121">
        <v>335849089</v>
      </c>
      <c r="C55" s="120">
        <v>44298.344467592593</v>
      </c>
      <c r="D55" s="123" t="s">
        <v>2468</v>
      </c>
      <c r="E55" s="124">
        <v>232</v>
      </c>
      <c r="F55" s="144" t="str">
        <f>VLOOKUP(E55,VIP!$A$2:$O12577,2,0)</f>
        <v>DRBR232</v>
      </c>
      <c r="G55" s="123" t="str">
        <f>VLOOKUP(E55,'LISTADO ATM'!$A$2:$B$900,2,0)</f>
        <v xml:space="preserve">ATM S/M Nacional Charles de Gaulle </v>
      </c>
      <c r="H55" s="123" t="str">
        <f>VLOOKUP(E55,VIP!$A$2:$O17498,7,FALSE)</f>
        <v>Si</v>
      </c>
      <c r="I55" s="123" t="str">
        <f>VLOOKUP(E55,VIP!$A$2:$O9463,8,FALSE)</f>
        <v>Si</v>
      </c>
      <c r="J55" s="123" t="str">
        <f>VLOOKUP(E55,VIP!$A$2:$O9413,8,FALSE)</f>
        <v>Si</v>
      </c>
      <c r="K55" s="123" t="str">
        <f>VLOOKUP(E55,VIP!$A$2:$O12987,6,0)</f>
        <v>SI</v>
      </c>
      <c r="L55" s="125" t="s">
        <v>2459</v>
      </c>
      <c r="M55" s="140" t="s">
        <v>2609</v>
      </c>
      <c r="N55" s="140" t="s">
        <v>2524</v>
      </c>
      <c r="O55" s="144" t="s">
        <v>2473</v>
      </c>
      <c r="P55" s="142"/>
      <c r="Q55" s="189">
        <v>44301.605069444442</v>
      </c>
    </row>
    <row r="56" spans="1:17" ht="18" x14ac:dyDescent="0.25">
      <c r="A56" s="123" t="str">
        <f>VLOOKUP(E56,'LISTADO ATM'!$A$2:$C$901,3,0)</f>
        <v>DISTRITO NACIONAL</v>
      </c>
      <c r="B56" s="121" t="s">
        <v>2566</v>
      </c>
      <c r="C56" s="120">
        <v>44300.688298611109</v>
      </c>
      <c r="D56" s="123" t="s">
        <v>2468</v>
      </c>
      <c r="E56" s="124">
        <v>600</v>
      </c>
      <c r="F56" s="144" t="str">
        <f>VLOOKUP(E56,VIP!$A$2:$O12627,2,0)</f>
        <v>DRBR600</v>
      </c>
      <c r="G56" s="123" t="str">
        <f>VLOOKUP(E56,'LISTADO ATM'!$A$2:$B$900,2,0)</f>
        <v>ATM S/M Bravo Hipica</v>
      </c>
      <c r="H56" s="123" t="str">
        <f>VLOOKUP(E56,VIP!$A$2:$O17548,7,FALSE)</f>
        <v>N/A</v>
      </c>
      <c r="I56" s="123" t="str">
        <f>VLOOKUP(E56,VIP!$A$2:$O9513,8,FALSE)</f>
        <v>N/A</v>
      </c>
      <c r="J56" s="123" t="str">
        <f>VLOOKUP(E56,VIP!$A$2:$O9463,8,FALSE)</f>
        <v>N/A</v>
      </c>
      <c r="K56" s="123" t="str">
        <f>VLOOKUP(E56,VIP!$A$2:$O13037,6,0)</f>
        <v>N/A</v>
      </c>
      <c r="L56" s="125" t="s">
        <v>2459</v>
      </c>
      <c r="M56" s="140" t="s">
        <v>2609</v>
      </c>
      <c r="N56" s="118" t="s">
        <v>2472</v>
      </c>
      <c r="O56" s="144" t="s">
        <v>2473</v>
      </c>
      <c r="P56" s="142"/>
      <c r="Q56" s="189">
        <v>44301.605069444442</v>
      </c>
    </row>
    <row r="57" spans="1:17" ht="18" x14ac:dyDescent="0.25">
      <c r="A57" s="123" t="str">
        <f>VLOOKUP(E57,'LISTADO ATM'!$A$2:$C$901,3,0)</f>
        <v>DISTRITO NACIONAL</v>
      </c>
      <c r="B57" s="121" t="s">
        <v>2564</v>
      </c>
      <c r="C57" s="120">
        <v>44300.703645833331</v>
      </c>
      <c r="D57" s="123" t="s">
        <v>2468</v>
      </c>
      <c r="E57" s="124">
        <v>938</v>
      </c>
      <c r="F57" s="144" t="str">
        <f>VLOOKUP(E57,VIP!$A$2:$O12625,2,0)</f>
        <v>DRBR938</v>
      </c>
      <c r="G57" s="123" t="str">
        <f>VLOOKUP(E57,'LISTADO ATM'!$A$2:$B$900,2,0)</f>
        <v xml:space="preserve">ATM Autobanco Oficina Filadelfia Plaza </v>
      </c>
      <c r="H57" s="123" t="str">
        <f>VLOOKUP(E57,VIP!$A$2:$O17546,7,FALSE)</f>
        <v>Si</v>
      </c>
      <c r="I57" s="123" t="str">
        <f>VLOOKUP(E57,VIP!$A$2:$O9511,8,FALSE)</f>
        <v>Si</v>
      </c>
      <c r="J57" s="123" t="str">
        <f>VLOOKUP(E57,VIP!$A$2:$O9461,8,FALSE)</f>
        <v>Si</v>
      </c>
      <c r="K57" s="123" t="str">
        <f>VLOOKUP(E57,VIP!$A$2:$O13035,6,0)</f>
        <v>NO</v>
      </c>
      <c r="L57" s="125" t="s">
        <v>2459</v>
      </c>
      <c r="M57" s="140" t="s">
        <v>2609</v>
      </c>
      <c r="N57" s="118" t="s">
        <v>2472</v>
      </c>
      <c r="O57" s="144" t="s">
        <v>2473</v>
      </c>
      <c r="P57" s="142"/>
      <c r="Q57" s="189">
        <v>44301.605069444442</v>
      </c>
    </row>
    <row r="58" spans="1:17" ht="18" x14ac:dyDescent="0.25">
      <c r="A58" s="123" t="str">
        <f>VLOOKUP(E58,'LISTADO ATM'!$A$2:$C$901,3,0)</f>
        <v>DISTRITO NACIONAL</v>
      </c>
      <c r="B58" s="121" t="s">
        <v>2560</v>
      </c>
      <c r="C58" s="120">
        <v>44300.785590277781</v>
      </c>
      <c r="D58" s="123" t="s">
        <v>2468</v>
      </c>
      <c r="E58" s="124">
        <v>575</v>
      </c>
      <c r="F58" s="144" t="str">
        <f>VLOOKUP(E58,VIP!$A$2:$O12621,2,0)</f>
        <v>DRBR16P</v>
      </c>
      <c r="G58" s="123" t="str">
        <f>VLOOKUP(E58,'LISTADO ATM'!$A$2:$B$900,2,0)</f>
        <v xml:space="preserve">ATM EDESUR Tiradentes </v>
      </c>
      <c r="H58" s="123" t="str">
        <f>VLOOKUP(E58,VIP!$A$2:$O17542,7,FALSE)</f>
        <v>Si</v>
      </c>
      <c r="I58" s="123" t="str">
        <f>VLOOKUP(E58,VIP!$A$2:$O9507,8,FALSE)</f>
        <v>Si</v>
      </c>
      <c r="J58" s="123" t="str">
        <f>VLOOKUP(E58,VIP!$A$2:$O9457,8,FALSE)</f>
        <v>Si</v>
      </c>
      <c r="K58" s="123" t="str">
        <f>VLOOKUP(E58,VIP!$A$2:$O13031,6,0)</f>
        <v>NO</v>
      </c>
      <c r="L58" s="125" t="s">
        <v>2459</v>
      </c>
      <c r="M58" s="140" t="s">
        <v>2609</v>
      </c>
      <c r="N58" s="118" t="s">
        <v>2472</v>
      </c>
      <c r="O58" s="144" t="s">
        <v>2473</v>
      </c>
      <c r="P58" s="142"/>
      <c r="Q58" s="189">
        <v>44301.605069444442</v>
      </c>
    </row>
    <row r="59" spans="1:17" ht="18" x14ac:dyDescent="0.25">
      <c r="A59" s="123" t="str">
        <f>VLOOKUP(E59,'LISTADO ATM'!$A$2:$C$901,3,0)</f>
        <v>SUR</v>
      </c>
      <c r="B59" s="121" t="s">
        <v>2607</v>
      </c>
      <c r="C59" s="120">
        <v>44301.374525462961</v>
      </c>
      <c r="D59" s="123" t="s">
        <v>2492</v>
      </c>
      <c r="E59" s="124">
        <v>765</v>
      </c>
      <c r="F59" s="144" t="str">
        <f>VLOOKUP(E59,VIP!$A$2:$O12636,2,0)</f>
        <v>DRBR191</v>
      </c>
      <c r="G59" s="123" t="str">
        <f>VLOOKUP(E59,'LISTADO ATM'!$A$2:$B$900,2,0)</f>
        <v xml:space="preserve">ATM Oficina Azua I </v>
      </c>
      <c r="H59" s="123" t="str">
        <f>VLOOKUP(E59,VIP!$A$2:$O17557,7,FALSE)</f>
        <v>Si</v>
      </c>
      <c r="I59" s="123" t="str">
        <f>VLOOKUP(E59,VIP!$A$2:$O9522,8,FALSE)</f>
        <v>Si</v>
      </c>
      <c r="J59" s="123" t="str">
        <f>VLOOKUP(E59,VIP!$A$2:$O9472,8,FALSE)</f>
        <v>Si</v>
      </c>
      <c r="K59" s="123" t="str">
        <f>VLOOKUP(E59,VIP!$A$2:$O13046,6,0)</f>
        <v>NO</v>
      </c>
      <c r="L59" s="125" t="s">
        <v>2459</v>
      </c>
      <c r="M59" s="140" t="s">
        <v>2609</v>
      </c>
      <c r="N59" s="118" t="s">
        <v>2472</v>
      </c>
      <c r="O59" s="144" t="s">
        <v>2493</v>
      </c>
      <c r="P59" s="142"/>
      <c r="Q59" s="189">
        <v>44301.605069444442</v>
      </c>
    </row>
    <row r="60" spans="1:17" ht="18" x14ac:dyDescent="0.25">
      <c r="A60" s="123" t="str">
        <f>VLOOKUP(E60,'LISTADO ATM'!$A$2:$C$901,3,0)</f>
        <v>DISTRITO NACIONAL</v>
      </c>
      <c r="B60" s="121" t="s">
        <v>2603</v>
      </c>
      <c r="C60" s="120">
        <v>44301.386550925927</v>
      </c>
      <c r="D60" s="123" t="s">
        <v>2468</v>
      </c>
      <c r="E60" s="124">
        <v>971</v>
      </c>
      <c r="F60" s="144" t="str">
        <f>VLOOKUP(E60,VIP!$A$2:$O12632,2,0)</f>
        <v>DRBR24U</v>
      </c>
      <c r="G60" s="123" t="str">
        <f>VLOOKUP(E60,'LISTADO ATM'!$A$2:$B$900,2,0)</f>
        <v xml:space="preserve">ATM Club Banreservas I </v>
      </c>
      <c r="H60" s="123" t="str">
        <f>VLOOKUP(E60,VIP!$A$2:$O17553,7,FALSE)</f>
        <v>Si</v>
      </c>
      <c r="I60" s="123" t="str">
        <f>VLOOKUP(E60,VIP!$A$2:$O9518,8,FALSE)</f>
        <v>Si</v>
      </c>
      <c r="J60" s="123" t="str">
        <f>VLOOKUP(E60,VIP!$A$2:$O9468,8,FALSE)</f>
        <v>Si</v>
      </c>
      <c r="K60" s="123" t="str">
        <f>VLOOKUP(E60,VIP!$A$2:$O13042,6,0)</f>
        <v>NO</v>
      </c>
      <c r="L60" s="125" t="s">
        <v>2608</v>
      </c>
      <c r="M60" s="140" t="s">
        <v>2609</v>
      </c>
      <c r="N60" s="118" t="s">
        <v>2472</v>
      </c>
      <c r="O60" s="144" t="s">
        <v>2473</v>
      </c>
      <c r="P60" s="142"/>
      <c r="Q60" s="189">
        <v>44301.605069444442</v>
      </c>
    </row>
    <row r="61" spans="1:17" ht="18" x14ac:dyDescent="0.25">
      <c r="A61" s="123" t="str">
        <f>VLOOKUP(E61,'LISTADO ATM'!$A$2:$C$901,3,0)</f>
        <v>DISTRITO NACIONAL</v>
      </c>
      <c r="B61" s="121" t="s">
        <v>2561</v>
      </c>
      <c r="C61" s="120">
        <v>44300.782824074071</v>
      </c>
      <c r="D61" s="123" t="s">
        <v>2189</v>
      </c>
      <c r="E61" s="124">
        <v>738</v>
      </c>
      <c r="F61" s="144" t="str">
        <f>VLOOKUP(E61,VIP!$A$2:$O12622,2,0)</f>
        <v>DRBR24S</v>
      </c>
      <c r="G61" s="123" t="str">
        <f>VLOOKUP(E61,'LISTADO ATM'!$A$2:$B$900,2,0)</f>
        <v xml:space="preserve">ATM Zona Franca Los Alcarrizos </v>
      </c>
      <c r="H61" s="123" t="str">
        <f>VLOOKUP(E61,VIP!$A$2:$O17543,7,FALSE)</f>
        <v>Si</v>
      </c>
      <c r="I61" s="123" t="str">
        <f>VLOOKUP(E61,VIP!$A$2:$O9508,8,FALSE)</f>
        <v>Si</v>
      </c>
      <c r="J61" s="123" t="str">
        <f>VLOOKUP(E61,VIP!$A$2:$O9458,8,FALSE)</f>
        <v>Si</v>
      </c>
      <c r="K61" s="123" t="str">
        <f>VLOOKUP(E61,VIP!$A$2:$O13032,6,0)</f>
        <v>NO</v>
      </c>
      <c r="L61" s="125" t="s">
        <v>2431</v>
      </c>
      <c r="M61" s="140" t="s">
        <v>2609</v>
      </c>
      <c r="N61" s="118" t="s">
        <v>2472</v>
      </c>
      <c r="O61" s="144" t="s">
        <v>2474</v>
      </c>
      <c r="P61" s="142"/>
      <c r="Q61" s="189">
        <v>44301.605069444442</v>
      </c>
    </row>
    <row r="62" spans="1:17" ht="18" x14ac:dyDescent="0.25">
      <c r="A62" s="123" t="str">
        <f>VLOOKUP(E62,'LISTADO ATM'!$A$2:$C$901,3,0)</f>
        <v>NORTE</v>
      </c>
      <c r="B62" s="121" t="s">
        <v>2558</v>
      </c>
      <c r="C62" s="120">
        <v>44300.794282407405</v>
      </c>
      <c r="D62" s="123" t="s">
        <v>2190</v>
      </c>
      <c r="E62" s="124">
        <v>603</v>
      </c>
      <c r="F62" s="144" t="str">
        <f>VLOOKUP(E62,VIP!$A$2:$O12619,2,0)</f>
        <v>DRBR126</v>
      </c>
      <c r="G62" s="123" t="str">
        <f>VLOOKUP(E62,'LISTADO ATM'!$A$2:$B$900,2,0)</f>
        <v xml:space="preserve">ATM Zona Franca (Santiago) II </v>
      </c>
      <c r="H62" s="123" t="str">
        <f>VLOOKUP(E62,VIP!$A$2:$O17540,7,FALSE)</f>
        <v>Si</v>
      </c>
      <c r="I62" s="123" t="str">
        <f>VLOOKUP(E62,VIP!$A$2:$O9505,8,FALSE)</f>
        <v>Si</v>
      </c>
      <c r="J62" s="123" t="str">
        <f>VLOOKUP(E62,VIP!$A$2:$O9455,8,FALSE)</f>
        <v>Si</v>
      </c>
      <c r="K62" s="123" t="str">
        <f>VLOOKUP(E62,VIP!$A$2:$O13029,6,0)</f>
        <v>NO</v>
      </c>
      <c r="L62" s="125" t="s">
        <v>2431</v>
      </c>
      <c r="M62" s="140" t="s">
        <v>2609</v>
      </c>
      <c r="N62" s="118" t="s">
        <v>2472</v>
      </c>
      <c r="O62" s="144" t="s">
        <v>2501</v>
      </c>
      <c r="P62" s="142"/>
      <c r="Q62" s="189">
        <v>44301.605069444442</v>
      </c>
    </row>
    <row r="63" spans="1:17" ht="18" x14ac:dyDescent="0.25">
      <c r="A63" s="123" t="str">
        <f>VLOOKUP(E63,'LISTADO ATM'!$A$2:$C$901,3,0)</f>
        <v>NORTE</v>
      </c>
      <c r="B63" s="121" t="s">
        <v>2557</v>
      </c>
      <c r="C63" s="120">
        <v>44300.795243055552</v>
      </c>
      <c r="D63" s="123" t="s">
        <v>2190</v>
      </c>
      <c r="E63" s="124">
        <v>654</v>
      </c>
      <c r="F63" s="144" t="str">
        <f>VLOOKUP(E63,VIP!$A$2:$O12618,2,0)</f>
        <v>DRBR654</v>
      </c>
      <c r="G63" s="123" t="str">
        <f>VLOOKUP(E63,'LISTADO ATM'!$A$2:$B$900,2,0)</f>
        <v>ATM Autoservicio S/M Jumbo Puerto Plata</v>
      </c>
      <c r="H63" s="123" t="str">
        <f>VLOOKUP(E63,VIP!$A$2:$O17539,7,FALSE)</f>
        <v>Si</v>
      </c>
      <c r="I63" s="123" t="str">
        <f>VLOOKUP(E63,VIP!$A$2:$O9504,8,FALSE)</f>
        <v>Si</v>
      </c>
      <c r="J63" s="123" t="str">
        <f>VLOOKUP(E63,VIP!$A$2:$O9454,8,FALSE)</f>
        <v>Si</v>
      </c>
      <c r="K63" s="123" t="str">
        <f>VLOOKUP(E63,VIP!$A$2:$O13028,6,0)</f>
        <v>NO</v>
      </c>
      <c r="L63" s="125" t="s">
        <v>2431</v>
      </c>
      <c r="M63" s="140" t="s">
        <v>2609</v>
      </c>
      <c r="N63" s="118" t="s">
        <v>2472</v>
      </c>
      <c r="O63" s="144" t="s">
        <v>2501</v>
      </c>
      <c r="P63" s="142"/>
      <c r="Q63" s="189">
        <v>44301.605069444442</v>
      </c>
    </row>
    <row r="64" spans="1:17" ht="18" x14ac:dyDescent="0.25">
      <c r="A64" s="123" t="str">
        <f>VLOOKUP(E64,'LISTADO ATM'!$A$2:$C$901,3,0)</f>
        <v>DISTRITO NACIONAL</v>
      </c>
      <c r="B64" s="121" t="s">
        <v>2541</v>
      </c>
      <c r="C64" s="120">
        <v>44300.460462962961</v>
      </c>
      <c r="D64" s="123" t="s">
        <v>2468</v>
      </c>
      <c r="E64" s="124">
        <v>486</v>
      </c>
      <c r="F64" s="144" t="str">
        <f>VLOOKUP(E64,VIP!$A$2:$O12601,2,0)</f>
        <v>DRBR486</v>
      </c>
      <c r="G64" s="123" t="str">
        <f>VLOOKUP(E64,'LISTADO ATM'!$A$2:$B$900,2,0)</f>
        <v xml:space="preserve">ATM Olé La Caleta </v>
      </c>
      <c r="H64" s="123" t="str">
        <f>VLOOKUP(E64,VIP!$A$2:$O17522,7,FALSE)</f>
        <v>Si</v>
      </c>
      <c r="I64" s="123" t="str">
        <f>VLOOKUP(E64,VIP!$A$2:$O9487,8,FALSE)</f>
        <v>Si</v>
      </c>
      <c r="J64" s="123" t="str">
        <f>VLOOKUP(E64,VIP!$A$2:$O9437,8,FALSE)</f>
        <v>Si</v>
      </c>
      <c r="K64" s="123" t="str">
        <f>VLOOKUP(E64,VIP!$A$2:$O13011,6,0)</f>
        <v>NO</v>
      </c>
      <c r="L64" s="125" t="s">
        <v>2428</v>
      </c>
      <c r="M64" s="140" t="s">
        <v>2609</v>
      </c>
      <c r="N64" s="118" t="s">
        <v>2472</v>
      </c>
      <c r="O64" s="144" t="s">
        <v>2473</v>
      </c>
      <c r="P64" s="142"/>
      <c r="Q64" s="189">
        <v>44301.605069444442</v>
      </c>
    </row>
    <row r="65" spans="1:17" ht="18" x14ac:dyDescent="0.25">
      <c r="A65" s="123" t="str">
        <f>VLOOKUP(E65,'LISTADO ATM'!$A$2:$C$901,3,0)</f>
        <v>ESTE</v>
      </c>
      <c r="B65" s="121" t="s">
        <v>2567</v>
      </c>
      <c r="C65" s="120">
        <v>44300.66196759259</v>
      </c>
      <c r="D65" s="123" t="s">
        <v>2468</v>
      </c>
      <c r="E65" s="124">
        <v>427</v>
      </c>
      <c r="F65" s="144" t="str">
        <f>VLOOKUP(E65,VIP!$A$2:$O12628,2,0)</f>
        <v>DRBR427</v>
      </c>
      <c r="G65" s="123" t="str">
        <f>VLOOKUP(E65,'LISTADO ATM'!$A$2:$B$900,2,0)</f>
        <v xml:space="preserve">ATM Almacenes Iberia (Hato Mayor) </v>
      </c>
      <c r="H65" s="123" t="str">
        <f>VLOOKUP(E65,VIP!$A$2:$O17549,7,FALSE)</f>
        <v>Si</v>
      </c>
      <c r="I65" s="123" t="str">
        <f>VLOOKUP(E65,VIP!$A$2:$O9514,8,FALSE)</f>
        <v>Si</v>
      </c>
      <c r="J65" s="123" t="str">
        <f>VLOOKUP(E65,VIP!$A$2:$O9464,8,FALSE)</f>
        <v>Si</v>
      </c>
      <c r="K65" s="123" t="str">
        <f>VLOOKUP(E65,VIP!$A$2:$O13038,6,0)</f>
        <v>NO</v>
      </c>
      <c r="L65" s="125" t="s">
        <v>2428</v>
      </c>
      <c r="M65" s="140" t="s">
        <v>2609</v>
      </c>
      <c r="N65" s="118" t="s">
        <v>2472</v>
      </c>
      <c r="O65" s="144" t="s">
        <v>2473</v>
      </c>
      <c r="P65" s="142"/>
      <c r="Q65" s="189">
        <v>44301.605069444442</v>
      </c>
    </row>
    <row r="66" spans="1:17" ht="18" x14ac:dyDescent="0.25">
      <c r="A66" s="123" t="str">
        <f>VLOOKUP(E66,'LISTADO ATM'!$A$2:$C$901,3,0)</f>
        <v>NORTE</v>
      </c>
      <c r="B66" s="121" t="s">
        <v>2584</v>
      </c>
      <c r="C66" s="120">
        <v>44301.011782407404</v>
      </c>
      <c r="D66" s="123" t="s">
        <v>2492</v>
      </c>
      <c r="E66" s="124">
        <v>358</v>
      </c>
      <c r="F66" s="144" t="str">
        <f>VLOOKUP(E66,VIP!$A$2:$O12627,2,0)</f>
        <v>DRBR358</v>
      </c>
      <c r="G66" s="123" t="str">
        <f>VLOOKUP(E66,'LISTADO ATM'!$A$2:$B$900,2,0)</f>
        <v>ATM Ayuntamiento Cevico</v>
      </c>
      <c r="H66" s="123" t="str">
        <f>VLOOKUP(E66,VIP!$A$2:$O17548,7,FALSE)</f>
        <v>Si</v>
      </c>
      <c r="I66" s="123" t="str">
        <f>VLOOKUP(E66,VIP!$A$2:$O9513,8,FALSE)</f>
        <v>Si</v>
      </c>
      <c r="J66" s="123" t="str">
        <f>VLOOKUP(E66,VIP!$A$2:$O9463,8,FALSE)</f>
        <v>Si</v>
      </c>
      <c r="K66" s="123" t="str">
        <f>VLOOKUP(E66,VIP!$A$2:$O13037,6,0)</f>
        <v>NO</v>
      </c>
      <c r="L66" s="125" t="s">
        <v>2428</v>
      </c>
      <c r="M66" s="140" t="s">
        <v>2609</v>
      </c>
      <c r="N66" s="118" t="s">
        <v>2472</v>
      </c>
      <c r="O66" s="144" t="s">
        <v>2493</v>
      </c>
      <c r="P66" s="142"/>
      <c r="Q66" s="189">
        <v>44301.605069444442</v>
      </c>
    </row>
    <row r="67" spans="1:17" ht="18" x14ac:dyDescent="0.25">
      <c r="A67" s="123" t="str">
        <f>VLOOKUP(E67,'LISTADO ATM'!$A$2:$C$901,3,0)</f>
        <v>DISTRITO NACIONAL</v>
      </c>
      <c r="B67" s="121" t="s">
        <v>2588</v>
      </c>
      <c r="C67" s="120">
        <v>44301.291747685187</v>
      </c>
      <c r="D67" s="123" t="s">
        <v>2468</v>
      </c>
      <c r="E67" s="124">
        <v>493</v>
      </c>
      <c r="F67" s="144" t="str">
        <f>VLOOKUP(E67,VIP!$A$2:$O12619,2,0)</f>
        <v>DRBR493</v>
      </c>
      <c r="G67" s="123" t="str">
        <f>VLOOKUP(E67,'LISTADO ATM'!$A$2:$B$900,2,0)</f>
        <v xml:space="preserve">ATM Oficina Haina Occidental II </v>
      </c>
      <c r="H67" s="123" t="str">
        <f>VLOOKUP(E67,VIP!$A$2:$O17540,7,FALSE)</f>
        <v>Si</v>
      </c>
      <c r="I67" s="123" t="str">
        <f>VLOOKUP(E67,VIP!$A$2:$O9505,8,FALSE)</f>
        <v>Si</v>
      </c>
      <c r="J67" s="123" t="str">
        <f>VLOOKUP(E67,VIP!$A$2:$O9455,8,FALSE)</f>
        <v>Si</v>
      </c>
      <c r="K67" s="123" t="str">
        <f>VLOOKUP(E67,VIP!$A$2:$O13029,6,0)</f>
        <v>NO</v>
      </c>
      <c r="L67" s="125" t="s">
        <v>2428</v>
      </c>
      <c r="M67" s="140" t="s">
        <v>2609</v>
      </c>
      <c r="N67" s="118" t="s">
        <v>2472</v>
      </c>
      <c r="O67" s="144" t="s">
        <v>2473</v>
      </c>
      <c r="P67" s="142"/>
      <c r="Q67" s="189">
        <v>44301.605069444442</v>
      </c>
    </row>
    <row r="68" spans="1:17" s="99" customFormat="1" ht="18" x14ac:dyDescent="0.25">
      <c r="A68" s="123" t="str">
        <f>VLOOKUP(E68,'LISTADO ATM'!$A$2:$C$901,3,0)</f>
        <v>DISTRITO NACIONAL</v>
      </c>
      <c r="B68" s="121" t="s">
        <v>2606</v>
      </c>
      <c r="C68" s="120">
        <v>44301.376967592594</v>
      </c>
      <c r="D68" s="123" t="s">
        <v>2468</v>
      </c>
      <c r="E68" s="124">
        <v>717</v>
      </c>
      <c r="F68" s="147" t="str">
        <f>VLOOKUP(E68,VIP!$A$2:$O12635,2,0)</f>
        <v>DRBR24K</v>
      </c>
      <c r="G68" s="123" t="str">
        <f>VLOOKUP(E68,'LISTADO ATM'!$A$2:$B$900,2,0)</f>
        <v xml:space="preserve">ATM Oficina Los Alcarrizos </v>
      </c>
      <c r="H68" s="123" t="str">
        <f>VLOOKUP(E68,VIP!$A$2:$O17556,7,FALSE)</f>
        <v>Si</v>
      </c>
      <c r="I68" s="123" t="str">
        <f>VLOOKUP(E68,VIP!$A$2:$O9521,8,FALSE)</f>
        <v>Si</v>
      </c>
      <c r="J68" s="123" t="str">
        <f>VLOOKUP(E68,VIP!$A$2:$O9471,8,FALSE)</f>
        <v>Si</v>
      </c>
      <c r="K68" s="123" t="str">
        <f>VLOOKUP(E68,VIP!$A$2:$O13045,6,0)</f>
        <v>SI</v>
      </c>
      <c r="L68" s="125" t="s">
        <v>2428</v>
      </c>
      <c r="M68" s="140" t="s">
        <v>2609</v>
      </c>
      <c r="N68" s="118" t="s">
        <v>2472</v>
      </c>
      <c r="O68" s="147" t="s">
        <v>2473</v>
      </c>
      <c r="P68" s="142"/>
      <c r="Q68" s="189">
        <v>44301.605069444442</v>
      </c>
    </row>
    <row r="69" spans="1:17" s="99" customFormat="1" ht="18" x14ac:dyDescent="0.25">
      <c r="A69" s="123" t="str">
        <f>VLOOKUP(E69,'LISTADO ATM'!$A$2:$C$901,3,0)</f>
        <v>ESTE</v>
      </c>
      <c r="B69" s="121" t="s">
        <v>2599</v>
      </c>
      <c r="C69" s="120">
        <v>44301.410428240742</v>
      </c>
      <c r="D69" s="123" t="s">
        <v>2492</v>
      </c>
      <c r="E69" s="124">
        <v>660</v>
      </c>
      <c r="F69" s="147" t="str">
        <f>VLOOKUP(E69,VIP!$A$2:$O12628,2,0)</f>
        <v>DRBR660</v>
      </c>
      <c r="G69" s="123" t="str">
        <f>VLOOKUP(E69,'LISTADO ATM'!$A$2:$B$900,2,0)</f>
        <v>ATM Oficina Romana Norte II</v>
      </c>
      <c r="H69" s="123" t="str">
        <f>VLOOKUP(E69,VIP!$A$2:$O17549,7,FALSE)</f>
        <v>N/A</v>
      </c>
      <c r="I69" s="123" t="str">
        <f>VLOOKUP(E69,VIP!$A$2:$O9514,8,FALSE)</f>
        <v>N/A</v>
      </c>
      <c r="J69" s="123" t="str">
        <f>VLOOKUP(E69,VIP!$A$2:$O9464,8,FALSE)</f>
        <v>N/A</v>
      </c>
      <c r="K69" s="123" t="str">
        <f>VLOOKUP(E69,VIP!$A$2:$O13038,6,0)</f>
        <v>N/A</v>
      </c>
      <c r="L69" s="125" t="s">
        <v>2428</v>
      </c>
      <c r="M69" s="140" t="s">
        <v>2609</v>
      </c>
      <c r="N69" s="118" t="s">
        <v>2472</v>
      </c>
      <c r="O69" s="147" t="s">
        <v>2493</v>
      </c>
      <c r="P69" s="142"/>
      <c r="Q69" s="189">
        <v>44301.605069444442</v>
      </c>
    </row>
    <row r="70" spans="1:17" s="99" customFormat="1" ht="18" x14ac:dyDescent="0.25">
      <c r="A70" s="123" t="str">
        <f>VLOOKUP(E70,'LISTADO ATM'!$A$2:$C$901,3,0)</f>
        <v>SUR</v>
      </c>
      <c r="B70" s="121" t="s">
        <v>2598</v>
      </c>
      <c r="C70" s="120">
        <v>44301.413055555553</v>
      </c>
      <c r="D70" s="123" t="s">
        <v>2468</v>
      </c>
      <c r="E70" s="124">
        <v>45</v>
      </c>
      <c r="F70" s="147" t="str">
        <f>VLOOKUP(E70,VIP!$A$2:$O12627,2,0)</f>
        <v>DRBR045</v>
      </c>
      <c r="G70" s="123" t="str">
        <f>VLOOKUP(E70,'LISTADO ATM'!$A$2:$B$900,2,0)</f>
        <v xml:space="preserve">ATM Oficina Tamayo </v>
      </c>
      <c r="H70" s="123" t="str">
        <f>VLOOKUP(E70,VIP!$A$2:$O17548,7,FALSE)</f>
        <v>Si</v>
      </c>
      <c r="I70" s="123" t="str">
        <f>VLOOKUP(E70,VIP!$A$2:$O9513,8,FALSE)</f>
        <v>Si</v>
      </c>
      <c r="J70" s="123" t="str">
        <f>VLOOKUP(E70,VIP!$A$2:$O9463,8,FALSE)</f>
        <v>Si</v>
      </c>
      <c r="K70" s="123" t="str">
        <f>VLOOKUP(E70,VIP!$A$2:$O13037,6,0)</f>
        <v>SI</v>
      </c>
      <c r="L70" s="125" t="s">
        <v>2428</v>
      </c>
      <c r="M70" s="140" t="s">
        <v>2609</v>
      </c>
      <c r="N70" s="118" t="s">
        <v>2472</v>
      </c>
      <c r="O70" s="147" t="s">
        <v>2473</v>
      </c>
      <c r="P70" s="142"/>
      <c r="Q70" s="189">
        <v>44301.605069444442</v>
      </c>
    </row>
    <row r="71" spans="1:17" s="99" customFormat="1" ht="18" x14ac:dyDescent="0.25">
      <c r="A71" s="123" t="str">
        <f>VLOOKUP(E71,'LISTADO ATM'!$A$2:$C$901,3,0)</f>
        <v>ESTE</v>
      </c>
      <c r="B71" s="121" t="s">
        <v>2595</v>
      </c>
      <c r="C71" s="120">
        <v>44301.421875</v>
      </c>
      <c r="D71" s="123" t="s">
        <v>2492</v>
      </c>
      <c r="E71" s="124">
        <v>480</v>
      </c>
      <c r="F71" s="147" t="str">
        <f>VLOOKUP(E71,VIP!$A$2:$O12624,2,0)</f>
        <v>DRBR480</v>
      </c>
      <c r="G71" s="123" t="str">
        <f>VLOOKUP(E71,'LISTADO ATM'!$A$2:$B$900,2,0)</f>
        <v>ATM UNP Farmaconal Higuey</v>
      </c>
      <c r="H71" s="123" t="str">
        <f>VLOOKUP(E71,VIP!$A$2:$O17545,7,FALSE)</f>
        <v>N/A</v>
      </c>
      <c r="I71" s="123" t="str">
        <f>VLOOKUP(E71,VIP!$A$2:$O9510,8,FALSE)</f>
        <v>N/A</v>
      </c>
      <c r="J71" s="123" t="str">
        <f>VLOOKUP(E71,VIP!$A$2:$O9460,8,FALSE)</f>
        <v>N/A</v>
      </c>
      <c r="K71" s="123" t="str">
        <f>VLOOKUP(E71,VIP!$A$2:$O13034,6,0)</f>
        <v>N/A</v>
      </c>
      <c r="L71" s="125" t="s">
        <v>2428</v>
      </c>
      <c r="M71" s="140" t="s">
        <v>2609</v>
      </c>
      <c r="N71" s="118" t="s">
        <v>2472</v>
      </c>
      <c r="O71" s="147" t="s">
        <v>2493</v>
      </c>
      <c r="P71" s="142"/>
      <c r="Q71" s="189">
        <v>44301.605069444442</v>
      </c>
    </row>
    <row r="72" spans="1:17" s="99" customFormat="1" ht="18" x14ac:dyDescent="0.25">
      <c r="A72" s="123" t="str">
        <f>VLOOKUP(E72,'LISTADO ATM'!$A$2:$C$901,3,0)</f>
        <v>DISTRITO NACIONAL</v>
      </c>
      <c r="B72" s="121" t="s">
        <v>2639</v>
      </c>
      <c r="C72" s="120">
        <v>44301.443067129629</v>
      </c>
      <c r="D72" s="123" t="s">
        <v>2468</v>
      </c>
      <c r="E72" s="124">
        <v>931</v>
      </c>
      <c r="F72" s="147" t="str">
        <f>VLOOKUP(E72,VIP!$A$2:$O12644,2,0)</f>
        <v>DRBR24N</v>
      </c>
      <c r="G72" s="123" t="str">
        <f>VLOOKUP(E72,'LISTADO ATM'!$A$2:$B$900,2,0)</f>
        <v xml:space="preserve">ATM Autobanco Luperón I </v>
      </c>
      <c r="H72" s="123" t="str">
        <f>VLOOKUP(E72,VIP!$A$2:$O17565,7,FALSE)</f>
        <v>Si</v>
      </c>
      <c r="I72" s="123" t="str">
        <f>VLOOKUP(E72,VIP!$A$2:$O9530,8,FALSE)</f>
        <v>Si</v>
      </c>
      <c r="J72" s="123" t="str">
        <f>VLOOKUP(E72,VIP!$A$2:$O9480,8,FALSE)</f>
        <v>Si</v>
      </c>
      <c r="K72" s="123" t="str">
        <f>VLOOKUP(E72,VIP!$A$2:$O13054,6,0)</f>
        <v>NO</v>
      </c>
      <c r="L72" s="125" t="s">
        <v>2428</v>
      </c>
      <c r="M72" s="140" t="s">
        <v>2609</v>
      </c>
      <c r="N72" s="118" t="s">
        <v>2472</v>
      </c>
      <c r="O72" s="147" t="s">
        <v>2473</v>
      </c>
      <c r="P72" s="142"/>
      <c r="Q72" s="189">
        <v>44301.605069444442</v>
      </c>
    </row>
    <row r="73" spans="1:17" s="99" customFormat="1" ht="18" x14ac:dyDescent="0.25">
      <c r="A73" s="123" t="str">
        <f>VLOOKUP(E73,'LISTADO ATM'!$A$2:$C$901,3,0)</f>
        <v>DISTRITO NACIONAL</v>
      </c>
      <c r="B73" s="121" t="s">
        <v>2638</v>
      </c>
      <c r="C73" s="120">
        <v>44301.444953703707</v>
      </c>
      <c r="D73" s="123" t="s">
        <v>2492</v>
      </c>
      <c r="E73" s="124">
        <v>409</v>
      </c>
      <c r="F73" s="147" t="str">
        <f>VLOOKUP(E73,VIP!$A$2:$O12643,2,0)</f>
        <v>DRBR409</v>
      </c>
      <c r="G73" s="123" t="str">
        <f>VLOOKUP(E73,'LISTADO ATM'!$A$2:$B$900,2,0)</f>
        <v xml:space="preserve">ATM Oficina Las Palmas de Herrera I </v>
      </c>
      <c r="H73" s="123" t="str">
        <f>VLOOKUP(E73,VIP!$A$2:$O17564,7,FALSE)</f>
        <v>Si</v>
      </c>
      <c r="I73" s="123" t="str">
        <f>VLOOKUP(E73,VIP!$A$2:$O9529,8,FALSE)</f>
        <v>Si</v>
      </c>
      <c r="J73" s="123" t="str">
        <f>VLOOKUP(E73,VIP!$A$2:$O9479,8,FALSE)</f>
        <v>Si</v>
      </c>
      <c r="K73" s="123" t="str">
        <f>VLOOKUP(E73,VIP!$A$2:$O13053,6,0)</f>
        <v>NO</v>
      </c>
      <c r="L73" s="125" t="s">
        <v>2428</v>
      </c>
      <c r="M73" s="140" t="s">
        <v>2609</v>
      </c>
      <c r="N73" s="118" t="s">
        <v>2472</v>
      </c>
      <c r="O73" s="147" t="s">
        <v>2493</v>
      </c>
      <c r="P73" s="142"/>
      <c r="Q73" s="189">
        <v>44301.605069444442</v>
      </c>
    </row>
    <row r="74" spans="1:17" s="99" customFormat="1" ht="18" x14ac:dyDescent="0.25">
      <c r="A74" s="123" t="str">
        <f>VLOOKUP(E74,'LISTADO ATM'!$A$2:$C$901,3,0)</f>
        <v>DISTRITO NACIONAL</v>
      </c>
      <c r="B74" s="121" t="s">
        <v>2637</v>
      </c>
      <c r="C74" s="120">
        <v>44301.446875000001</v>
      </c>
      <c r="D74" s="123" t="s">
        <v>2492</v>
      </c>
      <c r="E74" s="124">
        <v>408</v>
      </c>
      <c r="F74" s="147" t="str">
        <f>VLOOKUP(E74,VIP!$A$2:$O12642,2,0)</f>
        <v>DRBR408</v>
      </c>
      <c r="G74" s="123" t="str">
        <f>VLOOKUP(E74,'LISTADO ATM'!$A$2:$B$900,2,0)</f>
        <v xml:space="preserve">ATM Autobanco Las Palmas de Herrera </v>
      </c>
      <c r="H74" s="123" t="str">
        <f>VLOOKUP(E74,VIP!$A$2:$O17563,7,FALSE)</f>
        <v>Si</v>
      </c>
      <c r="I74" s="123" t="str">
        <f>VLOOKUP(E74,VIP!$A$2:$O9528,8,FALSE)</f>
        <v>Si</v>
      </c>
      <c r="J74" s="123" t="str">
        <f>VLOOKUP(E74,VIP!$A$2:$O9478,8,FALSE)</f>
        <v>Si</v>
      </c>
      <c r="K74" s="123" t="str">
        <f>VLOOKUP(E74,VIP!$A$2:$O13052,6,0)</f>
        <v>NO</v>
      </c>
      <c r="L74" s="125" t="s">
        <v>2428</v>
      </c>
      <c r="M74" s="140" t="s">
        <v>2609</v>
      </c>
      <c r="N74" s="118" t="s">
        <v>2472</v>
      </c>
      <c r="O74" s="147" t="s">
        <v>2493</v>
      </c>
      <c r="P74" s="142"/>
      <c r="Q74" s="189">
        <v>44301.605069444442</v>
      </c>
    </row>
    <row r="75" spans="1:17" s="99" customFormat="1" ht="18" x14ac:dyDescent="0.25">
      <c r="A75" s="123" t="str">
        <f>VLOOKUP(E75,'LISTADO ATM'!$A$2:$C$901,3,0)</f>
        <v>ESTE</v>
      </c>
      <c r="B75" s="121" t="s">
        <v>2630</v>
      </c>
      <c r="C75" s="120">
        <v>44301.497361111113</v>
      </c>
      <c r="D75" s="123" t="s">
        <v>2492</v>
      </c>
      <c r="E75" s="124">
        <v>104</v>
      </c>
      <c r="F75" s="147" t="str">
        <f>VLOOKUP(E75,VIP!$A$2:$O12635,2,0)</f>
        <v>DRBR104</v>
      </c>
      <c r="G75" s="123" t="str">
        <f>VLOOKUP(E75,'LISTADO ATM'!$A$2:$B$900,2,0)</f>
        <v xml:space="preserve">ATM Jumbo Higuey </v>
      </c>
      <c r="H75" s="123" t="str">
        <f>VLOOKUP(E75,VIP!$A$2:$O17556,7,FALSE)</f>
        <v>Si</v>
      </c>
      <c r="I75" s="123" t="str">
        <f>VLOOKUP(E75,VIP!$A$2:$O9521,8,FALSE)</f>
        <v>Si</v>
      </c>
      <c r="J75" s="123" t="str">
        <f>VLOOKUP(E75,VIP!$A$2:$O9471,8,FALSE)</f>
        <v>Si</v>
      </c>
      <c r="K75" s="123" t="str">
        <f>VLOOKUP(E75,VIP!$A$2:$O13045,6,0)</f>
        <v>NO</v>
      </c>
      <c r="L75" s="125" t="s">
        <v>2428</v>
      </c>
      <c r="M75" s="140" t="s">
        <v>2609</v>
      </c>
      <c r="N75" s="118" t="s">
        <v>2472</v>
      </c>
      <c r="O75" s="147" t="s">
        <v>2493</v>
      </c>
      <c r="P75" s="142"/>
      <c r="Q75" s="189">
        <v>44301.605069444442</v>
      </c>
    </row>
    <row r="76" spans="1:17" s="99" customFormat="1" ht="18" x14ac:dyDescent="0.25">
      <c r="A76" s="123" t="str">
        <f>VLOOKUP(E76,'LISTADO ATM'!$A$2:$C$901,3,0)</f>
        <v>SUR</v>
      </c>
      <c r="B76" s="121" t="s">
        <v>2590</v>
      </c>
      <c r="C76" s="120">
        <v>44301.216238425928</v>
      </c>
      <c r="D76" s="123" t="s">
        <v>2189</v>
      </c>
      <c r="E76" s="124">
        <v>249</v>
      </c>
      <c r="F76" s="147" t="str">
        <f>VLOOKUP(E76,VIP!$A$2:$O12621,2,0)</f>
        <v>DRBR249</v>
      </c>
      <c r="G76" s="123" t="str">
        <f>VLOOKUP(E76,'LISTADO ATM'!$A$2:$B$900,2,0)</f>
        <v xml:space="preserve">ATM Banco Agrícola Neiba </v>
      </c>
      <c r="H76" s="123" t="str">
        <f>VLOOKUP(E76,VIP!$A$2:$O17542,7,FALSE)</f>
        <v>Si</v>
      </c>
      <c r="I76" s="123" t="str">
        <f>VLOOKUP(E76,VIP!$A$2:$O9507,8,FALSE)</f>
        <v>Si</v>
      </c>
      <c r="J76" s="123" t="str">
        <f>VLOOKUP(E76,VIP!$A$2:$O9457,8,FALSE)</f>
        <v>Si</v>
      </c>
      <c r="K76" s="123" t="str">
        <f>VLOOKUP(E76,VIP!$A$2:$O13031,6,0)</f>
        <v>NO</v>
      </c>
      <c r="L76" s="125" t="s">
        <v>2488</v>
      </c>
      <c r="M76" s="140" t="s">
        <v>2609</v>
      </c>
      <c r="N76" s="118" t="s">
        <v>2506</v>
      </c>
      <c r="O76" s="147" t="s">
        <v>2474</v>
      </c>
      <c r="P76" s="142"/>
      <c r="Q76" s="189">
        <v>44301.605069444442</v>
      </c>
    </row>
    <row r="77" spans="1:17" s="99" customFormat="1" ht="18" x14ac:dyDescent="0.25">
      <c r="A77" s="123" t="str">
        <f>VLOOKUP(E77,'LISTADO ATM'!$A$2:$C$901,3,0)</f>
        <v>NORTE</v>
      </c>
      <c r="B77" s="121" t="s">
        <v>2658</v>
      </c>
      <c r="C77" s="120">
        <v>44301.598113425927</v>
      </c>
      <c r="D77" s="123" t="s">
        <v>2190</v>
      </c>
      <c r="E77" s="124">
        <v>878</v>
      </c>
      <c r="F77" s="147" t="str">
        <f>VLOOKUP(E77,VIP!$A$2:$O12627,2,0)</f>
        <v>DRBR878</v>
      </c>
      <c r="G77" s="123" t="str">
        <f>VLOOKUP(E77,'LISTADO ATM'!$A$2:$B$900,2,0)</f>
        <v>ATM UNP Cabral Y Baez</v>
      </c>
      <c r="H77" s="123" t="str">
        <f>VLOOKUP(E77,VIP!$A$2:$O17548,7,FALSE)</f>
        <v>N/A</v>
      </c>
      <c r="I77" s="123" t="str">
        <f>VLOOKUP(E77,VIP!$A$2:$O9513,8,FALSE)</f>
        <v>N/A</v>
      </c>
      <c r="J77" s="123" t="str">
        <f>VLOOKUP(E77,VIP!$A$2:$O9463,8,FALSE)</f>
        <v>N/A</v>
      </c>
      <c r="K77" s="123" t="str">
        <f>VLOOKUP(E77,VIP!$A$2:$O13037,6,0)</f>
        <v>N/A</v>
      </c>
      <c r="L77" s="125" t="s">
        <v>2437</v>
      </c>
      <c r="M77" s="140" t="s">
        <v>2609</v>
      </c>
      <c r="N77" s="118" t="s">
        <v>2524</v>
      </c>
      <c r="O77" s="147" t="s">
        <v>2668</v>
      </c>
      <c r="P77" s="142"/>
      <c r="Q77" s="189" t="s">
        <v>2437</v>
      </c>
    </row>
    <row r="78" spans="1:17" s="99" customFormat="1" ht="18" x14ac:dyDescent="0.25">
      <c r="A78" s="123" t="str">
        <f>VLOOKUP(E78,'LISTADO ATM'!$A$2:$C$901,3,0)</f>
        <v>DISTRITO NACIONAL</v>
      </c>
      <c r="B78" s="121">
        <v>335850706</v>
      </c>
      <c r="C78" s="120">
        <v>44298.770624999997</v>
      </c>
      <c r="D78" s="120" t="s">
        <v>2189</v>
      </c>
      <c r="E78" s="123">
        <v>686</v>
      </c>
      <c r="F78" s="147" t="str">
        <f>VLOOKUP(E78,VIP!$A$2:$O12589,2,0)</f>
        <v>DRBR686</v>
      </c>
      <c r="G78" s="123" t="str">
        <f>VLOOKUP(E78,'LISTADO ATM'!$A$2:$B$900,2,0)</f>
        <v>ATM Autoservicio Oficina Máximo Gómez</v>
      </c>
      <c r="H78" s="123" t="str">
        <f>VLOOKUP(E78,VIP!$A$2:$O17510,7,FALSE)</f>
        <v>Si</v>
      </c>
      <c r="I78" s="123" t="str">
        <f>VLOOKUP(E78,VIP!$A$2:$O9475,8,FALSE)</f>
        <v>Si</v>
      </c>
      <c r="J78" s="123" t="str">
        <f>VLOOKUP(E78,VIP!$A$2:$O9425,8,FALSE)</f>
        <v>Si</v>
      </c>
      <c r="K78" s="123" t="str">
        <f>VLOOKUP(E78,VIP!$A$2:$O12999,6,0)</f>
        <v>NO</v>
      </c>
      <c r="L78" s="125" t="s">
        <v>2228</v>
      </c>
      <c r="M78" s="118" t="s">
        <v>2465</v>
      </c>
      <c r="N78" s="118" t="s">
        <v>2506</v>
      </c>
      <c r="O78" s="147" t="s">
        <v>2474</v>
      </c>
      <c r="P78" s="142"/>
      <c r="Q78" s="119" t="s">
        <v>2228</v>
      </c>
    </row>
    <row r="79" spans="1:17" s="99" customFormat="1" ht="18" x14ac:dyDescent="0.25">
      <c r="A79" s="123" t="str">
        <f>VLOOKUP(E79,'LISTADO ATM'!$A$2:$C$901,3,0)</f>
        <v>DISTRITO NACIONAL</v>
      </c>
      <c r="B79" s="121">
        <v>335851716</v>
      </c>
      <c r="C79" s="120">
        <v>44299.539814814816</v>
      </c>
      <c r="D79" s="120" t="s">
        <v>2189</v>
      </c>
      <c r="E79" s="123">
        <v>70</v>
      </c>
      <c r="F79" s="147" t="str">
        <f>VLOOKUP(E79,VIP!$A$2:$O12620,2,0)</f>
        <v>DRBR070</v>
      </c>
      <c r="G79" s="123" t="str">
        <f>VLOOKUP(E79,'LISTADO ATM'!$A$2:$B$900,2,0)</f>
        <v xml:space="preserve">ATM Autoservicio Plaza Lama Zona Oriental </v>
      </c>
      <c r="H79" s="123" t="str">
        <f>VLOOKUP(E79,VIP!$A$2:$O17541,7,FALSE)</f>
        <v>Si</v>
      </c>
      <c r="I79" s="123" t="str">
        <f>VLOOKUP(E79,VIP!$A$2:$O9506,8,FALSE)</f>
        <v>Si</v>
      </c>
      <c r="J79" s="123" t="str">
        <f>VLOOKUP(E79,VIP!$A$2:$O9456,8,FALSE)</f>
        <v>Si</v>
      </c>
      <c r="K79" s="123" t="str">
        <f>VLOOKUP(E79,VIP!$A$2:$O13030,6,0)</f>
        <v>NO</v>
      </c>
      <c r="L79" s="125" t="s">
        <v>2228</v>
      </c>
      <c r="M79" s="118" t="s">
        <v>2465</v>
      </c>
      <c r="N79" s="118" t="s">
        <v>2472</v>
      </c>
      <c r="O79" s="147" t="s">
        <v>2474</v>
      </c>
      <c r="P79" s="142"/>
      <c r="Q79" s="119" t="s">
        <v>2228</v>
      </c>
    </row>
    <row r="80" spans="1:17" s="99" customFormat="1" ht="18" x14ac:dyDescent="0.25">
      <c r="A80" s="123" t="str">
        <f>VLOOKUP(E80,'LISTADO ATM'!$A$2:$C$901,3,0)</f>
        <v>DISTRITO NACIONAL</v>
      </c>
      <c r="B80" s="121" t="s">
        <v>2531</v>
      </c>
      <c r="C80" s="120">
        <v>44300.402233796296</v>
      </c>
      <c r="D80" s="123" t="s">
        <v>2189</v>
      </c>
      <c r="E80" s="124">
        <v>542</v>
      </c>
      <c r="F80" s="147" t="str">
        <f>VLOOKUP(E80,VIP!$A$2:$O12580,2,0)</f>
        <v>DRBR542</v>
      </c>
      <c r="G80" s="123" t="str">
        <f>VLOOKUP(E80,'LISTADO ATM'!$A$2:$B$900,2,0)</f>
        <v>ATM S/M la Cadena Carretera Mella</v>
      </c>
      <c r="H80" s="123" t="str">
        <f>VLOOKUP(E80,VIP!$A$2:$O17501,7,FALSE)</f>
        <v>NO</v>
      </c>
      <c r="I80" s="123" t="str">
        <f>VLOOKUP(E80,VIP!$A$2:$O9466,8,FALSE)</f>
        <v>SI</v>
      </c>
      <c r="J80" s="123" t="str">
        <f>VLOOKUP(E80,VIP!$A$2:$O9416,8,FALSE)</f>
        <v>SI</v>
      </c>
      <c r="K80" s="123" t="str">
        <f>VLOOKUP(E80,VIP!$A$2:$O12990,6,0)</f>
        <v>NO</v>
      </c>
      <c r="L80" s="125" t="s">
        <v>2228</v>
      </c>
      <c r="M80" s="118" t="s">
        <v>2465</v>
      </c>
      <c r="N80" s="118" t="s">
        <v>2472</v>
      </c>
      <c r="O80" s="147" t="s">
        <v>2474</v>
      </c>
      <c r="P80" s="142"/>
      <c r="Q80" s="119" t="s">
        <v>2228</v>
      </c>
    </row>
    <row r="81" spans="1:17" s="99" customFormat="1" ht="18" x14ac:dyDescent="0.25">
      <c r="A81" s="123" t="str">
        <f>VLOOKUP(E81,'LISTADO ATM'!$A$2:$C$901,3,0)</f>
        <v>DISTRITO NACIONAL</v>
      </c>
      <c r="B81" s="121">
        <v>335852826</v>
      </c>
      <c r="C81" s="120">
        <v>44300.40347222222</v>
      </c>
      <c r="D81" s="123" t="s">
        <v>2189</v>
      </c>
      <c r="E81" s="124">
        <v>420</v>
      </c>
      <c r="F81" s="147" t="str">
        <f>VLOOKUP(E81,VIP!$A$2:$O12617,2,0)</f>
        <v>DRBR420</v>
      </c>
      <c r="G81" s="123" t="str">
        <f>VLOOKUP(E81,'LISTADO ATM'!$A$2:$B$900,2,0)</f>
        <v xml:space="preserve">ATM DGII Av. Lincoln </v>
      </c>
      <c r="H81" s="123" t="str">
        <f>VLOOKUP(E81,VIP!$A$2:$O17538,7,FALSE)</f>
        <v>Si</v>
      </c>
      <c r="I81" s="123" t="str">
        <f>VLOOKUP(E81,VIP!$A$2:$O9503,8,FALSE)</f>
        <v>Si</v>
      </c>
      <c r="J81" s="123" t="str">
        <f>VLOOKUP(E81,VIP!$A$2:$O9453,8,FALSE)</f>
        <v>Si</v>
      </c>
      <c r="K81" s="123" t="str">
        <f>VLOOKUP(E81,VIP!$A$2:$O13027,6,0)</f>
        <v>NO</v>
      </c>
      <c r="L81" s="125" t="s">
        <v>2228</v>
      </c>
      <c r="M81" s="118" t="s">
        <v>2465</v>
      </c>
      <c r="N81" s="118" t="s">
        <v>2506</v>
      </c>
      <c r="O81" s="147" t="s">
        <v>2474</v>
      </c>
      <c r="P81" s="142"/>
      <c r="Q81" s="119" t="s">
        <v>2228</v>
      </c>
    </row>
    <row r="82" spans="1:17" s="99" customFormat="1" ht="18" x14ac:dyDescent="0.25">
      <c r="A82" s="123" t="str">
        <f>VLOOKUP(E82,'LISTADO ATM'!$A$2:$C$901,3,0)</f>
        <v>DISTRITO NACIONAL</v>
      </c>
      <c r="B82" s="121" t="s">
        <v>2528</v>
      </c>
      <c r="C82" s="120">
        <v>44300.439606481479</v>
      </c>
      <c r="D82" s="123" t="s">
        <v>2189</v>
      </c>
      <c r="E82" s="124">
        <v>670</v>
      </c>
      <c r="F82" s="147" t="str">
        <f>VLOOKUP(E82,VIP!$A$2:$O12571,2,0)</f>
        <v>DRBR670</v>
      </c>
      <c r="G82" s="123" t="str">
        <f>VLOOKUP(E82,'LISTADO ATM'!$A$2:$B$900,2,0)</f>
        <v>ATM Estación Texaco Algodón</v>
      </c>
      <c r="H82" s="123" t="str">
        <f>VLOOKUP(E82,VIP!$A$2:$O17492,7,FALSE)</f>
        <v>Si</v>
      </c>
      <c r="I82" s="123" t="str">
        <f>VLOOKUP(E82,VIP!$A$2:$O9457,8,FALSE)</f>
        <v>Si</v>
      </c>
      <c r="J82" s="123" t="str">
        <f>VLOOKUP(E82,VIP!$A$2:$O9407,8,FALSE)</f>
        <v>Si</v>
      </c>
      <c r="K82" s="123" t="str">
        <f>VLOOKUP(E82,VIP!$A$2:$O12981,6,0)</f>
        <v>NO</v>
      </c>
      <c r="L82" s="125" t="s">
        <v>2228</v>
      </c>
      <c r="M82" s="118" t="s">
        <v>2465</v>
      </c>
      <c r="N82" s="118" t="s">
        <v>2472</v>
      </c>
      <c r="O82" s="147" t="s">
        <v>2474</v>
      </c>
      <c r="P82" s="142"/>
      <c r="Q82" s="119" t="s">
        <v>2228</v>
      </c>
    </row>
    <row r="83" spans="1:17" s="99" customFormat="1" ht="18" x14ac:dyDescent="0.25">
      <c r="A83" s="123" t="str">
        <f>VLOOKUP(E83,'LISTADO ATM'!$A$2:$C$901,3,0)</f>
        <v>DISTRITO NACIONAL</v>
      </c>
      <c r="B83" s="121" t="s">
        <v>2546</v>
      </c>
      <c r="C83" s="120">
        <v>44300.592187499999</v>
      </c>
      <c r="D83" s="123" t="s">
        <v>2189</v>
      </c>
      <c r="E83" s="124">
        <v>29</v>
      </c>
      <c r="F83" s="147" t="str">
        <f>VLOOKUP(E83,VIP!$A$2:$O12604,2,0)</f>
        <v>DRBR029</v>
      </c>
      <c r="G83" s="123" t="str">
        <f>VLOOKUP(E83,'LISTADO ATM'!$A$2:$B$900,2,0)</f>
        <v xml:space="preserve">ATM AFP </v>
      </c>
      <c r="H83" s="123" t="str">
        <f>VLOOKUP(E83,VIP!$A$2:$O17525,7,FALSE)</f>
        <v>Si</v>
      </c>
      <c r="I83" s="123" t="str">
        <f>VLOOKUP(E83,VIP!$A$2:$O9490,8,FALSE)</f>
        <v>Si</v>
      </c>
      <c r="J83" s="123" t="str">
        <f>VLOOKUP(E83,VIP!$A$2:$O9440,8,FALSE)</f>
        <v>Si</v>
      </c>
      <c r="K83" s="123" t="str">
        <f>VLOOKUP(E83,VIP!$A$2:$O13014,6,0)</f>
        <v>NO</v>
      </c>
      <c r="L83" s="125" t="s">
        <v>2228</v>
      </c>
      <c r="M83" s="118" t="s">
        <v>2465</v>
      </c>
      <c r="N83" s="118" t="s">
        <v>2472</v>
      </c>
      <c r="O83" s="147" t="s">
        <v>2474</v>
      </c>
      <c r="P83" s="142"/>
      <c r="Q83" s="119" t="s">
        <v>2228</v>
      </c>
    </row>
    <row r="84" spans="1:17" s="99" customFormat="1" ht="18" x14ac:dyDescent="0.25">
      <c r="A84" s="123" t="str">
        <f>VLOOKUP(E84,'LISTADO ATM'!$A$2:$C$901,3,0)</f>
        <v>DISTRITO NACIONAL</v>
      </c>
      <c r="B84" s="121" t="s">
        <v>2545</v>
      </c>
      <c r="C84" s="120">
        <v>44300.594490740739</v>
      </c>
      <c r="D84" s="123" t="s">
        <v>2189</v>
      </c>
      <c r="E84" s="124">
        <v>476</v>
      </c>
      <c r="F84" s="147" t="str">
        <f>VLOOKUP(E84,VIP!$A$2:$O12602,2,0)</f>
        <v>DRBR476</v>
      </c>
      <c r="G84" s="123" t="str">
        <f>VLOOKUP(E84,'LISTADO ATM'!$A$2:$B$900,2,0)</f>
        <v xml:space="preserve">ATM Multicentro La Sirena Las Caobas </v>
      </c>
      <c r="H84" s="123" t="str">
        <f>VLOOKUP(E84,VIP!$A$2:$O17523,7,FALSE)</f>
        <v>Si</v>
      </c>
      <c r="I84" s="123" t="str">
        <f>VLOOKUP(E84,VIP!$A$2:$O9488,8,FALSE)</f>
        <v>Si</v>
      </c>
      <c r="J84" s="123" t="str">
        <f>VLOOKUP(E84,VIP!$A$2:$O9438,8,FALSE)</f>
        <v>Si</v>
      </c>
      <c r="K84" s="123" t="str">
        <f>VLOOKUP(E84,VIP!$A$2:$O13012,6,0)</f>
        <v>SI</v>
      </c>
      <c r="L84" s="125" t="s">
        <v>2228</v>
      </c>
      <c r="M84" s="118" t="s">
        <v>2465</v>
      </c>
      <c r="N84" s="118" t="s">
        <v>2472</v>
      </c>
      <c r="O84" s="147" t="s">
        <v>2474</v>
      </c>
      <c r="P84" s="142"/>
      <c r="Q84" s="119" t="s">
        <v>2228</v>
      </c>
    </row>
    <row r="85" spans="1:17" s="99" customFormat="1" ht="18" x14ac:dyDescent="0.25">
      <c r="A85" s="123" t="str">
        <f>VLOOKUP(E85,'LISTADO ATM'!$A$2:$C$901,3,0)</f>
        <v>DISTRITO NACIONAL</v>
      </c>
      <c r="B85" s="121" t="s">
        <v>2544</v>
      </c>
      <c r="C85" s="120">
        <v>44300.595439814817</v>
      </c>
      <c r="D85" s="123" t="s">
        <v>2189</v>
      </c>
      <c r="E85" s="124">
        <v>237</v>
      </c>
      <c r="F85" s="147" t="str">
        <f>VLOOKUP(E85,VIP!$A$2:$O12601,2,0)</f>
        <v>DRBR237</v>
      </c>
      <c r="G85" s="123" t="str">
        <f>VLOOKUP(E85,'LISTADO ATM'!$A$2:$B$900,2,0)</f>
        <v xml:space="preserve">ATM UNP Plaza Vásquez </v>
      </c>
      <c r="H85" s="123" t="str">
        <f>VLOOKUP(E85,VIP!$A$2:$O17522,7,FALSE)</f>
        <v>Si</v>
      </c>
      <c r="I85" s="123" t="str">
        <f>VLOOKUP(E85,VIP!$A$2:$O9487,8,FALSE)</f>
        <v>Si</v>
      </c>
      <c r="J85" s="123" t="str">
        <f>VLOOKUP(E85,VIP!$A$2:$O9437,8,FALSE)</f>
        <v>Si</v>
      </c>
      <c r="K85" s="123" t="str">
        <f>VLOOKUP(E85,VIP!$A$2:$O13011,6,0)</f>
        <v>SI</v>
      </c>
      <c r="L85" s="125" t="s">
        <v>2228</v>
      </c>
      <c r="M85" s="118" t="s">
        <v>2465</v>
      </c>
      <c r="N85" s="118" t="s">
        <v>2472</v>
      </c>
      <c r="O85" s="147" t="s">
        <v>2474</v>
      </c>
      <c r="P85" s="142"/>
      <c r="Q85" s="119" t="s">
        <v>2228</v>
      </c>
    </row>
    <row r="86" spans="1:17" s="99" customFormat="1" ht="18" x14ac:dyDescent="0.25">
      <c r="A86" s="123" t="str">
        <f>VLOOKUP(E86,'LISTADO ATM'!$A$2:$C$901,3,0)</f>
        <v>DISTRITO NACIONAL</v>
      </c>
      <c r="B86" s="121" t="s">
        <v>2542</v>
      </c>
      <c r="C86" s="120">
        <v>44300.602349537039</v>
      </c>
      <c r="D86" s="123" t="s">
        <v>2189</v>
      </c>
      <c r="E86" s="124">
        <v>149</v>
      </c>
      <c r="F86" s="147" t="str">
        <f>VLOOKUP(E86,VIP!$A$2:$O12598,2,0)</f>
        <v>DRBR149</v>
      </c>
      <c r="G86" s="123" t="str">
        <f>VLOOKUP(E86,'LISTADO ATM'!$A$2:$B$900,2,0)</f>
        <v>ATM Estación Metro Concepción</v>
      </c>
      <c r="H86" s="123" t="str">
        <f>VLOOKUP(E86,VIP!$A$2:$O17519,7,FALSE)</f>
        <v>N/A</v>
      </c>
      <c r="I86" s="123" t="str">
        <f>VLOOKUP(E86,VIP!$A$2:$O9484,8,FALSE)</f>
        <v>N/A</v>
      </c>
      <c r="J86" s="123" t="str">
        <f>VLOOKUP(E86,VIP!$A$2:$O9434,8,FALSE)</f>
        <v>N/A</v>
      </c>
      <c r="K86" s="123" t="str">
        <f>VLOOKUP(E86,VIP!$A$2:$O13008,6,0)</f>
        <v>N/A</v>
      </c>
      <c r="L86" s="125" t="s">
        <v>2228</v>
      </c>
      <c r="M86" s="118" t="s">
        <v>2465</v>
      </c>
      <c r="N86" s="118" t="s">
        <v>2472</v>
      </c>
      <c r="O86" s="147" t="s">
        <v>2474</v>
      </c>
      <c r="P86" s="142"/>
      <c r="Q86" s="119" t="s">
        <v>2228</v>
      </c>
    </row>
    <row r="87" spans="1:17" s="99" customFormat="1" ht="18" x14ac:dyDescent="0.25">
      <c r="A87" s="123" t="str">
        <f>VLOOKUP(E87,'LISTADO ATM'!$A$2:$C$901,3,0)</f>
        <v>DISTRITO NACIONAL</v>
      </c>
      <c r="B87" s="121" t="s">
        <v>2563</v>
      </c>
      <c r="C87" s="120">
        <v>44300.781215277777</v>
      </c>
      <c r="D87" s="123" t="s">
        <v>2189</v>
      </c>
      <c r="E87" s="124">
        <v>36</v>
      </c>
      <c r="F87" s="147" t="str">
        <f>VLOOKUP(E87,VIP!$A$2:$O12624,2,0)</f>
        <v>DRBR036</v>
      </c>
      <c r="G87" s="123" t="str">
        <f>VLOOKUP(E87,'LISTADO ATM'!$A$2:$B$900,2,0)</f>
        <v xml:space="preserve">ATM Banco Central </v>
      </c>
      <c r="H87" s="123" t="str">
        <f>VLOOKUP(E87,VIP!$A$2:$O17545,7,FALSE)</f>
        <v>Si</v>
      </c>
      <c r="I87" s="123" t="str">
        <f>VLOOKUP(E87,VIP!$A$2:$O9510,8,FALSE)</f>
        <v>Si</v>
      </c>
      <c r="J87" s="123" t="str">
        <f>VLOOKUP(E87,VIP!$A$2:$O9460,8,FALSE)</f>
        <v>Si</v>
      </c>
      <c r="K87" s="123" t="str">
        <f>VLOOKUP(E87,VIP!$A$2:$O13034,6,0)</f>
        <v>SI</v>
      </c>
      <c r="L87" s="125" t="s">
        <v>2228</v>
      </c>
      <c r="M87" s="118" t="s">
        <v>2465</v>
      </c>
      <c r="N87" s="118" t="s">
        <v>2472</v>
      </c>
      <c r="O87" s="147" t="s">
        <v>2474</v>
      </c>
      <c r="P87" s="142"/>
      <c r="Q87" s="119" t="s">
        <v>2228</v>
      </c>
    </row>
    <row r="88" spans="1:17" s="99" customFormat="1" ht="18" x14ac:dyDescent="0.25">
      <c r="A88" s="123" t="str">
        <f>VLOOKUP(E88,'LISTADO ATM'!$A$2:$C$901,3,0)</f>
        <v>NORTE</v>
      </c>
      <c r="B88" s="121" t="s">
        <v>2582</v>
      </c>
      <c r="C88" s="120">
        <v>44301.026550925926</v>
      </c>
      <c r="D88" s="123" t="s">
        <v>2190</v>
      </c>
      <c r="E88" s="124">
        <v>275</v>
      </c>
      <c r="F88" s="147" t="str">
        <f>VLOOKUP(E88,VIP!$A$2:$O12623,2,0)</f>
        <v>DRBR275</v>
      </c>
      <c r="G88" s="123" t="str">
        <f>VLOOKUP(E88,'LISTADO ATM'!$A$2:$B$900,2,0)</f>
        <v xml:space="preserve">ATM Autobanco Duarte Stgo. II </v>
      </c>
      <c r="H88" s="123" t="str">
        <f>VLOOKUP(E88,VIP!$A$2:$O17544,7,FALSE)</f>
        <v>Si</v>
      </c>
      <c r="I88" s="123" t="str">
        <f>VLOOKUP(E88,VIP!$A$2:$O9509,8,FALSE)</f>
        <v>Si</v>
      </c>
      <c r="J88" s="123" t="str">
        <f>VLOOKUP(E88,VIP!$A$2:$O9459,8,FALSE)</f>
        <v>Si</v>
      </c>
      <c r="K88" s="123" t="str">
        <f>VLOOKUP(E88,VIP!$A$2:$O13033,6,0)</f>
        <v>NO</v>
      </c>
      <c r="L88" s="125" t="s">
        <v>2228</v>
      </c>
      <c r="M88" s="118" t="s">
        <v>2465</v>
      </c>
      <c r="N88" s="118" t="s">
        <v>2472</v>
      </c>
      <c r="O88" s="147" t="s">
        <v>2501</v>
      </c>
      <c r="P88" s="142"/>
      <c r="Q88" s="119" t="s">
        <v>2228</v>
      </c>
    </row>
    <row r="89" spans="1:17" s="99" customFormat="1" ht="18" x14ac:dyDescent="0.25">
      <c r="A89" s="123" t="str">
        <f>VLOOKUP(E89,'LISTADO ATM'!$A$2:$C$901,3,0)</f>
        <v>DISTRITO NACIONAL</v>
      </c>
      <c r="B89" s="121" t="s">
        <v>2576</v>
      </c>
      <c r="C89" s="120">
        <v>44301.115694444445</v>
      </c>
      <c r="D89" s="123" t="s">
        <v>2189</v>
      </c>
      <c r="E89" s="124">
        <v>490</v>
      </c>
      <c r="F89" s="147" t="str">
        <f>VLOOKUP(E89,VIP!$A$2:$O12617,2,0)</f>
        <v>DRBR490</v>
      </c>
      <c r="G89" s="123" t="str">
        <f>VLOOKUP(E89,'LISTADO ATM'!$A$2:$B$900,2,0)</f>
        <v xml:space="preserve">ATM Hospital Ney Arias Lora </v>
      </c>
      <c r="H89" s="123" t="str">
        <f>VLOOKUP(E89,VIP!$A$2:$O17538,7,FALSE)</f>
        <v>Si</v>
      </c>
      <c r="I89" s="123" t="str">
        <f>VLOOKUP(E89,VIP!$A$2:$O9503,8,FALSE)</f>
        <v>Si</v>
      </c>
      <c r="J89" s="123" t="str">
        <f>VLOOKUP(E89,VIP!$A$2:$O9453,8,FALSE)</f>
        <v>Si</v>
      </c>
      <c r="K89" s="123" t="str">
        <f>VLOOKUP(E89,VIP!$A$2:$O13027,6,0)</f>
        <v>NO</v>
      </c>
      <c r="L89" s="125" t="s">
        <v>2228</v>
      </c>
      <c r="M89" s="118" t="s">
        <v>2465</v>
      </c>
      <c r="N89" s="118" t="s">
        <v>2472</v>
      </c>
      <c r="O89" s="147" t="s">
        <v>2474</v>
      </c>
      <c r="P89" s="142"/>
      <c r="Q89" s="119" t="s">
        <v>2228</v>
      </c>
    </row>
    <row r="90" spans="1:17" s="99" customFormat="1" ht="18" x14ac:dyDescent="0.25">
      <c r="A90" s="123" t="str">
        <f>VLOOKUP(E90,'LISTADO ATM'!$A$2:$C$901,3,0)</f>
        <v>SUR</v>
      </c>
      <c r="B90" s="121" t="s">
        <v>2605</v>
      </c>
      <c r="C90" s="120">
        <v>44301.381967592592</v>
      </c>
      <c r="D90" s="123" t="s">
        <v>2189</v>
      </c>
      <c r="E90" s="124">
        <v>84</v>
      </c>
      <c r="F90" s="147" t="str">
        <f>VLOOKUP(E90,VIP!$A$2:$O12634,2,0)</f>
        <v>DRBR084</v>
      </c>
      <c r="G90" s="123" t="str">
        <f>VLOOKUP(E90,'LISTADO ATM'!$A$2:$B$900,2,0)</f>
        <v xml:space="preserve">ATM Oficina Multicentro Sirena San Cristóbal </v>
      </c>
      <c r="H90" s="123" t="str">
        <f>VLOOKUP(E90,VIP!$A$2:$O17555,7,FALSE)</f>
        <v>Si</v>
      </c>
      <c r="I90" s="123" t="str">
        <f>VLOOKUP(E90,VIP!$A$2:$O9520,8,FALSE)</f>
        <v>Si</v>
      </c>
      <c r="J90" s="123" t="str">
        <f>VLOOKUP(E90,VIP!$A$2:$O9470,8,FALSE)</f>
        <v>Si</v>
      </c>
      <c r="K90" s="123" t="str">
        <f>VLOOKUP(E90,VIP!$A$2:$O13044,6,0)</f>
        <v>SI</v>
      </c>
      <c r="L90" s="125" t="s">
        <v>2228</v>
      </c>
      <c r="M90" s="118" t="s">
        <v>2465</v>
      </c>
      <c r="N90" s="118" t="s">
        <v>2472</v>
      </c>
      <c r="O90" s="147" t="s">
        <v>2474</v>
      </c>
      <c r="P90" s="142"/>
      <c r="Q90" s="119" t="s">
        <v>2228</v>
      </c>
    </row>
    <row r="91" spans="1:17" s="99" customFormat="1" ht="18" x14ac:dyDescent="0.25">
      <c r="A91" s="123" t="str">
        <f>VLOOKUP(E91,'LISTADO ATM'!$A$2:$C$901,3,0)</f>
        <v>DISTRITO NACIONAL</v>
      </c>
      <c r="B91" s="121" t="s">
        <v>2604</v>
      </c>
      <c r="C91" s="120">
        <v>44301.385937500003</v>
      </c>
      <c r="D91" s="123" t="s">
        <v>2189</v>
      </c>
      <c r="E91" s="124">
        <v>685</v>
      </c>
      <c r="F91" s="147" t="str">
        <f>VLOOKUP(E91,VIP!$A$2:$O12633,2,0)</f>
        <v>DRBR685</v>
      </c>
      <c r="G91" s="123" t="str">
        <f>VLOOKUP(E91,'LISTADO ATM'!$A$2:$B$900,2,0)</f>
        <v>ATM Autoservicio UASD</v>
      </c>
      <c r="H91" s="123" t="str">
        <f>VLOOKUP(E91,VIP!$A$2:$O17554,7,FALSE)</f>
        <v>NO</v>
      </c>
      <c r="I91" s="123" t="str">
        <f>VLOOKUP(E91,VIP!$A$2:$O9519,8,FALSE)</f>
        <v>SI</v>
      </c>
      <c r="J91" s="123" t="str">
        <f>VLOOKUP(E91,VIP!$A$2:$O9469,8,FALSE)</f>
        <v>SI</v>
      </c>
      <c r="K91" s="123" t="str">
        <f>VLOOKUP(E91,VIP!$A$2:$O13043,6,0)</f>
        <v>NO</v>
      </c>
      <c r="L91" s="125" t="s">
        <v>2228</v>
      </c>
      <c r="M91" s="118" t="s">
        <v>2465</v>
      </c>
      <c r="N91" s="118" t="s">
        <v>2472</v>
      </c>
      <c r="O91" s="147" t="s">
        <v>2474</v>
      </c>
      <c r="P91" s="142"/>
      <c r="Q91" s="119" t="s">
        <v>2228</v>
      </c>
    </row>
    <row r="92" spans="1:17" s="99" customFormat="1" ht="18" x14ac:dyDescent="0.25">
      <c r="A92" s="123" t="str">
        <f>VLOOKUP(E92,'LISTADO ATM'!$A$2:$C$901,3,0)</f>
        <v>ESTE</v>
      </c>
      <c r="B92" s="121" t="s">
        <v>2596</v>
      </c>
      <c r="C92" s="120">
        <v>44301.419942129629</v>
      </c>
      <c r="D92" s="123" t="s">
        <v>2189</v>
      </c>
      <c r="E92" s="124">
        <v>519</v>
      </c>
      <c r="F92" s="147" t="str">
        <f>VLOOKUP(E92,VIP!$A$2:$O12625,2,0)</f>
        <v>DRBR519</v>
      </c>
      <c r="G92" s="123" t="str">
        <f>VLOOKUP(E92,'LISTADO ATM'!$A$2:$B$900,2,0)</f>
        <v xml:space="preserve">ATM Plaza Estrella (Bávaro) </v>
      </c>
      <c r="H92" s="123" t="str">
        <f>VLOOKUP(E92,VIP!$A$2:$O17546,7,FALSE)</f>
        <v>Si</v>
      </c>
      <c r="I92" s="123" t="str">
        <f>VLOOKUP(E92,VIP!$A$2:$O9511,8,FALSE)</f>
        <v>Si</v>
      </c>
      <c r="J92" s="123" t="str">
        <f>VLOOKUP(E92,VIP!$A$2:$O9461,8,FALSE)</f>
        <v>Si</v>
      </c>
      <c r="K92" s="123" t="str">
        <f>VLOOKUP(E92,VIP!$A$2:$O13035,6,0)</f>
        <v>NO</v>
      </c>
      <c r="L92" s="125" t="s">
        <v>2228</v>
      </c>
      <c r="M92" s="118" t="s">
        <v>2465</v>
      </c>
      <c r="N92" s="118" t="s">
        <v>2472</v>
      </c>
      <c r="O92" s="147" t="s">
        <v>2474</v>
      </c>
      <c r="P92" s="142"/>
      <c r="Q92" s="119" t="s">
        <v>2228</v>
      </c>
    </row>
    <row r="93" spans="1:17" s="99" customFormat="1" ht="18" x14ac:dyDescent="0.25">
      <c r="A93" s="123" t="str">
        <f>VLOOKUP(E93,'LISTADO ATM'!$A$2:$C$901,3,0)</f>
        <v>DISTRITO NACIONAL</v>
      </c>
      <c r="B93" s="121" t="s">
        <v>2594</v>
      </c>
      <c r="C93" s="120">
        <v>44301.422685185185</v>
      </c>
      <c r="D93" s="123" t="s">
        <v>2189</v>
      </c>
      <c r="E93" s="124">
        <v>952</v>
      </c>
      <c r="F93" s="147" t="str">
        <f>VLOOKUP(E93,VIP!$A$2:$O12623,2,0)</f>
        <v>DRBR16L</v>
      </c>
      <c r="G93" s="123" t="str">
        <f>VLOOKUP(E93,'LISTADO ATM'!$A$2:$B$900,2,0)</f>
        <v xml:space="preserve">ATM Alvarez Rivas </v>
      </c>
      <c r="H93" s="123" t="str">
        <f>VLOOKUP(E93,VIP!$A$2:$O17544,7,FALSE)</f>
        <v>Si</v>
      </c>
      <c r="I93" s="123" t="str">
        <f>VLOOKUP(E93,VIP!$A$2:$O9509,8,FALSE)</f>
        <v>Si</v>
      </c>
      <c r="J93" s="123" t="str">
        <f>VLOOKUP(E93,VIP!$A$2:$O9459,8,FALSE)</f>
        <v>Si</v>
      </c>
      <c r="K93" s="123" t="str">
        <f>VLOOKUP(E93,VIP!$A$2:$O13033,6,0)</f>
        <v>NO</v>
      </c>
      <c r="L93" s="125" t="s">
        <v>2228</v>
      </c>
      <c r="M93" s="118" t="s">
        <v>2465</v>
      </c>
      <c r="N93" s="118" t="s">
        <v>2472</v>
      </c>
      <c r="O93" s="147" t="s">
        <v>2474</v>
      </c>
      <c r="P93" s="142"/>
      <c r="Q93" s="119" t="s">
        <v>2228</v>
      </c>
    </row>
    <row r="94" spans="1:17" s="99" customFormat="1" ht="18" x14ac:dyDescent="0.25">
      <c r="A94" s="123" t="str">
        <f>VLOOKUP(E94,'LISTADO ATM'!$A$2:$C$901,3,0)</f>
        <v>SUR</v>
      </c>
      <c r="B94" s="121" t="s">
        <v>2635</v>
      </c>
      <c r="C94" s="120">
        <v>44301.468993055554</v>
      </c>
      <c r="D94" s="123" t="s">
        <v>2189</v>
      </c>
      <c r="E94" s="124">
        <v>751</v>
      </c>
      <c r="F94" s="147" t="str">
        <f>VLOOKUP(E94,VIP!$A$2:$O12640,2,0)</f>
        <v>DRBR751</v>
      </c>
      <c r="G94" s="123" t="str">
        <f>VLOOKUP(E94,'LISTADO ATM'!$A$2:$B$900,2,0)</f>
        <v>ATM Eco Petroleo Camilo</v>
      </c>
      <c r="H94" s="123" t="str">
        <f>VLOOKUP(E94,VIP!$A$2:$O17561,7,FALSE)</f>
        <v>N/A</v>
      </c>
      <c r="I94" s="123" t="str">
        <f>VLOOKUP(E94,VIP!$A$2:$O9526,8,FALSE)</f>
        <v>N/A</v>
      </c>
      <c r="J94" s="123" t="str">
        <f>VLOOKUP(E94,VIP!$A$2:$O9476,8,FALSE)</f>
        <v>N/A</v>
      </c>
      <c r="K94" s="123" t="str">
        <f>VLOOKUP(E94,VIP!$A$2:$O13050,6,0)</f>
        <v>N/A</v>
      </c>
      <c r="L94" s="125" t="s">
        <v>2228</v>
      </c>
      <c r="M94" s="118" t="s">
        <v>2465</v>
      </c>
      <c r="N94" s="118" t="s">
        <v>2506</v>
      </c>
      <c r="O94" s="147" t="s">
        <v>2474</v>
      </c>
      <c r="P94" s="142"/>
      <c r="Q94" s="119" t="s">
        <v>2228</v>
      </c>
    </row>
    <row r="95" spans="1:17" s="99" customFormat="1" ht="18" x14ac:dyDescent="0.25">
      <c r="A95" s="123" t="str">
        <f>VLOOKUP(E95,'LISTADO ATM'!$A$2:$C$901,3,0)</f>
        <v>DISTRITO NACIONAL</v>
      </c>
      <c r="B95" s="121" t="s">
        <v>2634</v>
      </c>
      <c r="C95" s="120">
        <v>44301.470752314817</v>
      </c>
      <c r="D95" s="123" t="s">
        <v>2189</v>
      </c>
      <c r="E95" s="124">
        <v>113</v>
      </c>
      <c r="F95" s="147" t="str">
        <f>VLOOKUP(E95,VIP!$A$2:$O12639,2,0)</f>
        <v>DRBR113</v>
      </c>
      <c r="G95" s="123" t="str">
        <f>VLOOKUP(E95,'LISTADO ATM'!$A$2:$B$900,2,0)</f>
        <v xml:space="preserve">ATM Autoservicio Atalaya del Mar </v>
      </c>
      <c r="H95" s="123" t="str">
        <f>VLOOKUP(E95,VIP!$A$2:$O17560,7,FALSE)</f>
        <v>Si</v>
      </c>
      <c r="I95" s="123" t="str">
        <f>VLOOKUP(E95,VIP!$A$2:$O9525,8,FALSE)</f>
        <v>No</v>
      </c>
      <c r="J95" s="123" t="str">
        <f>VLOOKUP(E95,VIP!$A$2:$O9475,8,FALSE)</f>
        <v>No</v>
      </c>
      <c r="K95" s="123" t="str">
        <f>VLOOKUP(E95,VIP!$A$2:$O13049,6,0)</f>
        <v>NO</v>
      </c>
      <c r="L95" s="125" t="s">
        <v>2228</v>
      </c>
      <c r="M95" s="118" t="s">
        <v>2465</v>
      </c>
      <c r="N95" s="118" t="s">
        <v>2506</v>
      </c>
      <c r="O95" s="147" t="s">
        <v>2474</v>
      </c>
      <c r="P95" s="142"/>
      <c r="Q95" s="119" t="s">
        <v>2228</v>
      </c>
    </row>
    <row r="96" spans="1:17" s="99" customFormat="1" ht="18" x14ac:dyDescent="0.25">
      <c r="A96" s="123" t="str">
        <f>VLOOKUP(E96,'LISTADO ATM'!$A$2:$C$901,3,0)</f>
        <v>DISTRITO NACIONAL</v>
      </c>
      <c r="B96" s="121" t="s">
        <v>2628</v>
      </c>
      <c r="C96" s="120">
        <v>44301.499942129631</v>
      </c>
      <c r="D96" s="123" t="s">
        <v>2189</v>
      </c>
      <c r="E96" s="124">
        <v>15</v>
      </c>
      <c r="F96" s="147" t="str">
        <f>VLOOKUP(E96,VIP!$A$2:$O12633,2,0)</f>
        <v>DRBR015</v>
      </c>
      <c r="G96" s="123" t="str">
        <f>VLOOKUP(E96,'LISTADO ATM'!$A$2:$B$900,2,0)</f>
        <v>ATM DNI</v>
      </c>
      <c r="H96" s="123" t="str">
        <f>VLOOKUP(E96,VIP!$A$2:$O17554,7,FALSE)</f>
        <v>N/A</v>
      </c>
      <c r="I96" s="123" t="str">
        <f>VLOOKUP(E96,VIP!$A$2:$O9519,8,FALSE)</f>
        <v>N/A</v>
      </c>
      <c r="J96" s="123" t="str">
        <f>VLOOKUP(E96,VIP!$A$2:$O9469,8,FALSE)</f>
        <v>N/A</v>
      </c>
      <c r="K96" s="123" t="str">
        <f>VLOOKUP(E96,VIP!$A$2:$O13043,6,0)</f>
        <v>N/A</v>
      </c>
      <c r="L96" s="125" t="s">
        <v>2228</v>
      </c>
      <c r="M96" s="118" t="s">
        <v>2465</v>
      </c>
      <c r="N96" s="118" t="s">
        <v>2506</v>
      </c>
      <c r="O96" s="147" t="s">
        <v>2474</v>
      </c>
      <c r="P96" s="142"/>
      <c r="Q96" s="119" t="s">
        <v>2228</v>
      </c>
    </row>
    <row r="97" spans="1:17" s="99" customFormat="1" ht="18" x14ac:dyDescent="0.25">
      <c r="A97" s="123" t="str">
        <f>VLOOKUP(E97,'LISTADO ATM'!$A$2:$C$901,3,0)</f>
        <v>ESTE</v>
      </c>
      <c r="B97" s="121" t="s">
        <v>2627</v>
      </c>
      <c r="C97" s="120">
        <v>44301.510694444441</v>
      </c>
      <c r="D97" s="123" t="s">
        <v>2189</v>
      </c>
      <c r="E97" s="124">
        <v>680</v>
      </c>
      <c r="F97" s="147" t="str">
        <f>VLOOKUP(E97,VIP!$A$2:$O12632,2,0)</f>
        <v>DRBR680</v>
      </c>
      <c r="G97" s="123" t="str">
        <f>VLOOKUP(E97,'LISTADO ATM'!$A$2:$B$900,2,0)</f>
        <v>ATM Hotel Royalton</v>
      </c>
      <c r="H97" s="123" t="str">
        <f>VLOOKUP(E97,VIP!$A$2:$O17553,7,FALSE)</f>
        <v>NO</v>
      </c>
      <c r="I97" s="123" t="str">
        <f>VLOOKUP(E97,VIP!$A$2:$O9518,8,FALSE)</f>
        <v>NO</v>
      </c>
      <c r="J97" s="123" t="str">
        <f>VLOOKUP(E97,VIP!$A$2:$O9468,8,FALSE)</f>
        <v>NO</v>
      </c>
      <c r="K97" s="123" t="str">
        <f>VLOOKUP(E97,VIP!$A$2:$O13042,6,0)</f>
        <v>NO</v>
      </c>
      <c r="L97" s="125" t="s">
        <v>2228</v>
      </c>
      <c r="M97" s="118" t="s">
        <v>2465</v>
      </c>
      <c r="N97" s="118" t="s">
        <v>2506</v>
      </c>
      <c r="O97" s="147" t="s">
        <v>2474</v>
      </c>
      <c r="P97" s="142"/>
      <c r="Q97" s="119" t="s">
        <v>2228</v>
      </c>
    </row>
    <row r="98" spans="1:17" s="99" customFormat="1" ht="18" x14ac:dyDescent="0.25">
      <c r="A98" s="123" t="str">
        <f>VLOOKUP(E98,'LISTADO ATM'!$A$2:$C$901,3,0)</f>
        <v>NORTE</v>
      </c>
      <c r="B98" s="121" t="s">
        <v>2625</v>
      </c>
      <c r="C98" s="120">
        <v>44301.514513888891</v>
      </c>
      <c r="D98" s="123" t="s">
        <v>2190</v>
      </c>
      <c r="E98" s="124">
        <v>689</v>
      </c>
      <c r="F98" s="147" t="str">
        <f>VLOOKUP(E98,VIP!$A$2:$O12630,2,0)</f>
        <v>DRBR689</v>
      </c>
      <c r="G98" s="123" t="str">
        <f>VLOOKUP(E98,'LISTADO ATM'!$A$2:$B$900,2,0)</f>
        <v>ATM Eco Petroleo Villa Gonzalez</v>
      </c>
      <c r="H98" s="123" t="str">
        <f>VLOOKUP(E98,VIP!$A$2:$O17551,7,FALSE)</f>
        <v>NO</v>
      </c>
      <c r="I98" s="123" t="str">
        <f>VLOOKUP(E98,VIP!$A$2:$O9516,8,FALSE)</f>
        <v>NO</v>
      </c>
      <c r="J98" s="123" t="str">
        <f>VLOOKUP(E98,VIP!$A$2:$O9466,8,FALSE)</f>
        <v>NO</v>
      </c>
      <c r="K98" s="123" t="str">
        <f>VLOOKUP(E98,VIP!$A$2:$O13040,6,0)</f>
        <v>NO</v>
      </c>
      <c r="L98" s="125" t="s">
        <v>2228</v>
      </c>
      <c r="M98" s="118" t="s">
        <v>2465</v>
      </c>
      <c r="N98" s="118" t="s">
        <v>2472</v>
      </c>
      <c r="O98" s="147" t="s">
        <v>2501</v>
      </c>
      <c r="P98" s="142"/>
      <c r="Q98" s="119" t="s">
        <v>2228</v>
      </c>
    </row>
    <row r="99" spans="1:17" s="99" customFormat="1" ht="18" x14ac:dyDescent="0.25">
      <c r="A99" s="123" t="str">
        <f>VLOOKUP(E99,'LISTADO ATM'!$A$2:$C$901,3,0)</f>
        <v>DISTRITO NACIONAL</v>
      </c>
      <c r="B99" s="121" t="s">
        <v>2624</v>
      </c>
      <c r="C99" s="120">
        <v>44301.524641203701</v>
      </c>
      <c r="D99" s="123" t="s">
        <v>2189</v>
      </c>
      <c r="E99" s="124">
        <v>554</v>
      </c>
      <c r="F99" s="147" t="str">
        <f>VLOOKUP(E99,VIP!$A$2:$O12629,2,0)</f>
        <v>DRBR011</v>
      </c>
      <c r="G99" s="123" t="str">
        <f>VLOOKUP(E99,'LISTADO ATM'!$A$2:$B$900,2,0)</f>
        <v xml:space="preserve">ATM Oficina Isabel La Católica I </v>
      </c>
      <c r="H99" s="123" t="str">
        <f>VLOOKUP(E99,VIP!$A$2:$O17550,7,FALSE)</f>
        <v>Si</v>
      </c>
      <c r="I99" s="123" t="str">
        <f>VLOOKUP(E99,VIP!$A$2:$O9515,8,FALSE)</f>
        <v>Si</v>
      </c>
      <c r="J99" s="123" t="str">
        <f>VLOOKUP(E99,VIP!$A$2:$O9465,8,FALSE)</f>
        <v>Si</v>
      </c>
      <c r="K99" s="123" t="str">
        <f>VLOOKUP(E99,VIP!$A$2:$O13039,6,0)</f>
        <v>NO</v>
      </c>
      <c r="L99" s="125" t="s">
        <v>2228</v>
      </c>
      <c r="M99" s="118" t="s">
        <v>2465</v>
      </c>
      <c r="N99" s="118" t="s">
        <v>2506</v>
      </c>
      <c r="O99" s="147" t="s">
        <v>2474</v>
      </c>
      <c r="P99" s="142"/>
      <c r="Q99" s="119" t="s">
        <v>2228</v>
      </c>
    </row>
    <row r="100" spans="1:17" s="99" customFormat="1" ht="18" x14ac:dyDescent="0.25">
      <c r="A100" s="123" t="str">
        <f>VLOOKUP(E100,'LISTADO ATM'!$A$2:$C$901,3,0)</f>
        <v>DISTRITO NACIONAL</v>
      </c>
      <c r="B100" s="121" t="s">
        <v>2623</v>
      </c>
      <c r="C100" s="120">
        <v>44301.525914351849</v>
      </c>
      <c r="D100" s="123" t="s">
        <v>2189</v>
      </c>
      <c r="E100" s="124">
        <v>241</v>
      </c>
      <c r="F100" s="147" t="str">
        <f>VLOOKUP(E100,VIP!$A$2:$O12628,2,0)</f>
        <v>DRBR241</v>
      </c>
      <c r="G100" s="123" t="str">
        <f>VLOOKUP(E100,'LISTADO ATM'!$A$2:$B$900,2,0)</f>
        <v xml:space="preserve">ATM Palacio Nacional (Presidencia) </v>
      </c>
      <c r="H100" s="123" t="str">
        <f>VLOOKUP(E100,VIP!$A$2:$O17549,7,FALSE)</f>
        <v>Si</v>
      </c>
      <c r="I100" s="123" t="str">
        <f>VLOOKUP(E100,VIP!$A$2:$O9514,8,FALSE)</f>
        <v>Si</v>
      </c>
      <c r="J100" s="123" t="str">
        <f>VLOOKUP(E100,VIP!$A$2:$O9464,8,FALSE)</f>
        <v>Si</v>
      </c>
      <c r="K100" s="123" t="str">
        <f>VLOOKUP(E100,VIP!$A$2:$O13038,6,0)</f>
        <v>NO</v>
      </c>
      <c r="L100" s="125" t="s">
        <v>2228</v>
      </c>
      <c r="M100" s="118" t="s">
        <v>2465</v>
      </c>
      <c r="N100" s="118" t="s">
        <v>2506</v>
      </c>
      <c r="O100" s="147" t="s">
        <v>2474</v>
      </c>
      <c r="P100" s="142"/>
      <c r="Q100" s="119" t="s">
        <v>2228</v>
      </c>
    </row>
    <row r="101" spans="1:17" s="99" customFormat="1" ht="18" x14ac:dyDescent="0.25">
      <c r="A101" s="123" t="str">
        <f>VLOOKUP(E101,'LISTADO ATM'!$A$2:$C$901,3,0)</f>
        <v>DISTRITO NACIONAL</v>
      </c>
      <c r="B101" s="121" t="s">
        <v>2622</v>
      </c>
      <c r="C101" s="120">
        <v>44301.527731481481</v>
      </c>
      <c r="D101" s="123" t="s">
        <v>2189</v>
      </c>
      <c r="E101" s="124">
        <v>517</v>
      </c>
      <c r="F101" s="147" t="str">
        <f>VLOOKUP(E101,VIP!$A$2:$O12627,2,0)</f>
        <v>DRBR517</v>
      </c>
      <c r="G101" s="123" t="str">
        <f>VLOOKUP(E101,'LISTADO ATM'!$A$2:$B$900,2,0)</f>
        <v xml:space="preserve">ATM Autobanco Oficina Sans Soucí </v>
      </c>
      <c r="H101" s="123" t="str">
        <f>VLOOKUP(E101,VIP!$A$2:$O17548,7,FALSE)</f>
        <v>Si</v>
      </c>
      <c r="I101" s="123" t="str">
        <f>VLOOKUP(E101,VIP!$A$2:$O9513,8,FALSE)</f>
        <v>Si</v>
      </c>
      <c r="J101" s="123" t="str">
        <f>VLOOKUP(E101,VIP!$A$2:$O9463,8,FALSE)</f>
        <v>Si</v>
      </c>
      <c r="K101" s="123" t="str">
        <f>VLOOKUP(E101,VIP!$A$2:$O13037,6,0)</f>
        <v>SI</v>
      </c>
      <c r="L101" s="125" t="s">
        <v>2228</v>
      </c>
      <c r="M101" s="118" t="s">
        <v>2465</v>
      </c>
      <c r="N101" s="118" t="s">
        <v>2506</v>
      </c>
      <c r="O101" s="147" t="s">
        <v>2474</v>
      </c>
      <c r="P101" s="142"/>
      <c r="Q101" s="119" t="s">
        <v>2228</v>
      </c>
    </row>
    <row r="102" spans="1:17" s="99" customFormat="1" ht="18" x14ac:dyDescent="0.25">
      <c r="A102" s="123" t="str">
        <f>VLOOKUP(E102,'LISTADO ATM'!$A$2:$C$901,3,0)</f>
        <v>DISTRITO NACIONAL</v>
      </c>
      <c r="B102" s="121" t="s">
        <v>2641</v>
      </c>
      <c r="C102" s="120">
        <v>44301.591747685183</v>
      </c>
      <c r="D102" s="123" t="s">
        <v>2189</v>
      </c>
      <c r="E102" s="124">
        <v>416</v>
      </c>
      <c r="F102" s="147" t="str">
        <f>VLOOKUP(E102,VIP!$A$2:$O12625,2,0)</f>
        <v>DRBR416</v>
      </c>
      <c r="G102" s="123" t="str">
        <f>VLOOKUP(E102,'LISTADO ATM'!$A$2:$B$900,2,0)</f>
        <v xml:space="preserve">ATM Autobanco San Martín II </v>
      </c>
      <c r="H102" s="123" t="str">
        <f>VLOOKUP(E102,VIP!$A$2:$O17546,7,FALSE)</f>
        <v>Si</v>
      </c>
      <c r="I102" s="123" t="str">
        <f>VLOOKUP(E102,VIP!$A$2:$O9511,8,FALSE)</f>
        <v>Si</v>
      </c>
      <c r="J102" s="123" t="str">
        <f>VLOOKUP(E102,VIP!$A$2:$O9461,8,FALSE)</f>
        <v>Si</v>
      </c>
      <c r="K102" s="123" t="str">
        <f>VLOOKUP(E102,VIP!$A$2:$O13035,6,0)</f>
        <v>NO</v>
      </c>
      <c r="L102" s="125" t="s">
        <v>2228</v>
      </c>
      <c r="M102" s="118" t="s">
        <v>2465</v>
      </c>
      <c r="N102" s="118" t="s">
        <v>2472</v>
      </c>
      <c r="O102" s="147" t="s">
        <v>2474</v>
      </c>
      <c r="P102" s="142"/>
      <c r="Q102" s="119" t="s">
        <v>2228</v>
      </c>
    </row>
    <row r="103" spans="1:17" s="99" customFormat="1" ht="18" x14ac:dyDescent="0.25">
      <c r="A103" s="123" t="str">
        <f>VLOOKUP(E103,'LISTADO ATM'!$A$2:$C$901,3,0)</f>
        <v>DISTRITO NACIONAL</v>
      </c>
      <c r="B103" s="121" t="s">
        <v>2643</v>
      </c>
      <c r="C103" s="120">
        <v>44301.589884259258</v>
      </c>
      <c r="D103" s="123" t="s">
        <v>2189</v>
      </c>
      <c r="E103" s="124">
        <v>390</v>
      </c>
      <c r="F103" s="147" t="str">
        <f>VLOOKUP(E103,VIP!$A$2:$O12627,2,0)</f>
        <v>DRBR390</v>
      </c>
      <c r="G103" s="123" t="str">
        <f>VLOOKUP(E103,'LISTADO ATM'!$A$2:$B$900,2,0)</f>
        <v xml:space="preserve">ATM Oficina Boca Chica II </v>
      </c>
      <c r="H103" s="123" t="str">
        <f>VLOOKUP(E103,VIP!$A$2:$O17548,7,FALSE)</f>
        <v>Si</v>
      </c>
      <c r="I103" s="123" t="str">
        <f>VLOOKUP(E103,VIP!$A$2:$O9513,8,FALSE)</f>
        <v>Si</v>
      </c>
      <c r="J103" s="123" t="str">
        <f>VLOOKUP(E103,VIP!$A$2:$O9463,8,FALSE)</f>
        <v>Si</v>
      </c>
      <c r="K103" s="123" t="str">
        <f>VLOOKUP(E103,VIP!$A$2:$O13037,6,0)</f>
        <v>NO</v>
      </c>
      <c r="L103" s="125" t="s">
        <v>2228</v>
      </c>
      <c r="M103" s="118" t="s">
        <v>2465</v>
      </c>
      <c r="N103" s="118" t="s">
        <v>2472</v>
      </c>
      <c r="O103" s="147" t="s">
        <v>2474</v>
      </c>
      <c r="P103" s="142"/>
      <c r="Q103" s="119" t="s">
        <v>2228</v>
      </c>
    </row>
    <row r="104" spans="1:17" s="99" customFormat="1" ht="18" x14ac:dyDescent="0.25">
      <c r="A104" s="123" t="str">
        <f>VLOOKUP(E104,'LISTADO ATM'!$A$2:$C$901,3,0)</f>
        <v>DISTRITO NACIONAL</v>
      </c>
      <c r="B104" s="121" t="s">
        <v>2645</v>
      </c>
      <c r="C104" s="120">
        <v>44301.588807870372</v>
      </c>
      <c r="D104" s="123" t="s">
        <v>2189</v>
      </c>
      <c r="E104" s="124">
        <v>745</v>
      </c>
      <c r="F104" s="147" t="str">
        <f>VLOOKUP(E104,VIP!$A$2:$O12629,2,0)</f>
        <v>DRBR027</v>
      </c>
      <c r="G104" s="123" t="str">
        <f>VLOOKUP(E104,'LISTADO ATM'!$A$2:$B$900,2,0)</f>
        <v xml:space="preserve">ATM Oficina Ave. Duarte </v>
      </c>
      <c r="H104" s="123" t="str">
        <f>VLOOKUP(E104,VIP!$A$2:$O17550,7,FALSE)</f>
        <v>No</v>
      </c>
      <c r="I104" s="123" t="str">
        <f>VLOOKUP(E104,VIP!$A$2:$O9515,8,FALSE)</f>
        <v>No</v>
      </c>
      <c r="J104" s="123" t="str">
        <f>VLOOKUP(E104,VIP!$A$2:$O9465,8,FALSE)</f>
        <v>No</v>
      </c>
      <c r="K104" s="123" t="str">
        <f>VLOOKUP(E104,VIP!$A$2:$O13039,6,0)</f>
        <v>NO</v>
      </c>
      <c r="L104" s="125" t="s">
        <v>2228</v>
      </c>
      <c r="M104" s="118" t="s">
        <v>2465</v>
      </c>
      <c r="N104" s="118" t="s">
        <v>2472</v>
      </c>
      <c r="O104" s="147" t="s">
        <v>2474</v>
      </c>
      <c r="P104" s="142"/>
      <c r="Q104" s="119" t="s">
        <v>2228</v>
      </c>
    </row>
    <row r="105" spans="1:17" s="99" customFormat="1" ht="18" x14ac:dyDescent="0.25">
      <c r="A105" s="123" t="str">
        <f>VLOOKUP(E105,'LISTADO ATM'!$A$2:$C$901,3,0)</f>
        <v>ESTE</v>
      </c>
      <c r="B105" s="121" t="s">
        <v>2646</v>
      </c>
      <c r="C105" s="120">
        <v>44301.587418981479</v>
      </c>
      <c r="D105" s="123" t="s">
        <v>2189</v>
      </c>
      <c r="E105" s="124">
        <v>742</v>
      </c>
      <c r="F105" s="147" t="str">
        <f>VLOOKUP(E105,VIP!$A$2:$O12630,2,0)</f>
        <v>DRBR990</v>
      </c>
      <c r="G105" s="123" t="str">
        <f>VLOOKUP(E105,'LISTADO ATM'!$A$2:$B$900,2,0)</f>
        <v xml:space="preserve">ATM Oficina Plaza del Rey (La Romana) </v>
      </c>
      <c r="H105" s="123" t="str">
        <f>VLOOKUP(E105,VIP!$A$2:$O17551,7,FALSE)</f>
        <v>Si</v>
      </c>
      <c r="I105" s="123" t="str">
        <f>VLOOKUP(E105,VIP!$A$2:$O9516,8,FALSE)</f>
        <v>Si</v>
      </c>
      <c r="J105" s="123" t="str">
        <f>VLOOKUP(E105,VIP!$A$2:$O9466,8,FALSE)</f>
        <v>Si</v>
      </c>
      <c r="K105" s="123" t="str">
        <f>VLOOKUP(E105,VIP!$A$2:$O13040,6,0)</f>
        <v>NO</v>
      </c>
      <c r="L105" s="125" t="s">
        <v>2228</v>
      </c>
      <c r="M105" s="118" t="s">
        <v>2465</v>
      </c>
      <c r="N105" s="118" t="s">
        <v>2472</v>
      </c>
      <c r="O105" s="147" t="s">
        <v>2474</v>
      </c>
      <c r="P105" s="142"/>
      <c r="Q105" s="119" t="s">
        <v>2228</v>
      </c>
    </row>
    <row r="106" spans="1:17" s="99" customFormat="1" ht="18" x14ac:dyDescent="0.25">
      <c r="A106" s="123" t="str">
        <f>VLOOKUP(E106,'LISTADO ATM'!$A$2:$C$901,3,0)</f>
        <v>DISTRITO NACIONAL</v>
      </c>
      <c r="B106" s="121">
        <v>335850114</v>
      </c>
      <c r="C106" s="120">
        <v>44298.566851851851</v>
      </c>
      <c r="D106" s="123" t="s">
        <v>2189</v>
      </c>
      <c r="E106" s="124">
        <v>812</v>
      </c>
      <c r="F106" s="147" t="str">
        <f>VLOOKUP(E106,VIP!$A$2:$O12576,2,0)</f>
        <v>DRBR812</v>
      </c>
      <c r="G106" s="123" t="str">
        <f>VLOOKUP(E106,'LISTADO ATM'!$A$2:$B$900,2,0)</f>
        <v xml:space="preserve">ATM Canasta del Pueblo </v>
      </c>
      <c r="H106" s="123" t="str">
        <f>VLOOKUP(E106,VIP!$A$2:$O17497,7,FALSE)</f>
        <v>Si</v>
      </c>
      <c r="I106" s="123" t="str">
        <f>VLOOKUP(E106,VIP!$A$2:$O9462,8,FALSE)</f>
        <v>Si</v>
      </c>
      <c r="J106" s="123" t="str">
        <f>VLOOKUP(E106,VIP!$A$2:$O9412,8,FALSE)</f>
        <v>Si</v>
      </c>
      <c r="K106" s="123" t="str">
        <f>VLOOKUP(E106,VIP!$A$2:$O12986,6,0)</f>
        <v>NO</v>
      </c>
      <c r="L106" s="125" t="s">
        <v>2254</v>
      </c>
      <c r="M106" s="118" t="s">
        <v>2465</v>
      </c>
      <c r="N106" s="118" t="s">
        <v>2506</v>
      </c>
      <c r="O106" s="147" t="s">
        <v>2474</v>
      </c>
      <c r="P106" s="142"/>
      <c r="Q106" s="119" t="s">
        <v>2254</v>
      </c>
    </row>
    <row r="107" spans="1:17" s="99" customFormat="1" ht="18" x14ac:dyDescent="0.25">
      <c r="A107" s="123" t="str">
        <f>VLOOKUP(E107,'LISTADO ATM'!$A$2:$C$901,3,0)</f>
        <v>DISTRITO NACIONAL</v>
      </c>
      <c r="B107" s="121" t="s">
        <v>2562</v>
      </c>
      <c r="C107" s="120">
        <v>44300.782025462962</v>
      </c>
      <c r="D107" s="123" t="s">
        <v>2189</v>
      </c>
      <c r="E107" s="124">
        <v>816</v>
      </c>
      <c r="F107" s="147" t="str">
        <f>VLOOKUP(E107,VIP!$A$2:$O12623,2,0)</f>
        <v>DRBR816</v>
      </c>
      <c r="G107" s="123" t="str">
        <f>VLOOKUP(E107,'LISTADO ATM'!$A$2:$B$900,2,0)</f>
        <v xml:space="preserve">ATM Oficina Pedro Brand </v>
      </c>
      <c r="H107" s="123" t="str">
        <f>VLOOKUP(E107,VIP!$A$2:$O17544,7,FALSE)</f>
        <v>Si</v>
      </c>
      <c r="I107" s="123" t="str">
        <f>VLOOKUP(E107,VIP!$A$2:$O9509,8,FALSE)</f>
        <v>Si</v>
      </c>
      <c r="J107" s="123" t="str">
        <f>VLOOKUP(E107,VIP!$A$2:$O9459,8,FALSE)</f>
        <v>Si</v>
      </c>
      <c r="K107" s="123" t="str">
        <f>VLOOKUP(E107,VIP!$A$2:$O13033,6,0)</f>
        <v>NO</v>
      </c>
      <c r="L107" s="125" t="s">
        <v>2254</v>
      </c>
      <c r="M107" s="118" t="s">
        <v>2465</v>
      </c>
      <c r="N107" s="118" t="s">
        <v>2472</v>
      </c>
      <c r="O107" s="147" t="s">
        <v>2474</v>
      </c>
      <c r="P107" s="142"/>
      <c r="Q107" s="119" t="s">
        <v>2254</v>
      </c>
    </row>
    <row r="108" spans="1:17" s="99" customFormat="1" ht="18" x14ac:dyDescent="0.25">
      <c r="A108" s="123" t="str">
        <f>VLOOKUP(E108,'LISTADO ATM'!$A$2:$C$901,3,0)</f>
        <v>NORTE</v>
      </c>
      <c r="B108" s="121" t="s">
        <v>2580</v>
      </c>
      <c r="C108" s="120">
        <v>44301.028263888889</v>
      </c>
      <c r="D108" s="123" t="s">
        <v>2190</v>
      </c>
      <c r="E108" s="124">
        <v>716</v>
      </c>
      <c r="F108" s="147" t="str">
        <f>VLOOKUP(E108,VIP!$A$2:$O12621,2,0)</f>
        <v>DRBR340</v>
      </c>
      <c r="G108" s="123" t="str">
        <f>VLOOKUP(E108,'LISTADO ATM'!$A$2:$B$900,2,0)</f>
        <v xml:space="preserve">ATM Oficina Zona Franca (Santiago) </v>
      </c>
      <c r="H108" s="123" t="str">
        <f>VLOOKUP(E108,VIP!$A$2:$O17542,7,FALSE)</f>
        <v>Si</v>
      </c>
      <c r="I108" s="123" t="str">
        <f>VLOOKUP(E108,VIP!$A$2:$O9507,8,FALSE)</f>
        <v>Si</v>
      </c>
      <c r="J108" s="123" t="str">
        <f>VLOOKUP(E108,VIP!$A$2:$O9457,8,FALSE)</f>
        <v>Si</v>
      </c>
      <c r="K108" s="123" t="str">
        <f>VLOOKUP(E108,VIP!$A$2:$O13031,6,0)</f>
        <v>SI</v>
      </c>
      <c r="L108" s="125" t="s">
        <v>2254</v>
      </c>
      <c r="M108" s="118" t="s">
        <v>2465</v>
      </c>
      <c r="N108" s="118" t="s">
        <v>2472</v>
      </c>
      <c r="O108" s="147" t="s">
        <v>2501</v>
      </c>
      <c r="P108" s="142"/>
      <c r="Q108" s="119" t="s">
        <v>2254</v>
      </c>
    </row>
    <row r="109" spans="1:17" s="99" customFormat="1" ht="18" x14ac:dyDescent="0.25">
      <c r="A109" s="123" t="str">
        <f>VLOOKUP(E109,'LISTADO ATM'!$A$2:$C$901,3,0)</f>
        <v>DISTRITO NACIONAL</v>
      </c>
      <c r="B109" s="121" t="s">
        <v>2642</v>
      </c>
      <c r="C109" s="120">
        <v>44301.591504629629</v>
      </c>
      <c r="D109" s="123" t="s">
        <v>2189</v>
      </c>
      <c r="E109" s="124">
        <v>549</v>
      </c>
      <c r="F109" s="147" t="str">
        <f>VLOOKUP(E109,VIP!$A$2:$O12626,2,0)</f>
        <v>DRBR026</v>
      </c>
      <c r="G109" s="123" t="str">
        <f>VLOOKUP(E109,'LISTADO ATM'!$A$2:$B$900,2,0)</f>
        <v xml:space="preserve">ATM Ministerio de Turismo (Oficinas Gubernamentales) </v>
      </c>
      <c r="H109" s="123" t="str">
        <f>VLOOKUP(E109,VIP!$A$2:$O17547,7,FALSE)</f>
        <v>Si</v>
      </c>
      <c r="I109" s="123" t="str">
        <f>VLOOKUP(E109,VIP!$A$2:$O9512,8,FALSE)</f>
        <v>Si</v>
      </c>
      <c r="J109" s="123" t="str">
        <f>VLOOKUP(E109,VIP!$A$2:$O9462,8,FALSE)</f>
        <v>Si</v>
      </c>
      <c r="K109" s="123" t="str">
        <f>VLOOKUP(E109,VIP!$A$2:$O13036,6,0)</f>
        <v>NO</v>
      </c>
      <c r="L109" s="125" t="s">
        <v>2254</v>
      </c>
      <c r="M109" s="118" t="s">
        <v>2465</v>
      </c>
      <c r="N109" s="118" t="s">
        <v>2472</v>
      </c>
      <c r="O109" s="147" t="s">
        <v>2474</v>
      </c>
      <c r="P109" s="142"/>
      <c r="Q109" s="119" t="s">
        <v>2254</v>
      </c>
    </row>
    <row r="110" spans="1:17" s="99" customFormat="1" ht="18" x14ac:dyDescent="0.25">
      <c r="A110" s="123" t="str">
        <f>VLOOKUP(E110,'LISTADO ATM'!$A$2:$C$901,3,0)</f>
        <v>DISTRITO NACIONAL</v>
      </c>
      <c r="B110" s="121" t="s">
        <v>2644</v>
      </c>
      <c r="C110" s="120">
        <v>44301.589560185188</v>
      </c>
      <c r="D110" s="123" t="s">
        <v>2189</v>
      </c>
      <c r="E110" s="124">
        <v>785</v>
      </c>
      <c r="F110" s="147" t="str">
        <f>VLOOKUP(E110,VIP!$A$2:$O12628,2,0)</f>
        <v>DRBR785</v>
      </c>
      <c r="G110" s="123" t="str">
        <f>VLOOKUP(E110,'LISTADO ATM'!$A$2:$B$900,2,0)</f>
        <v xml:space="preserve">ATM S/M Nacional Máximo Gómez </v>
      </c>
      <c r="H110" s="123" t="str">
        <f>VLOOKUP(E110,VIP!$A$2:$O17549,7,FALSE)</f>
        <v>Si</v>
      </c>
      <c r="I110" s="123" t="str">
        <f>VLOOKUP(E110,VIP!$A$2:$O9514,8,FALSE)</f>
        <v>Si</v>
      </c>
      <c r="J110" s="123" t="str">
        <f>VLOOKUP(E110,VIP!$A$2:$O9464,8,FALSE)</f>
        <v>Si</v>
      </c>
      <c r="K110" s="123" t="str">
        <f>VLOOKUP(E110,VIP!$A$2:$O13038,6,0)</f>
        <v>NO</v>
      </c>
      <c r="L110" s="125" t="s">
        <v>2254</v>
      </c>
      <c r="M110" s="118" t="s">
        <v>2465</v>
      </c>
      <c r="N110" s="118" t="s">
        <v>2472</v>
      </c>
      <c r="O110" s="147" t="s">
        <v>2474</v>
      </c>
      <c r="P110" s="142"/>
      <c r="Q110" s="119" t="s">
        <v>2254</v>
      </c>
    </row>
    <row r="111" spans="1:17" s="99" customFormat="1" ht="18" x14ac:dyDescent="0.25">
      <c r="A111" s="123" t="str">
        <f>VLOOKUP(E111,'LISTADO ATM'!$A$2:$C$901,3,0)</f>
        <v>SUR</v>
      </c>
      <c r="B111" s="121" t="s">
        <v>2648</v>
      </c>
      <c r="C111" s="120">
        <v>44301.566168981481</v>
      </c>
      <c r="D111" s="123" t="s">
        <v>2492</v>
      </c>
      <c r="E111" s="124">
        <v>249</v>
      </c>
      <c r="F111" s="147" t="str">
        <f>VLOOKUP(E111,VIP!$A$2:$O12632,2,0)</f>
        <v>DRBR249</v>
      </c>
      <c r="G111" s="123" t="str">
        <f>VLOOKUP(E111,'LISTADO ATM'!$A$2:$B$900,2,0)</f>
        <v xml:space="preserve">ATM Banco Agrícola Neiba </v>
      </c>
      <c r="H111" s="123" t="str">
        <f>VLOOKUP(E111,VIP!$A$2:$O17553,7,FALSE)</f>
        <v>Si</v>
      </c>
      <c r="I111" s="123" t="str">
        <f>VLOOKUP(E111,VIP!$A$2:$O9518,8,FALSE)</f>
        <v>Si</v>
      </c>
      <c r="J111" s="123" t="str">
        <f>VLOOKUP(E111,VIP!$A$2:$O9468,8,FALSE)</f>
        <v>Si</v>
      </c>
      <c r="K111" s="123" t="str">
        <f>VLOOKUP(E111,VIP!$A$2:$O13042,6,0)</f>
        <v>NO</v>
      </c>
      <c r="L111" s="125" t="s">
        <v>2477</v>
      </c>
      <c r="M111" s="118" t="s">
        <v>2465</v>
      </c>
      <c r="N111" s="118" t="s">
        <v>2472</v>
      </c>
      <c r="O111" s="147" t="s">
        <v>2652</v>
      </c>
      <c r="P111" s="142"/>
      <c r="Q111" s="119" t="s">
        <v>2477</v>
      </c>
    </row>
    <row r="112" spans="1:17" s="99" customFormat="1" ht="18" x14ac:dyDescent="0.25">
      <c r="A112" s="123" t="str">
        <f>VLOOKUP(E112,'LISTADO ATM'!$A$2:$C$901,3,0)</f>
        <v>NORTE</v>
      </c>
      <c r="B112" s="121" t="s">
        <v>2647</v>
      </c>
      <c r="C112" s="120">
        <v>44301.571620370371</v>
      </c>
      <c r="D112" s="123" t="s">
        <v>2492</v>
      </c>
      <c r="E112" s="124">
        <v>538</v>
      </c>
      <c r="F112" s="147" t="str">
        <f>VLOOKUP(E112,VIP!$A$2:$O12631,2,0)</f>
        <v>DRBR538</v>
      </c>
      <c r="G112" s="123" t="str">
        <f>VLOOKUP(E112,'LISTADO ATM'!$A$2:$B$900,2,0)</f>
        <v>ATM  Autoservicio San Fco. Macorís</v>
      </c>
      <c r="H112" s="123" t="str">
        <f>VLOOKUP(E112,VIP!$A$2:$O17552,7,FALSE)</f>
        <v>Si</v>
      </c>
      <c r="I112" s="123" t="str">
        <f>VLOOKUP(E112,VIP!$A$2:$O9517,8,FALSE)</f>
        <v>Si</v>
      </c>
      <c r="J112" s="123" t="str">
        <f>VLOOKUP(E112,VIP!$A$2:$O9467,8,FALSE)</f>
        <v>Si</v>
      </c>
      <c r="K112" s="123" t="str">
        <f>VLOOKUP(E112,VIP!$A$2:$O13041,6,0)</f>
        <v>NO</v>
      </c>
      <c r="L112" s="125" t="s">
        <v>2522</v>
      </c>
      <c r="M112" s="118" t="s">
        <v>2465</v>
      </c>
      <c r="N112" s="118" t="s">
        <v>2472</v>
      </c>
      <c r="O112" s="147" t="s">
        <v>2493</v>
      </c>
      <c r="P112" s="142"/>
      <c r="Q112" s="119" t="s">
        <v>2522</v>
      </c>
    </row>
    <row r="113" spans="1:17" s="99" customFormat="1" ht="18" x14ac:dyDescent="0.25">
      <c r="A113" s="123" t="str">
        <f>VLOOKUP(E113,'LISTADO ATM'!$A$2:$C$901,3,0)</f>
        <v>DISTRITO NACIONAL</v>
      </c>
      <c r="B113" s="121" t="s">
        <v>2537</v>
      </c>
      <c r="C113" s="120">
        <v>44300.545868055553</v>
      </c>
      <c r="D113" s="123" t="s">
        <v>2468</v>
      </c>
      <c r="E113" s="124">
        <v>686</v>
      </c>
      <c r="F113" s="147" t="str">
        <f>VLOOKUP(E113,VIP!$A$2:$O12596,2,0)</f>
        <v>DRBR686</v>
      </c>
      <c r="G113" s="123" t="str">
        <f>VLOOKUP(E113,'LISTADO ATM'!$A$2:$B$900,2,0)</f>
        <v>ATM Autoservicio Oficina Máximo Gómez</v>
      </c>
      <c r="H113" s="123" t="str">
        <f>VLOOKUP(E113,VIP!$A$2:$O17517,7,FALSE)</f>
        <v>Si</v>
      </c>
      <c r="I113" s="123" t="str">
        <f>VLOOKUP(E113,VIP!$A$2:$O9482,8,FALSE)</f>
        <v>Si</v>
      </c>
      <c r="J113" s="123" t="str">
        <f>VLOOKUP(E113,VIP!$A$2:$O9432,8,FALSE)</f>
        <v>Si</v>
      </c>
      <c r="K113" s="123" t="str">
        <f>VLOOKUP(E113,VIP!$A$2:$O13006,6,0)</f>
        <v>NO</v>
      </c>
      <c r="L113" s="125" t="s">
        <v>2536</v>
      </c>
      <c r="M113" s="118" t="s">
        <v>2465</v>
      </c>
      <c r="N113" s="118" t="s">
        <v>2472</v>
      </c>
      <c r="O113" s="147" t="s">
        <v>2473</v>
      </c>
      <c r="P113" s="142"/>
      <c r="Q113" s="119" t="s">
        <v>2536</v>
      </c>
    </row>
    <row r="114" spans="1:17" s="99" customFormat="1" ht="18" x14ac:dyDescent="0.25">
      <c r="A114" s="123" t="str">
        <f>VLOOKUP(E114,'LISTADO ATM'!$A$2:$C$901,3,0)</f>
        <v>SUR</v>
      </c>
      <c r="B114" s="121" t="s">
        <v>2551</v>
      </c>
      <c r="C114" s="120">
        <v>44300.639826388891</v>
      </c>
      <c r="D114" s="123" t="s">
        <v>2468</v>
      </c>
      <c r="E114" s="124">
        <v>730</v>
      </c>
      <c r="F114" s="147" t="str">
        <f>VLOOKUP(E114,VIP!$A$2:$O12613,2,0)</f>
        <v>DRBR082</v>
      </c>
      <c r="G114" s="123" t="str">
        <f>VLOOKUP(E114,'LISTADO ATM'!$A$2:$B$900,2,0)</f>
        <v xml:space="preserve">ATM Palacio de Justicia Barahona </v>
      </c>
      <c r="H114" s="123" t="str">
        <f>VLOOKUP(E114,VIP!$A$2:$O17534,7,FALSE)</f>
        <v>Si</v>
      </c>
      <c r="I114" s="123" t="str">
        <f>VLOOKUP(E114,VIP!$A$2:$O9499,8,FALSE)</f>
        <v>Si</v>
      </c>
      <c r="J114" s="123" t="str">
        <f>VLOOKUP(E114,VIP!$A$2:$O9449,8,FALSE)</f>
        <v>Si</v>
      </c>
      <c r="K114" s="123" t="str">
        <f>VLOOKUP(E114,VIP!$A$2:$O13023,6,0)</f>
        <v>NO</v>
      </c>
      <c r="L114" s="125" t="s">
        <v>2536</v>
      </c>
      <c r="M114" s="118" t="s">
        <v>2465</v>
      </c>
      <c r="N114" s="118" t="s">
        <v>2472</v>
      </c>
      <c r="O114" s="147" t="s">
        <v>2473</v>
      </c>
      <c r="P114" s="142"/>
      <c r="Q114" s="119" t="s">
        <v>2536</v>
      </c>
    </row>
    <row r="115" spans="1:17" s="99" customFormat="1" ht="18" x14ac:dyDescent="0.25">
      <c r="A115" s="123" t="str">
        <f>VLOOKUP(E115,'LISTADO ATM'!$A$2:$C$901,3,0)</f>
        <v>DISTRITO NACIONAL</v>
      </c>
      <c r="B115" s="121" t="s">
        <v>2649</v>
      </c>
      <c r="C115" s="120">
        <v>44301.553067129629</v>
      </c>
      <c r="D115" s="123" t="s">
        <v>2492</v>
      </c>
      <c r="E115" s="124">
        <v>231</v>
      </c>
      <c r="F115" s="147" t="str">
        <f>VLOOKUP(E115,VIP!$A$2:$O12633,2,0)</f>
        <v>DRBR231</v>
      </c>
      <c r="G115" s="123" t="str">
        <f>VLOOKUP(E115,'LISTADO ATM'!$A$2:$B$900,2,0)</f>
        <v xml:space="preserve">ATM Oficina Zona Oriental </v>
      </c>
      <c r="H115" s="123" t="str">
        <f>VLOOKUP(E115,VIP!$A$2:$O17554,7,FALSE)</f>
        <v>Si</v>
      </c>
      <c r="I115" s="123" t="str">
        <f>VLOOKUP(E115,VIP!$A$2:$O9519,8,FALSE)</f>
        <v>Si</v>
      </c>
      <c r="J115" s="123" t="str">
        <f>VLOOKUP(E115,VIP!$A$2:$O9469,8,FALSE)</f>
        <v>Si</v>
      </c>
      <c r="K115" s="123" t="str">
        <f>VLOOKUP(E115,VIP!$A$2:$O13043,6,0)</f>
        <v>SI</v>
      </c>
      <c r="L115" s="125" t="s">
        <v>2654</v>
      </c>
      <c r="M115" s="118" t="s">
        <v>2465</v>
      </c>
      <c r="N115" s="118" t="s">
        <v>2472</v>
      </c>
      <c r="O115" s="147" t="s">
        <v>2493</v>
      </c>
      <c r="P115" s="142"/>
      <c r="Q115" s="119" t="s">
        <v>2654</v>
      </c>
    </row>
    <row r="116" spans="1:17" s="99" customFormat="1" ht="18" x14ac:dyDescent="0.25">
      <c r="A116" s="123" t="str">
        <f>VLOOKUP(E116,'LISTADO ATM'!$A$2:$C$901,3,0)</f>
        <v>DISTRITO NACIONAL</v>
      </c>
      <c r="B116" s="121">
        <v>335850318</v>
      </c>
      <c r="C116" s="120">
        <v>44298.626423611109</v>
      </c>
      <c r="D116" s="120" t="s">
        <v>2492</v>
      </c>
      <c r="E116" s="123">
        <v>567</v>
      </c>
      <c r="F116" s="147" t="str">
        <f>VLOOKUP(E116,VIP!$A$2:$O12593,2,0)</f>
        <v>DRBR015</v>
      </c>
      <c r="G116" s="123" t="str">
        <f>VLOOKUP(E116,'LISTADO ATM'!$A$2:$B$900,2,0)</f>
        <v xml:space="preserve">ATM Oficina Máximo Gómez </v>
      </c>
      <c r="H116" s="123" t="str">
        <f>VLOOKUP(E116,VIP!$A$2:$O17514,7,FALSE)</f>
        <v>Si</v>
      </c>
      <c r="I116" s="123" t="str">
        <f>VLOOKUP(E116,VIP!$A$2:$O9479,8,FALSE)</f>
        <v>Si</v>
      </c>
      <c r="J116" s="123" t="str">
        <f>VLOOKUP(E116,VIP!$A$2:$O9429,8,FALSE)</f>
        <v>Si</v>
      </c>
      <c r="K116" s="123" t="str">
        <f>VLOOKUP(E116,VIP!$A$2:$O13003,6,0)</f>
        <v>NO</v>
      </c>
      <c r="L116" s="125" t="s">
        <v>2459</v>
      </c>
      <c r="M116" s="118" t="s">
        <v>2465</v>
      </c>
      <c r="N116" s="118" t="s">
        <v>2472</v>
      </c>
      <c r="O116" s="147" t="s">
        <v>2493</v>
      </c>
      <c r="P116" s="142"/>
      <c r="Q116" s="119" t="s">
        <v>2459</v>
      </c>
    </row>
    <row r="117" spans="1:17" s="99" customFormat="1" ht="18" x14ac:dyDescent="0.25">
      <c r="A117" s="123" t="str">
        <f>VLOOKUP(E117,'LISTADO ATM'!$A$2:$C$901,3,0)</f>
        <v>DISTRITO NACIONAL</v>
      </c>
      <c r="B117" s="121" t="s">
        <v>2538</v>
      </c>
      <c r="C117" s="120">
        <v>44300.500497685185</v>
      </c>
      <c r="D117" s="123" t="s">
        <v>2492</v>
      </c>
      <c r="E117" s="124">
        <v>231</v>
      </c>
      <c r="F117" s="147" t="str">
        <f>VLOOKUP(E117,VIP!$A$2:$O12597,2,0)</f>
        <v>DRBR231</v>
      </c>
      <c r="G117" s="123" t="str">
        <f>VLOOKUP(E117,'LISTADO ATM'!$A$2:$B$900,2,0)</f>
        <v xml:space="preserve">ATM Oficina Zona Oriental </v>
      </c>
      <c r="H117" s="123" t="str">
        <f>VLOOKUP(E117,VIP!$A$2:$O17518,7,FALSE)</f>
        <v>Si</v>
      </c>
      <c r="I117" s="123" t="str">
        <f>VLOOKUP(E117,VIP!$A$2:$O9483,8,FALSE)</f>
        <v>Si</v>
      </c>
      <c r="J117" s="123" t="str">
        <f>VLOOKUP(E117,VIP!$A$2:$O9433,8,FALSE)</f>
        <v>Si</v>
      </c>
      <c r="K117" s="123" t="str">
        <f>VLOOKUP(E117,VIP!$A$2:$O13007,6,0)</f>
        <v>SI</v>
      </c>
      <c r="L117" s="125" t="s">
        <v>2459</v>
      </c>
      <c r="M117" s="118" t="s">
        <v>2465</v>
      </c>
      <c r="N117" s="118" t="s">
        <v>2472</v>
      </c>
      <c r="O117" s="147" t="s">
        <v>2493</v>
      </c>
      <c r="P117" s="142"/>
      <c r="Q117" s="119" t="s">
        <v>2459</v>
      </c>
    </row>
    <row r="118" spans="1:17" s="99" customFormat="1" ht="18" x14ac:dyDescent="0.25">
      <c r="A118" s="123" t="str">
        <f>VLOOKUP(E118,'LISTADO ATM'!$A$2:$C$901,3,0)</f>
        <v>DISTRITO NACIONAL</v>
      </c>
      <c r="B118" s="121" t="s">
        <v>2549</v>
      </c>
      <c r="C118" s="120">
        <v>44300.567314814813</v>
      </c>
      <c r="D118" s="123" t="s">
        <v>2468</v>
      </c>
      <c r="E118" s="124">
        <v>568</v>
      </c>
      <c r="F118" s="147" t="str">
        <f>VLOOKUP(E118,VIP!$A$2:$O12609,2,0)</f>
        <v>DRBR01F</v>
      </c>
      <c r="G118" s="123" t="str">
        <f>VLOOKUP(E118,'LISTADO ATM'!$A$2:$B$900,2,0)</f>
        <v xml:space="preserve">ATM Ministerio de Educación </v>
      </c>
      <c r="H118" s="123" t="str">
        <f>VLOOKUP(E118,VIP!$A$2:$O17530,7,FALSE)</f>
        <v>Si</v>
      </c>
      <c r="I118" s="123" t="str">
        <f>VLOOKUP(E118,VIP!$A$2:$O9495,8,FALSE)</f>
        <v>Si</v>
      </c>
      <c r="J118" s="123" t="str">
        <f>VLOOKUP(E118,VIP!$A$2:$O9445,8,FALSE)</f>
        <v>Si</v>
      </c>
      <c r="K118" s="123" t="str">
        <f>VLOOKUP(E118,VIP!$A$2:$O13019,6,0)</f>
        <v>NO</v>
      </c>
      <c r="L118" s="125" t="s">
        <v>2459</v>
      </c>
      <c r="M118" s="118" t="s">
        <v>2465</v>
      </c>
      <c r="N118" s="118" t="s">
        <v>2472</v>
      </c>
      <c r="O118" s="147" t="s">
        <v>2473</v>
      </c>
      <c r="P118" s="142"/>
      <c r="Q118" s="119" t="s">
        <v>2459</v>
      </c>
    </row>
    <row r="119" spans="1:17" s="99" customFormat="1" ht="18" x14ac:dyDescent="0.25">
      <c r="A119" s="123" t="str">
        <f>VLOOKUP(E119,'LISTADO ATM'!$A$2:$C$901,3,0)</f>
        <v>DISTRITO NACIONAL</v>
      </c>
      <c r="B119" s="121" t="s">
        <v>2583</v>
      </c>
      <c r="C119" s="120">
        <v>44301.013923611114</v>
      </c>
      <c r="D119" s="123" t="s">
        <v>2468</v>
      </c>
      <c r="E119" s="124">
        <v>911</v>
      </c>
      <c r="F119" s="147" t="str">
        <f>VLOOKUP(E119,VIP!$A$2:$O12626,2,0)</f>
        <v>DRBR911</v>
      </c>
      <c r="G119" s="123" t="str">
        <f>VLOOKUP(E119,'LISTADO ATM'!$A$2:$B$900,2,0)</f>
        <v xml:space="preserve">ATM Oficina Venezuela II </v>
      </c>
      <c r="H119" s="123" t="str">
        <f>VLOOKUP(E119,VIP!$A$2:$O17547,7,FALSE)</f>
        <v>Si</v>
      </c>
      <c r="I119" s="123" t="str">
        <f>VLOOKUP(E119,VIP!$A$2:$O9512,8,FALSE)</f>
        <v>Si</v>
      </c>
      <c r="J119" s="123" t="str">
        <f>VLOOKUP(E119,VIP!$A$2:$O9462,8,FALSE)</f>
        <v>Si</v>
      </c>
      <c r="K119" s="123" t="str">
        <f>VLOOKUP(E119,VIP!$A$2:$O13036,6,0)</f>
        <v>SI</v>
      </c>
      <c r="L119" s="125" t="s">
        <v>2459</v>
      </c>
      <c r="M119" s="118" t="s">
        <v>2465</v>
      </c>
      <c r="N119" s="118" t="s">
        <v>2472</v>
      </c>
      <c r="O119" s="147" t="s">
        <v>2473</v>
      </c>
      <c r="P119" s="142"/>
      <c r="Q119" s="119" t="s">
        <v>2459</v>
      </c>
    </row>
    <row r="120" spans="1:17" s="99" customFormat="1" ht="18" x14ac:dyDescent="0.25">
      <c r="A120" s="123" t="str">
        <f>VLOOKUP(E120,'LISTADO ATM'!$A$2:$C$901,3,0)</f>
        <v>NORTE</v>
      </c>
      <c r="B120" s="121" t="s">
        <v>2636</v>
      </c>
      <c r="C120" s="120">
        <v>44301.44803240741</v>
      </c>
      <c r="D120" s="123" t="s">
        <v>2492</v>
      </c>
      <c r="E120" s="124">
        <v>411</v>
      </c>
      <c r="F120" s="147" t="str">
        <f>VLOOKUP(E120,VIP!$A$2:$O12641,2,0)</f>
        <v>DRBR411</v>
      </c>
      <c r="G120" s="123" t="str">
        <f>VLOOKUP(E120,'LISTADO ATM'!$A$2:$B$900,2,0)</f>
        <v xml:space="preserve">ATM UNP Piedra Blanca </v>
      </c>
      <c r="H120" s="123" t="str">
        <f>VLOOKUP(E120,VIP!$A$2:$O17562,7,FALSE)</f>
        <v>Si</v>
      </c>
      <c r="I120" s="123" t="str">
        <f>VLOOKUP(E120,VIP!$A$2:$O9527,8,FALSE)</f>
        <v>Si</v>
      </c>
      <c r="J120" s="123" t="str">
        <f>VLOOKUP(E120,VIP!$A$2:$O9477,8,FALSE)</f>
        <v>Si</v>
      </c>
      <c r="K120" s="123" t="str">
        <f>VLOOKUP(E120,VIP!$A$2:$O13051,6,0)</f>
        <v>NO</v>
      </c>
      <c r="L120" s="125" t="s">
        <v>2459</v>
      </c>
      <c r="M120" s="118" t="s">
        <v>2465</v>
      </c>
      <c r="N120" s="118" t="s">
        <v>2472</v>
      </c>
      <c r="O120" s="147" t="s">
        <v>2493</v>
      </c>
      <c r="P120" s="142"/>
      <c r="Q120" s="119" t="s">
        <v>2459</v>
      </c>
    </row>
    <row r="121" spans="1:17" s="99" customFormat="1" ht="18" x14ac:dyDescent="0.25">
      <c r="A121" s="123" t="str">
        <f>VLOOKUP(E121,'LISTADO ATM'!$A$2:$C$901,3,0)</f>
        <v>DISTRITO NACIONAL</v>
      </c>
      <c r="B121" s="121" t="s">
        <v>2633</v>
      </c>
      <c r="C121" s="120">
        <v>44301.493275462963</v>
      </c>
      <c r="D121" s="123" t="s">
        <v>2468</v>
      </c>
      <c r="E121" s="124">
        <v>227</v>
      </c>
      <c r="F121" s="147" t="str">
        <f>VLOOKUP(E121,VIP!$A$2:$O12638,2,0)</f>
        <v>DRBR227</v>
      </c>
      <c r="G121" s="123" t="str">
        <f>VLOOKUP(E121,'LISTADO ATM'!$A$2:$B$900,2,0)</f>
        <v xml:space="preserve">ATM S/M Bravo Av. Enriquillo </v>
      </c>
      <c r="H121" s="123" t="str">
        <f>VLOOKUP(E121,VIP!$A$2:$O17559,7,FALSE)</f>
        <v>Si</v>
      </c>
      <c r="I121" s="123" t="str">
        <f>VLOOKUP(E121,VIP!$A$2:$O9524,8,FALSE)</f>
        <v>Si</v>
      </c>
      <c r="J121" s="123" t="str">
        <f>VLOOKUP(E121,VIP!$A$2:$O9474,8,FALSE)</f>
        <v>Si</v>
      </c>
      <c r="K121" s="123" t="str">
        <f>VLOOKUP(E121,VIP!$A$2:$O13048,6,0)</f>
        <v>NO</v>
      </c>
      <c r="L121" s="125" t="s">
        <v>2459</v>
      </c>
      <c r="M121" s="118" t="s">
        <v>2465</v>
      </c>
      <c r="N121" s="118" t="s">
        <v>2472</v>
      </c>
      <c r="O121" s="147" t="s">
        <v>2473</v>
      </c>
      <c r="P121" s="142"/>
      <c r="Q121" s="119" t="s">
        <v>2459</v>
      </c>
    </row>
    <row r="122" spans="1:17" s="99" customFormat="1" ht="18" x14ac:dyDescent="0.25">
      <c r="A122" s="123" t="str">
        <f>VLOOKUP(E122,'LISTADO ATM'!$A$2:$C$901,3,0)</f>
        <v>DISTRITO NACIONAL</v>
      </c>
      <c r="B122" s="121" t="s">
        <v>2632</v>
      </c>
      <c r="C122" s="120">
        <v>44301.494629629633</v>
      </c>
      <c r="D122" s="123" t="s">
        <v>2468</v>
      </c>
      <c r="E122" s="124">
        <v>577</v>
      </c>
      <c r="F122" s="147" t="str">
        <f>VLOOKUP(E122,VIP!$A$2:$O12637,2,0)</f>
        <v>DRBR173</v>
      </c>
      <c r="G122" s="123" t="str">
        <f>VLOOKUP(E122,'LISTADO ATM'!$A$2:$B$900,2,0)</f>
        <v xml:space="preserve">ATM Olé Ave. Duarte </v>
      </c>
      <c r="H122" s="123" t="str">
        <f>VLOOKUP(E122,VIP!$A$2:$O17558,7,FALSE)</f>
        <v>Si</v>
      </c>
      <c r="I122" s="123" t="str">
        <f>VLOOKUP(E122,VIP!$A$2:$O9523,8,FALSE)</f>
        <v>Si</v>
      </c>
      <c r="J122" s="123" t="str">
        <f>VLOOKUP(E122,VIP!$A$2:$O9473,8,FALSE)</f>
        <v>Si</v>
      </c>
      <c r="K122" s="123" t="str">
        <f>VLOOKUP(E122,VIP!$A$2:$O13047,6,0)</f>
        <v>SI</v>
      </c>
      <c r="L122" s="125" t="s">
        <v>2459</v>
      </c>
      <c r="M122" s="118" t="s">
        <v>2465</v>
      </c>
      <c r="N122" s="118" t="s">
        <v>2472</v>
      </c>
      <c r="O122" s="147" t="s">
        <v>2473</v>
      </c>
      <c r="P122" s="142"/>
      <c r="Q122" s="119" t="s">
        <v>2459</v>
      </c>
    </row>
    <row r="123" spans="1:17" s="99" customFormat="1" ht="18" x14ac:dyDescent="0.25">
      <c r="A123" s="123" t="str">
        <f>VLOOKUP(E123,'LISTADO ATM'!$A$2:$C$901,3,0)</f>
        <v>SUR</v>
      </c>
      <c r="B123" s="121" t="s">
        <v>2629</v>
      </c>
      <c r="C123" s="120">
        <v>44301.498541666668</v>
      </c>
      <c r="D123" s="123" t="s">
        <v>2492</v>
      </c>
      <c r="E123" s="124">
        <v>296</v>
      </c>
      <c r="F123" s="147" t="str">
        <f>VLOOKUP(E123,VIP!$A$2:$O12634,2,0)</f>
        <v>DRBR296</v>
      </c>
      <c r="G123" s="123" t="str">
        <f>VLOOKUP(E123,'LISTADO ATM'!$A$2:$B$900,2,0)</f>
        <v>ATM Estación BANICOMB (Baní)  ECO Petroleo</v>
      </c>
      <c r="H123" s="123" t="str">
        <f>VLOOKUP(E123,VIP!$A$2:$O17555,7,FALSE)</f>
        <v>Si</v>
      </c>
      <c r="I123" s="123" t="str">
        <f>VLOOKUP(E123,VIP!$A$2:$O9520,8,FALSE)</f>
        <v>Si</v>
      </c>
      <c r="J123" s="123" t="str">
        <f>VLOOKUP(E123,VIP!$A$2:$O9470,8,FALSE)</f>
        <v>Si</v>
      </c>
      <c r="K123" s="123" t="str">
        <f>VLOOKUP(E123,VIP!$A$2:$O13044,6,0)</f>
        <v>NO</v>
      </c>
      <c r="L123" s="125" t="s">
        <v>2459</v>
      </c>
      <c r="M123" s="118" t="s">
        <v>2465</v>
      </c>
      <c r="N123" s="118" t="s">
        <v>2472</v>
      </c>
      <c r="O123" s="147" t="s">
        <v>2493</v>
      </c>
      <c r="P123" s="142"/>
      <c r="Q123" s="119" t="s">
        <v>2459</v>
      </c>
    </row>
    <row r="124" spans="1:17" s="99" customFormat="1" ht="18" x14ac:dyDescent="0.25">
      <c r="A124" s="123" t="str">
        <f>VLOOKUP(E124,'LISTADO ATM'!$A$2:$C$901,3,0)</f>
        <v>ESTE</v>
      </c>
      <c r="B124" s="121" t="s">
        <v>2553</v>
      </c>
      <c r="C124" s="120">
        <v>44300.799317129633</v>
      </c>
      <c r="D124" s="123" t="s">
        <v>2189</v>
      </c>
      <c r="E124" s="124">
        <v>433</v>
      </c>
      <c r="F124" s="147" t="str">
        <f>VLOOKUP(E124,VIP!$A$2:$O12614,2,0)</f>
        <v>DRBR433</v>
      </c>
      <c r="G124" s="123" t="str">
        <f>VLOOKUP(E124,'LISTADO ATM'!$A$2:$B$900,2,0)</f>
        <v xml:space="preserve">ATM Centro Comercial Las Canas (Cap Cana) </v>
      </c>
      <c r="H124" s="123" t="str">
        <f>VLOOKUP(E124,VIP!$A$2:$O17535,7,FALSE)</f>
        <v>Si</v>
      </c>
      <c r="I124" s="123" t="str">
        <f>VLOOKUP(E124,VIP!$A$2:$O9500,8,FALSE)</f>
        <v>Si</v>
      </c>
      <c r="J124" s="123" t="str">
        <f>VLOOKUP(E124,VIP!$A$2:$O9450,8,FALSE)</f>
        <v>Si</v>
      </c>
      <c r="K124" s="123" t="str">
        <f>VLOOKUP(E124,VIP!$A$2:$O13024,6,0)</f>
        <v>NO</v>
      </c>
      <c r="L124" s="125" t="s">
        <v>2431</v>
      </c>
      <c r="M124" s="118" t="s">
        <v>2465</v>
      </c>
      <c r="N124" s="118" t="s">
        <v>2472</v>
      </c>
      <c r="O124" s="147" t="s">
        <v>2474</v>
      </c>
      <c r="P124" s="142"/>
      <c r="Q124" s="119" t="s">
        <v>2431</v>
      </c>
    </row>
    <row r="125" spans="1:17" s="99" customFormat="1" ht="18" x14ac:dyDescent="0.25">
      <c r="A125" s="123" t="str">
        <f>VLOOKUP(E125,'LISTADO ATM'!$A$2:$C$901,3,0)</f>
        <v>DISTRITO NACIONAL</v>
      </c>
      <c r="B125" s="121" t="s">
        <v>2552</v>
      </c>
      <c r="C125" s="120">
        <v>44300.810879629629</v>
      </c>
      <c r="D125" s="123" t="s">
        <v>2189</v>
      </c>
      <c r="E125" s="124">
        <v>590</v>
      </c>
      <c r="F125" s="147" t="str">
        <f>VLOOKUP(E125,VIP!$A$2:$O12613,2,0)</f>
        <v>DRBR177</v>
      </c>
      <c r="G125" s="123" t="str">
        <f>VLOOKUP(E125,'LISTADO ATM'!$A$2:$B$900,2,0)</f>
        <v xml:space="preserve">ATM Olé Aut. Las Américas </v>
      </c>
      <c r="H125" s="123" t="str">
        <f>VLOOKUP(E125,VIP!$A$2:$O17534,7,FALSE)</f>
        <v>Si</v>
      </c>
      <c r="I125" s="123" t="str">
        <f>VLOOKUP(E125,VIP!$A$2:$O9499,8,FALSE)</f>
        <v>Si</v>
      </c>
      <c r="J125" s="123" t="str">
        <f>VLOOKUP(E125,VIP!$A$2:$O9449,8,FALSE)</f>
        <v>Si</v>
      </c>
      <c r="K125" s="123" t="str">
        <f>VLOOKUP(E125,VIP!$A$2:$O13023,6,0)</f>
        <v>SI</v>
      </c>
      <c r="L125" s="125" t="s">
        <v>2431</v>
      </c>
      <c r="M125" s="118" t="s">
        <v>2465</v>
      </c>
      <c r="N125" s="118" t="s">
        <v>2472</v>
      </c>
      <c r="O125" s="147" t="s">
        <v>2474</v>
      </c>
      <c r="P125" s="142"/>
      <c r="Q125" s="119" t="s">
        <v>2431</v>
      </c>
    </row>
    <row r="126" spans="1:17" s="99" customFormat="1" ht="18" x14ac:dyDescent="0.25">
      <c r="A126" s="123" t="str">
        <f>VLOOKUP(E126,'LISTADO ATM'!$A$2:$C$901,3,0)</f>
        <v>DISTRITO NACIONAL</v>
      </c>
      <c r="B126" s="121" t="s">
        <v>2535</v>
      </c>
      <c r="C126" s="120">
        <v>44300.362962962965</v>
      </c>
      <c r="D126" s="123" t="s">
        <v>2492</v>
      </c>
      <c r="E126" s="124">
        <v>354</v>
      </c>
      <c r="F126" s="147" t="str">
        <f>VLOOKUP(E126,VIP!$A$2:$O12593,2,0)</f>
        <v>DRBR354</v>
      </c>
      <c r="G126" s="123" t="str">
        <f>VLOOKUP(E126,'LISTADO ATM'!$A$2:$B$900,2,0)</f>
        <v xml:space="preserve">ATM Oficina Núñez de Cáceres II </v>
      </c>
      <c r="H126" s="123" t="str">
        <f>VLOOKUP(E126,VIP!$A$2:$O17514,7,FALSE)</f>
        <v>Si</v>
      </c>
      <c r="I126" s="123" t="str">
        <f>VLOOKUP(E126,VIP!$A$2:$O9479,8,FALSE)</f>
        <v>Si</v>
      </c>
      <c r="J126" s="123" t="str">
        <f>VLOOKUP(E126,VIP!$A$2:$O9429,8,FALSE)</f>
        <v>Si</v>
      </c>
      <c r="K126" s="123" t="str">
        <f>VLOOKUP(E126,VIP!$A$2:$O13003,6,0)</f>
        <v>NO</v>
      </c>
      <c r="L126" s="125" t="s">
        <v>2428</v>
      </c>
      <c r="M126" s="118" t="s">
        <v>2465</v>
      </c>
      <c r="N126" s="118" t="s">
        <v>2472</v>
      </c>
      <c r="O126" s="147" t="s">
        <v>2493</v>
      </c>
      <c r="P126" s="142"/>
      <c r="Q126" s="119" t="s">
        <v>2428</v>
      </c>
    </row>
    <row r="127" spans="1:17" s="99" customFormat="1" ht="18" x14ac:dyDescent="0.25">
      <c r="A127" s="123" t="str">
        <f>VLOOKUP(E127,'LISTADO ATM'!$A$2:$C$901,3,0)</f>
        <v>DISTRITO NACIONAL</v>
      </c>
      <c r="B127" s="121" t="s">
        <v>2534</v>
      </c>
      <c r="C127" s="120">
        <v>44300.386620370373</v>
      </c>
      <c r="D127" s="123" t="s">
        <v>2468</v>
      </c>
      <c r="E127" s="124">
        <v>724</v>
      </c>
      <c r="F127" s="147" t="str">
        <f>VLOOKUP(E127,VIP!$A$2:$O12587,2,0)</f>
        <v>DRBR997</v>
      </c>
      <c r="G127" s="123" t="str">
        <f>VLOOKUP(E127,'LISTADO ATM'!$A$2:$B$900,2,0)</f>
        <v xml:space="preserve">ATM El Huacal I </v>
      </c>
      <c r="H127" s="123" t="str">
        <f>VLOOKUP(E127,VIP!$A$2:$O17508,7,FALSE)</f>
        <v>Si</v>
      </c>
      <c r="I127" s="123" t="str">
        <f>VLOOKUP(E127,VIP!$A$2:$O9473,8,FALSE)</f>
        <v>Si</v>
      </c>
      <c r="J127" s="123" t="str">
        <f>VLOOKUP(E127,VIP!$A$2:$O9423,8,FALSE)</f>
        <v>Si</v>
      </c>
      <c r="K127" s="123" t="str">
        <f>VLOOKUP(E127,VIP!$A$2:$O12997,6,0)</f>
        <v>NO</v>
      </c>
      <c r="L127" s="125" t="s">
        <v>2428</v>
      </c>
      <c r="M127" s="118" t="s">
        <v>2465</v>
      </c>
      <c r="N127" s="118" t="s">
        <v>2472</v>
      </c>
      <c r="O127" s="147" t="s">
        <v>2473</v>
      </c>
      <c r="P127" s="142"/>
      <c r="Q127" s="119" t="s">
        <v>2428</v>
      </c>
    </row>
    <row r="128" spans="1:17" s="99" customFormat="1" ht="18" x14ac:dyDescent="0.25">
      <c r="A128" s="123" t="str">
        <f>VLOOKUP(E128,'LISTADO ATM'!$A$2:$C$901,3,0)</f>
        <v>NORTE</v>
      </c>
      <c r="B128" s="121" t="s">
        <v>2539</v>
      </c>
      <c r="C128" s="120">
        <v>44300.490648148145</v>
      </c>
      <c r="D128" s="123" t="s">
        <v>2492</v>
      </c>
      <c r="E128" s="124">
        <v>687</v>
      </c>
      <c r="F128" s="147" t="str">
        <f>VLOOKUP(E128,VIP!$A$2:$O12598,2,0)</f>
        <v>DRBR687</v>
      </c>
      <c r="G128" s="123" t="str">
        <f>VLOOKUP(E128,'LISTADO ATM'!$A$2:$B$900,2,0)</f>
        <v>ATM Oficina Monterrico II</v>
      </c>
      <c r="H128" s="123" t="str">
        <f>VLOOKUP(E128,VIP!$A$2:$O17519,7,FALSE)</f>
        <v>NO</v>
      </c>
      <c r="I128" s="123" t="str">
        <f>VLOOKUP(E128,VIP!$A$2:$O9484,8,FALSE)</f>
        <v>NO</v>
      </c>
      <c r="J128" s="123" t="str">
        <f>VLOOKUP(E128,VIP!$A$2:$O9434,8,FALSE)</f>
        <v>NO</v>
      </c>
      <c r="K128" s="123" t="str">
        <f>VLOOKUP(E128,VIP!$A$2:$O13008,6,0)</f>
        <v>SI</v>
      </c>
      <c r="L128" s="125" t="s">
        <v>2428</v>
      </c>
      <c r="M128" s="118" t="s">
        <v>2465</v>
      </c>
      <c r="N128" s="118" t="s">
        <v>2472</v>
      </c>
      <c r="O128" s="147" t="s">
        <v>2493</v>
      </c>
      <c r="P128" s="142"/>
      <c r="Q128" s="119" t="s">
        <v>2428</v>
      </c>
    </row>
    <row r="129" spans="1:17" s="99" customFormat="1" ht="18" x14ac:dyDescent="0.25">
      <c r="A129" s="123" t="str">
        <f>VLOOKUP(E129,'LISTADO ATM'!$A$2:$C$901,3,0)</f>
        <v>DISTRITO NACIONAL</v>
      </c>
      <c r="B129" s="121" t="s">
        <v>2548</v>
      </c>
      <c r="C129" s="120">
        <v>44300.589641203704</v>
      </c>
      <c r="D129" s="123" t="s">
        <v>2492</v>
      </c>
      <c r="E129" s="124">
        <v>946</v>
      </c>
      <c r="F129" s="147" t="str">
        <f>VLOOKUP(E129,VIP!$A$2:$O12607,2,0)</f>
        <v>DRBR24R</v>
      </c>
      <c r="G129" s="123" t="str">
        <f>VLOOKUP(E129,'LISTADO ATM'!$A$2:$B$900,2,0)</f>
        <v xml:space="preserve">ATM Oficina Núñez de Cáceres I </v>
      </c>
      <c r="H129" s="123" t="str">
        <f>VLOOKUP(E129,VIP!$A$2:$O17528,7,FALSE)</f>
        <v>Si</v>
      </c>
      <c r="I129" s="123" t="str">
        <f>VLOOKUP(E129,VIP!$A$2:$O9493,8,FALSE)</f>
        <v>Si</v>
      </c>
      <c r="J129" s="123" t="str">
        <f>VLOOKUP(E129,VIP!$A$2:$O9443,8,FALSE)</f>
        <v>Si</v>
      </c>
      <c r="K129" s="123" t="str">
        <f>VLOOKUP(E129,VIP!$A$2:$O13017,6,0)</f>
        <v>NO</v>
      </c>
      <c r="L129" s="125" t="s">
        <v>2428</v>
      </c>
      <c r="M129" s="118" t="s">
        <v>2465</v>
      </c>
      <c r="N129" s="118" t="s">
        <v>2472</v>
      </c>
      <c r="O129" s="147" t="s">
        <v>2493</v>
      </c>
      <c r="P129" s="142"/>
      <c r="Q129" s="119" t="s">
        <v>2428</v>
      </c>
    </row>
    <row r="130" spans="1:17" s="99" customFormat="1" ht="18" x14ac:dyDescent="0.25">
      <c r="A130" s="123" t="str">
        <f>VLOOKUP(E130,'LISTADO ATM'!$A$2:$C$901,3,0)</f>
        <v>DISTRITO NACIONAL</v>
      </c>
      <c r="B130" s="121" t="s">
        <v>2586</v>
      </c>
      <c r="C130" s="120">
        <v>44301.333680555559</v>
      </c>
      <c r="D130" s="123" t="s">
        <v>2468</v>
      </c>
      <c r="E130" s="124">
        <v>169</v>
      </c>
      <c r="F130" s="147" t="str">
        <f>VLOOKUP(E130,VIP!$A$2:$O12617,2,0)</f>
        <v>DRBR169</v>
      </c>
      <c r="G130" s="123" t="str">
        <f>VLOOKUP(E130,'LISTADO ATM'!$A$2:$B$900,2,0)</f>
        <v xml:space="preserve">ATM Oficina Caonabo </v>
      </c>
      <c r="H130" s="123" t="str">
        <f>VLOOKUP(E130,VIP!$A$2:$O17538,7,FALSE)</f>
        <v>Si</v>
      </c>
      <c r="I130" s="123" t="str">
        <f>VLOOKUP(E130,VIP!$A$2:$O9503,8,FALSE)</f>
        <v>Si</v>
      </c>
      <c r="J130" s="123" t="str">
        <f>VLOOKUP(E130,VIP!$A$2:$O9453,8,FALSE)</f>
        <v>Si</v>
      </c>
      <c r="K130" s="123" t="str">
        <f>VLOOKUP(E130,VIP!$A$2:$O13027,6,0)</f>
        <v>NO</v>
      </c>
      <c r="L130" s="125" t="s">
        <v>2428</v>
      </c>
      <c r="M130" s="118" t="s">
        <v>2465</v>
      </c>
      <c r="N130" s="118" t="s">
        <v>2472</v>
      </c>
      <c r="O130" s="147" t="s">
        <v>2473</v>
      </c>
      <c r="P130" s="142"/>
      <c r="Q130" s="119" t="s">
        <v>2428</v>
      </c>
    </row>
    <row r="131" spans="1:17" s="99" customFormat="1" ht="18" x14ac:dyDescent="0.25">
      <c r="A131" s="123" t="str">
        <f>VLOOKUP(E131,'LISTADO ATM'!$A$2:$C$901,3,0)</f>
        <v>DISTRITO NACIONAL</v>
      </c>
      <c r="B131" s="121" t="s">
        <v>2631</v>
      </c>
      <c r="C131" s="120">
        <v>44301.496458333335</v>
      </c>
      <c r="D131" s="123" t="s">
        <v>2492</v>
      </c>
      <c r="E131" s="124">
        <v>516</v>
      </c>
      <c r="F131" s="147" t="str">
        <f>VLOOKUP(E131,VIP!$A$2:$O12636,2,0)</f>
        <v>DRBR516</v>
      </c>
      <c r="G131" s="123" t="str">
        <f>VLOOKUP(E131,'LISTADO ATM'!$A$2:$B$900,2,0)</f>
        <v xml:space="preserve">ATM Oficina Gascue </v>
      </c>
      <c r="H131" s="123" t="str">
        <f>VLOOKUP(E131,VIP!$A$2:$O17557,7,FALSE)</f>
        <v>Si</v>
      </c>
      <c r="I131" s="123" t="str">
        <f>VLOOKUP(E131,VIP!$A$2:$O9522,8,FALSE)</f>
        <v>Si</v>
      </c>
      <c r="J131" s="123" t="str">
        <f>VLOOKUP(E131,VIP!$A$2:$O9472,8,FALSE)</f>
        <v>Si</v>
      </c>
      <c r="K131" s="123" t="str">
        <f>VLOOKUP(E131,VIP!$A$2:$O13046,6,0)</f>
        <v>SI</v>
      </c>
      <c r="L131" s="125" t="s">
        <v>2428</v>
      </c>
      <c r="M131" s="118" t="s">
        <v>2465</v>
      </c>
      <c r="N131" s="118" t="s">
        <v>2472</v>
      </c>
      <c r="O131" s="147" t="s">
        <v>2493</v>
      </c>
      <c r="P131" s="142"/>
      <c r="Q131" s="119" t="s">
        <v>2428</v>
      </c>
    </row>
    <row r="132" spans="1:17" s="99" customFormat="1" ht="18" x14ac:dyDescent="0.25">
      <c r="A132" s="123" t="str">
        <f>VLOOKUP(E132,'LISTADO ATM'!$A$2:$C$901,3,0)</f>
        <v>NORTE</v>
      </c>
      <c r="B132" s="121" t="s">
        <v>2650</v>
      </c>
      <c r="C132" s="120">
        <v>44301.550787037035</v>
      </c>
      <c r="D132" s="123" t="s">
        <v>2651</v>
      </c>
      <c r="E132" s="124">
        <v>601</v>
      </c>
      <c r="F132" s="147" t="str">
        <f>VLOOKUP(E132,VIP!$A$2:$O12634,2,0)</f>
        <v>DRBR255</v>
      </c>
      <c r="G132" s="123" t="str">
        <f>VLOOKUP(E132,'LISTADO ATM'!$A$2:$B$900,2,0)</f>
        <v xml:space="preserve">ATM Plaza Haché (Santiago) </v>
      </c>
      <c r="H132" s="123" t="str">
        <f>VLOOKUP(E132,VIP!$A$2:$O17555,7,FALSE)</f>
        <v>Si</v>
      </c>
      <c r="I132" s="123" t="str">
        <f>VLOOKUP(E132,VIP!$A$2:$O9520,8,FALSE)</f>
        <v>Si</v>
      </c>
      <c r="J132" s="123" t="str">
        <f>VLOOKUP(E132,VIP!$A$2:$O9470,8,FALSE)</f>
        <v>Si</v>
      </c>
      <c r="K132" s="123" t="str">
        <f>VLOOKUP(E132,VIP!$A$2:$O13044,6,0)</f>
        <v>NO</v>
      </c>
      <c r="L132" s="125" t="s">
        <v>2428</v>
      </c>
      <c r="M132" s="118" t="s">
        <v>2465</v>
      </c>
      <c r="N132" s="118" t="s">
        <v>2472</v>
      </c>
      <c r="O132" s="147" t="s">
        <v>2653</v>
      </c>
      <c r="P132" s="142"/>
      <c r="Q132" s="119" t="s">
        <v>2428</v>
      </c>
    </row>
    <row r="133" spans="1:17" s="99" customFormat="1" ht="18" x14ac:dyDescent="0.25">
      <c r="A133" s="123" t="str">
        <f>VLOOKUP(E133,'LISTADO ATM'!$A$2:$C$901,3,0)</f>
        <v>SUR</v>
      </c>
      <c r="B133" s="121" t="s">
        <v>2529</v>
      </c>
      <c r="C133" s="120">
        <v>44300.404976851853</v>
      </c>
      <c r="D133" s="123" t="s">
        <v>2189</v>
      </c>
      <c r="E133" s="124">
        <v>829</v>
      </c>
      <c r="F133" s="147" t="str">
        <f>VLOOKUP(E133,VIP!$A$2:$O12575,2,0)</f>
        <v>DRBR829</v>
      </c>
      <c r="G133" s="123" t="str">
        <f>VLOOKUP(E133,'LISTADO ATM'!$A$2:$B$900,2,0)</f>
        <v xml:space="preserve">ATM UNP Multicentro Sirena Baní </v>
      </c>
      <c r="H133" s="123" t="str">
        <f>VLOOKUP(E133,VIP!$A$2:$O17496,7,FALSE)</f>
        <v>Si</v>
      </c>
      <c r="I133" s="123" t="str">
        <f>VLOOKUP(E133,VIP!$A$2:$O9461,8,FALSE)</f>
        <v>Si</v>
      </c>
      <c r="J133" s="123" t="str">
        <f>VLOOKUP(E133,VIP!$A$2:$O9411,8,FALSE)</f>
        <v>Si</v>
      </c>
      <c r="K133" s="123" t="str">
        <f>VLOOKUP(E133,VIP!$A$2:$O12985,6,0)</f>
        <v>NO</v>
      </c>
      <c r="L133" s="125" t="s">
        <v>2488</v>
      </c>
      <c r="M133" s="118" t="s">
        <v>2465</v>
      </c>
      <c r="N133" s="118" t="s">
        <v>2472</v>
      </c>
      <c r="O133" s="147" t="s">
        <v>2474</v>
      </c>
      <c r="P133" s="142"/>
      <c r="Q133" s="119" t="s">
        <v>2488</v>
      </c>
    </row>
    <row r="134" spans="1:17" s="99" customFormat="1" ht="18" x14ac:dyDescent="0.25">
      <c r="A134" s="123" t="str">
        <f>VLOOKUP(E134,'LISTADO ATM'!$A$2:$C$901,3,0)</f>
        <v>DISTRITO NACIONAL</v>
      </c>
      <c r="B134" s="121" t="s">
        <v>2620</v>
      </c>
      <c r="C134" s="120">
        <v>44301.535185185188</v>
      </c>
      <c r="D134" s="123" t="s">
        <v>2189</v>
      </c>
      <c r="E134" s="124">
        <v>707</v>
      </c>
      <c r="F134" s="147" t="str">
        <f>VLOOKUP(E134,VIP!$A$2:$O12625,2,0)</f>
        <v>DRBR707</v>
      </c>
      <c r="G134" s="123" t="str">
        <f>VLOOKUP(E134,'LISTADO ATM'!$A$2:$B$900,2,0)</f>
        <v xml:space="preserve">ATM IAD </v>
      </c>
      <c r="H134" s="123" t="str">
        <f>VLOOKUP(E134,VIP!$A$2:$O17546,7,FALSE)</f>
        <v>No</v>
      </c>
      <c r="I134" s="123" t="str">
        <f>VLOOKUP(E134,VIP!$A$2:$O9511,8,FALSE)</f>
        <v>No</v>
      </c>
      <c r="J134" s="123" t="str">
        <f>VLOOKUP(E134,VIP!$A$2:$O9461,8,FALSE)</f>
        <v>No</v>
      </c>
      <c r="K134" s="123" t="str">
        <f>VLOOKUP(E134,VIP!$A$2:$O13035,6,0)</f>
        <v>NO</v>
      </c>
      <c r="L134" s="125" t="s">
        <v>2488</v>
      </c>
      <c r="M134" s="118" t="s">
        <v>2465</v>
      </c>
      <c r="N134" s="118" t="s">
        <v>2472</v>
      </c>
      <c r="O134" s="147" t="s">
        <v>2474</v>
      </c>
      <c r="P134" s="142"/>
      <c r="Q134" s="119" t="s">
        <v>2488</v>
      </c>
    </row>
    <row r="135" spans="1:17" s="99" customFormat="1" ht="18" x14ac:dyDescent="0.25">
      <c r="A135" s="123" t="str">
        <f>VLOOKUP(E135,'LISTADO ATM'!$A$2:$C$901,3,0)</f>
        <v>DISTRITO NACIONAL</v>
      </c>
      <c r="B135" s="121" t="s">
        <v>2619</v>
      </c>
      <c r="C135" s="120">
        <v>44301.538958333331</v>
      </c>
      <c r="D135" s="123" t="s">
        <v>2189</v>
      </c>
      <c r="E135" s="124">
        <v>696</v>
      </c>
      <c r="F135" s="147" t="str">
        <f>VLOOKUP(E135,VIP!$A$2:$O12624,2,0)</f>
        <v>DRBR696</v>
      </c>
      <c r="G135" s="123" t="str">
        <f>VLOOKUP(E135,'LISTADO ATM'!$A$2:$B$900,2,0)</f>
        <v>ATM Olé Jacobo Majluta</v>
      </c>
      <c r="H135" s="123" t="str">
        <f>VLOOKUP(E135,VIP!$A$2:$O17545,7,FALSE)</f>
        <v>Si</v>
      </c>
      <c r="I135" s="123" t="str">
        <f>VLOOKUP(E135,VIP!$A$2:$O9510,8,FALSE)</f>
        <v>Si</v>
      </c>
      <c r="J135" s="123" t="str">
        <f>VLOOKUP(E135,VIP!$A$2:$O9460,8,FALSE)</f>
        <v>Si</v>
      </c>
      <c r="K135" s="123" t="str">
        <f>VLOOKUP(E135,VIP!$A$2:$O13034,6,0)</f>
        <v>NO</v>
      </c>
      <c r="L135" s="125" t="s">
        <v>2488</v>
      </c>
      <c r="M135" s="118" t="s">
        <v>2465</v>
      </c>
      <c r="N135" s="118" t="s">
        <v>2472</v>
      </c>
      <c r="O135" s="147" t="s">
        <v>2474</v>
      </c>
      <c r="P135" s="142"/>
      <c r="Q135" s="119" t="s">
        <v>2488</v>
      </c>
    </row>
  </sheetData>
  <autoFilter ref="A4:Q4">
    <sortState ref="A5:Q135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6:E1048576 E1:E73">
    <cfRule type="duplicateValues" dxfId="28" priority="29"/>
  </conditionalFormatting>
  <conditionalFormatting sqref="E74">
    <cfRule type="duplicateValues" dxfId="27" priority="28"/>
  </conditionalFormatting>
  <conditionalFormatting sqref="E136:E1048576 E1:E89">
    <cfRule type="duplicateValues" dxfId="26" priority="26"/>
  </conditionalFormatting>
  <conditionalFormatting sqref="B136:B1048576 B1:B89">
    <cfRule type="duplicateValues" dxfId="25" priority="25"/>
  </conditionalFormatting>
  <conditionalFormatting sqref="E75:E89">
    <cfRule type="duplicateValues" dxfId="24" priority="119368"/>
  </conditionalFormatting>
  <conditionalFormatting sqref="E90:E92">
    <cfRule type="duplicateValues" dxfId="23" priority="24"/>
  </conditionalFormatting>
  <conditionalFormatting sqref="E90:E92">
    <cfRule type="duplicateValues" dxfId="22" priority="23"/>
  </conditionalFormatting>
  <conditionalFormatting sqref="B90:B92">
    <cfRule type="duplicateValues" dxfId="21" priority="22"/>
  </conditionalFormatting>
  <conditionalFormatting sqref="E1:E92 E136:E1048576">
    <cfRule type="duplicateValues" dxfId="20" priority="21"/>
  </conditionalFormatting>
  <conditionalFormatting sqref="E93:E113">
    <cfRule type="duplicateValues" dxfId="19" priority="20"/>
  </conditionalFormatting>
  <conditionalFormatting sqref="E93:E113">
    <cfRule type="duplicateValues" dxfId="18" priority="19"/>
  </conditionalFormatting>
  <conditionalFormatting sqref="B93:B113">
    <cfRule type="duplicateValues" dxfId="17" priority="18"/>
  </conditionalFormatting>
  <conditionalFormatting sqref="E93:E113">
    <cfRule type="duplicateValues" dxfId="16" priority="17"/>
  </conditionalFormatting>
  <conditionalFormatting sqref="E1:E113 E136:E1048576">
    <cfRule type="duplicateValues" dxfId="15" priority="16"/>
  </conditionalFormatting>
  <conditionalFormatting sqref="B1:B113 B136:B1048576">
    <cfRule type="duplicateValues" dxfId="14" priority="15"/>
  </conditionalFormatting>
  <conditionalFormatting sqref="E114:E123">
    <cfRule type="duplicateValues" dxfId="13" priority="14"/>
  </conditionalFormatting>
  <conditionalFormatting sqref="E114:E123">
    <cfRule type="duplicateValues" dxfId="12" priority="13"/>
  </conditionalFormatting>
  <conditionalFormatting sqref="B114:B123">
    <cfRule type="duplicateValues" dxfId="11" priority="12"/>
  </conditionalFormatting>
  <conditionalFormatting sqref="E114:E123">
    <cfRule type="duplicateValues" dxfId="10" priority="11"/>
  </conditionalFormatting>
  <conditionalFormatting sqref="E114:E123">
    <cfRule type="duplicateValues" dxfId="9" priority="10"/>
  </conditionalFormatting>
  <conditionalFormatting sqref="B114:B123">
    <cfRule type="duplicateValues" dxfId="8" priority="9"/>
  </conditionalFormatting>
  <conditionalFormatting sqref="B1:B123 B136:B1048576">
    <cfRule type="duplicateValues" dxfId="7" priority="8"/>
  </conditionalFormatting>
  <conditionalFormatting sqref="E124:E135">
    <cfRule type="duplicateValues" dxfId="6" priority="7"/>
  </conditionalFormatting>
  <conditionalFormatting sqref="E124:E135">
    <cfRule type="duplicateValues" dxfId="5" priority="6"/>
  </conditionalFormatting>
  <conditionalFormatting sqref="B124:B135">
    <cfRule type="duplicateValues" dxfId="4" priority="5"/>
  </conditionalFormatting>
  <conditionalFormatting sqref="E124:E135">
    <cfRule type="duplicateValues" dxfId="3" priority="4"/>
  </conditionalFormatting>
  <conditionalFormatting sqref="E124:E135">
    <cfRule type="duplicateValues" dxfId="2" priority="3"/>
  </conditionalFormatting>
  <conditionalFormatting sqref="B124:B135">
    <cfRule type="duplicateValues" dxfId="1" priority="2"/>
  </conditionalFormatting>
  <conditionalFormatting sqref="B124:B13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2" t="s">
        <v>0</v>
      </c>
      <c r="B1" s="18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4" t="s">
        <v>8</v>
      </c>
      <c r="B9" s="18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6" t="s">
        <v>9</v>
      </c>
      <c r="B14" s="18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73" zoomScaleNormal="100" workbookViewId="0">
      <selection activeCell="B34" sqref="B3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66" t="s">
        <v>2158</v>
      </c>
      <c r="B1" s="167"/>
      <c r="C1" s="167"/>
      <c r="D1" s="167"/>
      <c r="E1" s="168"/>
    </row>
    <row r="2" spans="1:5" ht="25.5" x14ac:dyDescent="0.25">
      <c r="A2" s="169" t="s">
        <v>2470</v>
      </c>
      <c r="B2" s="170"/>
      <c r="C2" s="170"/>
      <c r="D2" s="170"/>
      <c r="E2" s="171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6">
        <v>44300.708333333336</v>
      </c>
      <c r="C4" s="101"/>
      <c r="D4" s="101"/>
      <c r="E4" s="110"/>
    </row>
    <row r="5" spans="1:5" ht="18.75" thickBot="1" x14ac:dyDescent="0.3">
      <c r="A5" s="107" t="s">
        <v>2424</v>
      </c>
      <c r="B5" s="126">
        <v>44301.25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2" t="s">
        <v>2425</v>
      </c>
      <c r="B7" s="173"/>
      <c r="C7" s="173"/>
      <c r="D7" s="173"/>
      <c r="E7" s="174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" x14ac:dyDescent="0.25">
      <c r="A9" s="127" t="e">
        <f>VLOOKUP(B9,'[1]LISTADO ATM'!$A$2:$C$821,3,0)</f>
        <v>#N/A</v>
      </c>
      <c r="B9" s="127"/>
      <c r="C9" s="115" t="e">
        <f>VLOOKUP(B9,'[1]LISTADO ATM'!$A$2:$B$821,2,0)</f>
        <v>#N/A</v>
      </c>
      <c r="D9" s="128" t="s">
        <v>2525</v>
      </c>
      <c r="E9" s="133"/>
    </row>
    <row r="10" spans="1:5" ht="18" x14ac:dyDescent="0.25">
      <c r="A10" s="127" t="str">
        <f>VLOOKUP(B10,'[1]LISTADO ATM'!$A$2:$C$821,3,0)</f>
        <v>SUR</v>
      </c>
      <c r="B10" s="127">
        <v>45</v>
      </c>
      <c r="C10" s="115" t="str">
        <f>VLOOKUP(B10,'[1]LISTADO ATM'!$A$2:$B$821,2,0)</f>
        <v xml:space="preserve">ATM Oficina Tamayo </v>
      </c>
      <c r="D10" s="128" t="s">
        <v>2525</v>
      </c>
      <c r="E10" s="133">
        <v>335854146</v>
      </c>
    </row>
    <row r="11" spans="1:5" ht="18" x14ac:dyDescent="0.25">
      <c r="A11" s="127" t="str">
        <f>VLOOKUP(B11,'[1]LISTADO ATM'!$A$2:$C$821,3,0)</f>
        <v>SUR</v>
      </c>
      <c r="B11" s="127">
        <v>403</v>
      </c>
      <c r="C11" s="115" t="str">
        <f>VLOOKUP(B11,'[1]LISTADO ATM'!$A$2:$B$821,2,0)</f>
        <v xml:space="preserve">ATM Oficina Vicente Noble </v>
      </c>
      <c r="D11" s="128" t="s">
        <v>2525</v>
      </c>
      <c r="E11" s="133">
        <v>335853960</v>
      </c>
    </row>
    <row r="12" spans="1:5" ht="18" x14ac:dyDescent="0.25">
      <c r="A12" s="127" t="str">
        <f>VLOOKUP(B12,'[1]LISTADO ATM'!$A$2:$C$821,3,0)</f>
        <v>NORTE</v>
      </c>
      <c r="B12" s="127">
        <v>350</v>
      </c>
      <c r="C12" s="115" t="str">
        <f>VLOOKUP(B12,'[1]LISTADO ATM'!$A$2:$B$821,2,0)</f>
        <v xml:space="preserve">ATM Oficina Villa Tapia </v>
      </c>
      <c r="D12" s="128" t="s">
        <v>2525</v>
      </c>
      <c r="E12" s="133" t="s">
        <v>2565</v>
      </c>
    </row>
    <row r="13" spans="1:5" ht="18" x14ac:dyDescent="0.25">
      <c r="A13" s="100" t="str">
        <f>VLOOKUP(B13,'[1]LISTADO ATM'!$A$2:$C$821,3,0)</f>
        <v>SUR</v>
      </c>
      <c r="B13" s="127">
        <v>765</v>
      </c>
      <c r="C13" s="127" t="str">
        <f>VLOOKUP(B13,'[1]LISTADO ATM'!$A$2:$B$821,2,0)</f>
        <v xml:space="preserve">ATM Oficina Azua I </v>
      </c>
      <c r="D13" s="128" t="s">
        <v>2525</v>
      </c>
      <c r="E13" s="133">
        <v>335854011</v>
      </c>
    </row>
    <row r="14" spans="1:5" ht="18" x14ac:dyDescent="0.25">
      <c r="A14" s="100" t="str">
        <f>VLOOKUP(B14,'[1]LISTADO ATM'!$A$2:$C$821,3,0)</f>
        <v>DISTRITO NACIONAL</v>
      </c>
      <c r="B14" s="127">
        <v>57</v>
      </c>
      <c r="C14" s="127" t="str">
        <f>VLOOKUP(B14,'[1]LISTADO ATM'!$A$2:$B$821,2,0)</f>
        <v xml:space="preserve">ATM Oficina Malecon Center </v>
      </c>
      <c r="D14" s="128" t="s">
        <v>2525</v>
      </c>
      <c r="E14" s="133" t="s">
        <v>2533</v>
      </c>
    </row>
    <row r="15" spans="1:5" ht="18" x14ac:dyDescent="0.25">
      <c r="A15" s="127" t="str">
        <f>VLOOKUP(B15,'[1]LISTADO ATM'!$A$2:$C$821,3,0)</f>
        <v>DISTRITO NACIONAL</v>
      </c>
      <c r="B15" s="127">
        <v>717</v>
      </c>
      <c r="C15" s="115" t="str">
        <f>VLOOKUP(B15,'[1]LISTADO ATM'!$A$2:$B$821,2,0)</f>
        <v xml:space="preserve">ATM Oficina Los Alcarrizos </v>
      </c>
      <c r="D15" s="128" t="s">
        <v>2525</v>
      </c>
      <c r="E15" s="133">
        <v>335854016</v>
      </c>
    </row>
    <row r="16" spans="1:5" ht="18" x14ac:dyDescent="0.25">
      <c r="A16" s="127" t="str">
        <f>VLOOKUP(B16,'[1]LISTADO ATM'!$A$2:$C$821,3,0)</f>
        <v>NORTE</v>
      </c>
      <c r="B16" s="143">
        <v>601</v>
      </c>
      <c r="C16" s="115" t="str">
        <f>VLOOKUP(B16,'[1]LISTADO ATM'!$A$2:$B$821,2,0)</f>
        <v xml:space="preserve">ATM Plaza Haché (Santiago) </v>
      </c>
      <c r="D16" s="128" t="s">
        <v>2525</v>
      </c>
      <c r="E16" s="133">
        <v>335854639</v>
      </c>
    </row>
    <row r="17" spans="1:5" ht="18" x14ac:dyDescent="0.25">
      <c r="A17" s="127" t="str">
        <f>VLOOKUP(B17,'[1]LISTADO ATM'!$A$2:$C$821,3,0)</f>
        <v>ESTE</v>
      </c>
      <c r="B17" s="127">
        <v>104</v>
      </c>
      <c r="C17" s="115" t="str">
        <f>VLOOKUP(B17,'[1]LISTADO ATM'!$A$2:$B$821,2,0)</f>
        <v xml:space="preserve">ATM Jumbo Higuey </v>
      </c>
      <c r="D17" s="128" t="s">
        <v>2525</v>
      </c>
      <c r="E17" s="133">
        <v>335854501</v>
      </c>
    </row>
    <row r="18" spans="1:5" ht="18" x14ac:dyDescent="0.25">
      <c r="A18" s="127" t="str">
        <f>VLOOKUP(B18,'[1]LISTADO ATM'!$A$2:$C$821,3,0)</f>
        <v>DISTRITO NACIONAL</v>
      </c>
      <c r="B18" s="127">
        <v>408</v>
      </c>
      <c r="C18" s="115" t="str">
        <f>VLOOKUP(B18,'[1]LISTADO ATM'!$A$2:$B$821,2,0)</f>
        <v xml:space="preserve">ATM Autobanco Las Palmas de Herrera </v>
      </c>
      <c r="D18" s="128" t="s">
        <v>2525</v>
      </c>
      <c r="E18" s="133">
        <v>335854297</v>
      </c>
    </row>
    <row r="19" spans="1:5" ht="18" x14ac:dyDescent="0.25">
      <c r="A19" s="127" t="str">
        <f>VLOOKUP(B19,'[1]LISTADO ATM'!$A$2:$C$821,3,0)</f>
        <v>DISTRITO NACIONAL</v>
      </c>
      <c r="B19" s="127">
        <v>931</v>
      </c>
      <c r="C19" s="115" t="str">
        <f>VLOOKUP(B19,'[1]LISTADO ATM'!$A$2:$B$821,2,0)</f>
        <v xml:space="preserve">ATM Autobanco Luperón I </v>
      </c>
      <c r="D19" s="128" t="s">
        <v>2525</v>
      </c>
      <c r="E19" s="133">
        <v>335854281</v>
      </c>
    </row>
    <row r="20" spans="1:5" ht="18" x14ac:dyDescent="0.25">
      <c r="A20" s="127" t="str">
        <f>VLOOKUP(B20,'[1]LISTADO ATM'!$A$2:$C$821,3,0)</f>
        <v>ESTE</v>
      </c>
      <c r="B20" s="127">
        <v>660</v>
      </c>
      <c r="C20" s="115" t="str">
        <f>VLOOKUP(B20,'[1]LISTADO ATM'!$A$2:$B$821,2,0)</f>
        <v>ATM Oficina Romana Norte II</v>
      </c>
      <c r="D20" s="128" t="s">
        <v>2525</v>
      </c>
      <c r="E20" s="133">
        <v>335854139</v>
      </c>
    </row>
    <row r="21" spans="1:5" ht="18" x14ac:dyDescent="0.25">
      <c r="A21" s="127" t="str">
        <f>VLOOKUP(B21,'[1]LISTADO ATM'!$A$2:$C$821,3,0)</f>
        <v>DISTRITO NACIONAL</v>
      </c>
      <c r="B21" s="127">
        <v>493</v>
      </c>
      <c r="C21" s="115" t="str">
        <f>VLOOKUP(B21,'[1]LISTADO ATM'!$A$2:$B$821,2,0)</f>
        <v xml:space="preserve">ATM Oficina Haina Occidental II </v>
      </c>
      <c r="D21" s="128" t="s">
        <v>2525</v>
      </c>
      <c r="E21" s="133">
        <v>335853840</v>
      </c>
    </row>
    <row r="22" spans="1:5" ht="18" x14ac:dyDescent="0.25">
      <c r="A22" s="127" t="str">
        <f>VLOOKUP(B22,'[1]LISTADO ATM'!$A$2:$C$821,3,0)</f>
        <v>ESTE</v>
      </c>
      <c r="B22" s="127">
        <v>427</v>
      </c>
      <c r="C22" s="115" t="str">
        <f>VLOOKUP(B22,'[1]LISTADO ATM'!$A$2:$B$821,2,0)</f>
        <v xml:space="preserve">ATM Almacenes Iberia (Hato Mayor) </v>
      </c>
      <c r="D22" s="128" t="s">
        <v>2525</v>
      </c>
      <c r="E22" s="133" t="s">
        <v>2567</v>
      </c>
    </row>
    <row r="23" spans="1:5" ht="18" x14ac:dyDescent="0.25">
      <c r="A23" s="127" t="str">
        <f>VLOOKUP(B23,'[1]LISTADO ATM'!$A$2:$C$821,3,0)</f>
        <v>NORTE</v>
      </c>
      <c r="B23" s="127">
        <v>358</v>
      </c>
      <c r="C23" s="115" t="str">
        <f>VLOOKUP(B23,'[1]LISTADO ATM'!$A$2:$B$821,2,0)</f>
        <v>ATM Ayuntamiento Cevico</v>
      </c>
      <c r="D23" s="128" t="s">
        <v>2525</v>
      </c>
      <c r="E23" s="133">
        <v>335853816</v>
      </c>
    </row>
    <row r="24" spans="1:5" ht="18" x14ac:dyDescent="0.25">
      <c r="A24" s="127" t="str">
        <f>VLOOKUP(B24,'[1]LISTADO ATM'!$A$2:$C$821,3,0)</f>
        <v>DISTRITO NACIONAL</v>
      </c>
      <c r="B24" s="127">
        <v>486</v>
      </c>
      <c r="C24" s="115" t="str">
        <f>VLOOKUP(B24,'[1]LISTADO ATM'!$A$2:$B$821,2,0)</f>
        <v xml:space="preserve">ATM Olé La Caleta </v>
      </c>
      <c r="D24" s="128" t="s">
        <v>2525</v>
      </c>
      <c r="E24" s="133" t="s">
        <v>2541</v>
      </c>
    </row>
    <row r="25" spans="1:5" ht="18" x14ac:dyDescent="0.25">
      <c r="A25" s="127" t="str">
        <f>VLOOKUP(B25,'[1]LISTADO ATM'!$A$2:$C$821,3,0)</f>
        <v>ESTE</v>
      </c>
      <c r="B25" s="127">
        <v>480</v>
      </c>
      <c r="C25" s="115" t="str">
        <f>VLOOKUP(B25,'[1]LISTADO ATM'!$A$2:$B$821,2,0)</f>
        <v>ATM UNP Farmaconal Higuey</v>
      </c>
      <c r="D25" s="128" t="s">
        <v>2525</v>
      </c>
      <c r="E25" s="133">
        <v>335854180</v>
      </c>
    </row>
    <row r="26" spans="1:5" ht="18" x14ac:dyDescent="0.25">
      <c r="A26" s="127" t="str">
        <f>VLOOKUP(B26,'[1]LISTADO ATM'!$A$2:$C$821,3,0)</f>
        <v>DISTRITO NACIONAL</v>
      </c>
      <c r="B26" s="127">
        <v>409</v>
      </c>
      <c r="C26" s="115" t="str">
        <f>VLOOKUP(B26,'[1]LISTADO ATM'!$A$2:$B$821,2,0)</f>
        <v xml:space="preserve">ATM Oficina Las Palmas de Herrera I </v>
      </c>
      <c r="D26" s="128" t="s">
        <v>2525</v>
      </c>
      <c r="E26" s="133">
        <v>335854288</v>
      </c>
    </row>
    <row r="27" spans="1:5" ht="18" x14ac:dyDescent="0.25">
      <c r="A27" s="100" t="str">
        <f>VLOOKUP(B27,'[1]LISTADO ATM'!$A$2:$C$821,3,0)</f>
        <v>NORTE</v>
      </c>
      <c r="B27" s="127">
        <v>411</v>
      </c>
      <c r="C27" s="127" t="str">
        <f>VLOOKUP(B27,'[1]LISTADO ATM'!$A$2:$B$821,2,0)</f>
        <v xml:space="preserve">ATM UNP Piedra Blanca </v>
      </c>
      <c r="D27" s="128" t="s">
        <v>2525</v>
      </c>
      <c r="E27" s="133">
        <v>335854302</v>
      </c>
    </row>
    <row r="28" spans="1:5" ht="18" x14ac:dyDescent="0.25">
      <c r="A28" s="100" t="str">
        <f>VLOOKUP(B28,'[1]LISTADO ATM'!$A$2:$C$821,3,0)</f>
        <v>DISTRITO NACIONAL</v>
      </c>
      <c r="B28" s="127">
        <v>575</v>
      </c>
      <c r="C28" s="127" t="str">
        <f>VLOOKUP(B28,'[1]LISTADO ATM'!$A$2:$B$821,2,0)</f>
        <v xml:space="preserve">ATM EDESUR Tiradentes </v>
      </c>
      <c r="D28" s="128" t="s">
        <v>2525</v>
      </c>
      <c r="E28" s="133" t="s">
        <v>2560</v>
      </c>
    </row>
    <row r="29" spans="1:5" ht="18" x14ac:dyDescent="0.25">
      <c r="A29" s="100" t="str">
        <f>VLOOKUP(B29,'[1]LISTADO ATM'!$A$2:$C$821,3,0)</f>
        <v>DISTRITO NACIONAL</v>
      </c>
      <c r="B29" s="127">
        <v>971</v>
      </c>
      <c r="C29" s="127" t="str">
        <f>VLOOKUP(B29,'[1]LISTADO ATM'!$A$2:$B$821,2,0)</f>
        <v xml:space="preserve">ATM Club Banreservas I </v>
      </c>
      <c r="D29" s="128" t="s">
        <v>2525</v>
      </c>
      <c r="E29" s="133">
        <v>335854050</v>
      </c>
    </row>
    <row r="30" spans="1:5" ht="18" x14ac:dyDescent="0.25">
      <c r="A30" s="100" t="str">
        <f>VLOOKUP(B30,'[1]LISTADO ATM'!$A$2:$C$821,3,0)</f>
        <v>DISTRITO NACIONAL</v>
      </c>
      <c r="B30" s="127">
        <v>600</v>
      </c>
      <c r="C30" s="127" t="str">
        <f>VLOOKUP(B30,'[1]LISTADO ATM'!$A$2:$B$821,2,0)</f>
        <v>ATM S/M Bravo Hipica</v>
      </c>
      <c r="D30" s="128" t="s">
        <v>2525</v>
      </c>
      <c r="E30" s="133" t="s">
        <v>2566</v>
      </c>
    </row>
    <row r="31" spans="1:5" ht="18" x14ac:dyDescent="0.25">
      <c r="A31" s="100" t="str">
        <f>VLOOKUP(B31,'[1]LISTADO ATM'!$A$2:$C$821,3,0)</f>
        <v>DISTRITO NACIONAL</v>
      </c>
      <c r="B31" s="127">
        <v>938</v>
      </c>
      <c r="C31" s="127" t="str">
        <f>VLOOKUP(B31,'[1]LISTADO ATM'!$A$2:$B$821,2,0)</f>
        <v xml:space="preserve">ATM Autobanco Oficina Filadelfia Plaza </v>
      </c>
      <c r="D31" s="128" t="s">
        <v>2525</v>
      </c>
      <c r="E31" s="133" t="s">
        <v>2564</v>
      </c>
    </row>
    <row r="32" spans="1:5" ht="18" x14ac:dyDescent="0.25">
      <c r="A32" s="100" t="str">
        <f>VLOOKUP(B32,'[1]LISTADO ATM'!$A$2:$C$821,3,0)</f>
        <v>DISTRITO NACIONAL</v>
      </c>
      <c r="B32" s="127">
        <v>232</v>
      </c>
      <c r="C32" s="127" t="str">
        <f>VLOOKUP(B32,'[1]LISTADO ATM'!$A$2:$B$821,2,0)</f>
        <v xml:space="preserve">ATM S/M Nacional Charles de Gaulle </v>
      </c>
      <c r="D32" s="128" t="s">
        <v>2525</v>
      </c>
      <c r="E32" s="114">
        <v>335849089</v>
      </c>
    </row>
    <row r="33" spans="1:5" ht="18.75" thickBot="1" x14ac:dyDescent="0.3">
      <c r="A33" s="103" t="s">
        <v>2495</v>
      </c>
      <c r="B33" s="141">
        <f>COUNT(B9:B32)</f>
        <v>23</v>
      </c>
      <c r="C33" s="175"/>
      <c r="D33" s="176"/>
      <c r="E33" s="177"/>
    </row>
    <row r="34" spans="1:5" x14ac:dyDescent="0.25">
      <c r="B34" s="105"/>
      <c r="E34" s="105"/>
    </row>
    <row r="35" spans="1:5" ht="18" x14ac:dyDescent="0.25">
      <c r="A35" s="172" t="s">
        <v>2496</v>
      </c>
      <c r="B35" s="173"/>
      <c r="C35" s="173"/>
      <c r="D35" s="173"/>
      <c r="E35" s="174"/>
    </row>
    <row r="36" spans="1:5" ht="18" x14ac:dyDescent="0.25">
      <c r="A36" s="102" t="s">
        <v>15</v>
      </c>
      <c r="B36" s="102" t="s">
        <v>2426</v>
      </c>
      <c r="C36" s="102" t="s">
        <v>46</v>
      </c>
      <c r="D36" s="102" t="s">
        <v>2429</v>
      </c>
      <c r="E36" s="102" t="s">
        <v>2427</v>
      </c>
    </row>
    <row r="37" spans="1:5" ht="18.75" customHeight="1" x14ac:dyDescent="0.25">
      <c r="A37" s="100" t="e">
        <f>VLOOKUP(B37,'[1]LISTADO ATM'!$A$2:$C$821,3,0)</f>
        <v>#N/A</v>
      </c>
      <c r="B37" s="127"/>
      <c r="C37" s="127" t="e">
        <f>VLOOKUP(B37,'[1]LISTADO ATM'!$A$2:$B$821,2,0)</f>
        <v>#N/A</v>
      </c>
      <c r="D37" s="128" t="s">
        <v>2526</v>
      </c>
      <c r="E37" s="133"/>
    </row>
    <row r="38" spans="1:5" ht="18.75" customHeight="1" x14ac:dyDescent="0.25">
      <c r="A38" s="100" t="str">
        <f>VLOOKUP(B38,'[1]LISTADO ATM'!$A$2:$C$821,3,0)</f>
        <v>DISTRITO NACIONAL</v>
      </c>
      <c r="B38" s="127">
        <v>165</v>
      </c>
      <c r="C38" s="127" t="str">
        <f>VLOOKUP(B38,'[1]LISTADO ATM'!$A$2:$B$821,2,0)</f>
        <v>ATM Autoservicio Megacentro</v>
      </c>
      <c r="D38" s="128" t="s">
        <v>2526</v>
      </c>
      <c r="E38" s="133">
        <v>335853777</v>
      </c>
    </row>
    <row r="39" spans="1:5" ht="18.75" customHeight="1" x14ac:dyDescent="0.25">
      <c r="A39" s="100" t="str">
        <f>VLOOKUP(B39,'[1]LISTADO ATM'!$A$2:$C$821,3,0)</f>
        <v>DISTRITO NACIONAL</v>
      </c>
      <c r="B39" s="127">
        <v>835</v>
      </c>
      <c r="C39" s="127" t="str">
        <f>VLOOKUP(B39,'[1]LISTADO ATM'!$A$2:$B$821,2,0)</f>
        <v xml:space="preserve">ATM UNP Megacentro </v>
      </c>
      <c r="D39" s="128" t="s">
        <v>2526</v>
      </c>
      <c r="E39" s="133">
        <v>335853782</v>
      </c>
    </row>
    <row r="40" spans="1:5" ht="18.75" customHeight="1" x14ac:dyDescent="0.25">
      <c r="A40" s="100" t="str">
        <f>VLOOKUP(B40,'[1]LISTADO ATM'!$A$2:$C$821,3,0)</f>
        <v>DISTRITO NACIONAL</v>
      </c>
      <c r="B40" s="127">
        <v>686</v>
      </c>
      <c r="C40" s="127" t="str">
        <f>VLOOKUP(B40,'[1]LISTADO ATM'!$A$2:$B$821,2,0)</f>
        <v>ATM Autoservicio Oficina Máximo Gómez</v>
      </c>
      <c r="D40" s="128" t="s">
        <v>2526</v>
      </c>
      <c r="E40" s="133">
        <v>335853259</v>
      </c>
    </row>
    <row r="41" spans="1:5" ht="18.75" customHeight="1" x14ac:dyDescent="0.25">
      <c r="A41" s="100" t="str">
        <f>VLOOKUP(B41,'[1]LISTADO ATM'!$A$2:$C$821,3,0)</f>
        <v>ESTE</v>
      </c>
      <c r="B41" s="127">
        <v>399</v>
      </c>
      <c r="C41" s="127" t="str">
        <f>VLOOKUP(B41,'[1]LISTADO ATM'!$A$2:$B$821,2,0)</f>
        <v xml:space="preserve">ATM Oficina La Romana II </v>
      </c>
      <c r="D41" s="128" t="s">
        <v>2526</v>
      </c>
      <c r="E41" s="133">
        <v>335854202</v>
      </c>
    </row>
    <row r="42" spans="1:5" ht="18.75" thickBot="1" x14ac:dyDescent="0.3">
      <c r="A42" s="103" t="s">
        <v>2495</v>
      </c>
      <c r="B42" s="141">
        <f>COUNT(B37:B41)</f>
        <v>4</v>
      </c>
      <c r="C42" s="163"/>
      <c r="D42" s="164"/>
      <c r="E42" s="165"/>
    </row>
    <row r="43" spans="1:5" ht="15.75" thickBot="1" x14ac:dyDescent="0.3">
      <c r="B43" s="105"/>
      <c r="E43" s="105"/>
    </row>
    <row r="44" spans="1:5" ht="18.75" thickBot="1" x14ac:dyDescent="0.3">
      <c r="A44" s="153" t="s">
        <v>2497</v>
      </c>
      <c r="B44" s="154"/>
      <c r="C44" s="154"/>
      <c r="D44" s="154"/>
      <c r="E44" s="155"/>
    </row>
    <row r="45" spans="1:5" ht="18" x14ac:dyDescent="0.25">
      <c r="A45" s="102" t="s">
        <v>15</v>
      </c>
      <c r="B45" s="102" t="s">
        <v>2426</v>
      </c>
      <c r="C45" s="102" t="s">
        <v>46</v>
      </c>
      <c r="D45" s="102" t="s">
        <v>2429</v>
      </c>
      <c r="E45" s="102" t="s">
        <v>2427</v>
      </c>
    </row>
    <row r="46" spans="1:5" ht="18" x14ac:dyDescent="0.25">
      <c r="A46" s="127" t="str">
        <f>VLOOKUP(B46,'[1]LISTADO ATM'!$A$2:$C$821,3,0)</f>
        <v>DISTRITO NACIONAL</v>
      </c>
      <c r="B46" s="127">
        <v>354</v>
      </c>
      <c r="C46" s="115" t="str">
        <f>VLOOKUP(B46,'[1]LISTADO ATM'!$A$2:$B$821,2,0)</f>
        <v xml:space="preserve">ATM Oficina Núñez de Cáceres II </v>
      </c>
      <c r="D46" s="129" t="s">
        <v>2451</v>
      </c>
      <c r="E46" s="133" t="s">
        <v>2535</v>
      </c>
    </row>
    <row r="47" spans="1:5" ht="18" x14ac:dyDescent="0.25">
      <c r="A47" s="127" t="str">
        <f>VLOOKUP(B47,'[1]LISTADO ATM'!$A$2:$C$821,3,0)</f>
        <v>NORTE</v>
      </c>
      <c r="B47" s="127">
        <v>687</v>
      </c>
      <c r="C47" s="115" t="str">
        <f>VLOOKUP(B47,'[1]LISTADO ATM'!$A$2:$B$821,2,0)</f>
        <v>ATM Oficina Monterrico II</v>
      </c>
      <c r="D47" s="129" t="s">
        <v>2451</v>
      </c>
      <c r="E47" s="133" t="s">
        <v>2539</v>
      </c>
    </row>
    <row r="48" spans="1:5" ht="18" x14ac:dyDescent="0.25">
      <c r="A48" s="127" t="str">
        <f>VLOOKUP(B48,'[1]LISTADO ATM'!$A$2:$C$821,3,0)</f>
        <v>DISTRITO NACIONAL</v>
      </c>
      <c r="B48" s="127">
        <v>946</v>
      </c>
      <c r="C48" s="115" t="str">
        <f>VLOOKUP(B48,'[1]LISTADO ATM'!$A$2:$B$821,2,0)</f>
        <v xml:space="preserve">ATM Oficina Núñez de Cáceres I </v>
      </c>
      <c r="D48" s="129" t="s">
        <v>2451</v>
      </c>
      <c r="E48" s="133" t="s">
        <v>2548</v>
      </c>
    </row>
    <row r="49" spans="1:5" ht="18" x14ac:dyDescent="0.25">
      <c r="A49" s="127" t="str">
        <f>VLOOKUP(B49,'[1]LISTADO ATM'!$A$2:$C$821,3,0)</f>
        <v>DISTRITO NACIONAL</v>
      </c>
      <c r="B49" s="127">
        <v>724</v>
      </c>
      <c r="C49" s="115" t="str">
        <f>VLOOKUP(B49,'[1]LISTADO ATM'!$A$2:$B$821,2,0)</f>
        <v xml:space="preserve">ATM El Huacal I </v>
      </c>
      <c r="D49" s="129" t="s">
        <v>2451</v>
      </c>
      <c r="E49" s="133">
        <v>335852747</v>
      </c>
    </row>
    <row r="50" spans="1:5" ht="18" x14ac:dyDescent="0.25">
      <c r="A50" s="127" t="str">
        <f>VLOOKUP(B50,'[1]LISTADO ATM'!$A$2:$C$821,3,0)</f>
        <v>DISTRITO NACIONAL</v>
      </c>
      <c r="B50" s="127">
        <v>169</v>
      </c>
      <c r="C50" s="115" t="str">
        <f>VLOOKUP(B50,'[1]LISTADO ATM'!$A$2:$B$821,2,0)</f>
        <v xml:space="preserve">ATM Oficina Caonabo </v>
      </c>
      <c r="D50" s="129" t="s">
        <v>2451</v>
      </c>
      <c r="E50" s="133">
        <v>335853873</v>
      </c>
    </row>
    <row r="51" spans="1:5" ht="18" x14ac:dyDescent="0.25">
      <c r="A51" s="127" t="str">
        <f>VLOOKUP(B51,'[1]LISTADO ATM'!$A$2:$C$821,3,0)</f>
        <v>DISTRITO NACIONAL</v>
      </c>
      <c r="B51" s="127">
        <v>516</v>
      </c>
      <c r="C51" s="115" t="str">
        <f>VLOOKUP(B51,'[1]LISTADO ATM'!$A$2:$B$821,2,0)</f>
        <v xml:space="preserve">ATM Oficina Gascue </v>
      </c>
      <c r="D51" s="129" t="s">
        <v>2451</v>
      </c>
      <c r="E51" s="133">
        <v>335854498</v>
      </c>
    </row>
    <row r="52" spans="1:5" ht="18" x14ac:dyDescent="0.25">
      <c r="A52" s="127" t="str">
        <f>VLOOKUP(B52,'[1]LISTADO ATM'!$A$2:$C$821,3,0)</f>
        <v>NORTE</v>
      </c>
      <c r="B52" s="127">
        <v>157</v>
      </c>
      <c r="C52" s="115" t="str">
        <f>VLOOKUP(B52,'[1]LISTADO ATM'!$A$2:$B$821,2,0)</f>
        <v xml:space="preserve">ATM Oficina Samaná </v>
      </c>
      <c r="D52" s="129" t="s">
        <v>2451</v>
      </c>
      <c r="E52" s="133">
        <v>335854852</v>
      </c>
    </row>
    <row r="53" spans="1:5" ht="18" x14ac:dyDescent="0.25">
      <c r="A53" s="127" t="str">
        <f>VLOOKUP(B53,'[1]LISTADO ATM'!$A$2:$C$821,3,0)</f>
        <v>ESTE</v>
      </c>
      <c r="B53" s="127">
        <v>121</v>
      </c>
      <c r="C53" s="115" t="str">
        <f>VLOOKUP(B53,'[1]LISTADO ATM'!$A$2:$B$821,2,0)</f>
        <v xml:space="preserve">ATM Oficina Bayaguana </v>
      </c>
      <c r="D53" s="129" t="s">
        <v>2451</v>
      </c>
      <c r="E53" s="133">
        <v>335854860</v>
      </c>
    </row>
    <row r="54" spans="1:5" ht="18" x14ac:dyDescent="0.25">
      <c r="A54" s="127" t="e">
        <f>VLOOKUP(B54,'[1]LISTADO ATM'!$A$2:$C$821,3,0)</f>
        <v>#N/A</v>
      </c>
      <c r="B54" s="127"/>
      <c r="C54" s="115" t="e">
        <f>VLOOKUP(B54,'[1]LISTADO ATM'!$A$2:$B$821,2,0)</f>
        <v>#N/A</v>
      </c>
      <c r="D54" s="129" t="s">
        <v>2451</v>
      </c>
      <c r="E54" s="133"/>
    </row>
    <row r="55" spans="1:5" ht="18.75" thickBot="1" x14ac:dyDescent="0.3">
      <c r="A55" s="130" t="s">
        <v>2495</v>
      </c>
      <c r="B55" s="141">
        <f>COUNT(B46:B53)</f>
        <v>8</v>
      </c>
      <c r="C55" s="113"/>
      <c r="D55" s="113"/>
      <c r="E55" s="113"/>
    </row>
    <row r="56" spans="1:5" ht="15.75" thickBot="1" x14ac:dyDescent="0.3">
      <c r="B56" s="105"/>
      <c r="E56" s="105"/>
    </row>
    <row r="57" spans="1:5" ht="18.75" thickBot="1" x14ac:dyDescent="0.3">
      <c r="A57" s="153" t="s">
        <v>2451</v>
      </c>
      <c r="B57" s="154"/>
      <c r="C57" s="154"/>
      <c r="D57" s="154"/>
      <c r="E57" s="155"/>
    </row>
    <row r="58" spans="1:5" ht="18" x14ac:dyDescent="0.25">
      <c r="A58" s="102" t="s">
        <v>15</v>
      </c>
      <c r="B58" s="102" t="s">
        <v>2426</v>
      </c>
      <c r="C58" s="102" t="s">
        <v>46</v>
      </c>
      <c r="D58" s="102" t="s">
        <v>2429</v>
      </c>
      <c r="E58" s="102" t="s">
        <v>2427</v>
      </c>
    </row>
    <row r="59" spans="1:5" ht="18" x14ac:dyDescent="0.25">
      <c r="A59" s="100" t="str">
        <f>VLOOKUP(B59,'[1]LISTADO ATM'!$A$2:$C$821,3,0)</f>
        <v>DISTRITO NACIONAL</v>
      </c>
      <c r="B59" s="127">
        <v>567</v>
      </c>
      <c r="C59" s="127" t="str">
        <f>VLOOKUP(B59,'[1]LISTADO ATM'!$A$2:$B$821,2,0)</f>
        <v xml:space="preserve">ATM Oficina Máximo Gómez </v>
      </c>
      <c r="D59" s="127" t="s">
        <v>2523</v>
      </c>
      <c r="E59" s="114">
        <v>335850318</v>
      </c>
    </row>
    <row r="60" spans="1:5" ht="18" x14ac:dyDescent="0.25">
      <c r="A60" s="100" t="str">
        <f>VLOOKUP(B60,'[1]LISTADO ATM'!$A$2:$C$821,3,0)</f>
        <v>DISTRITO NACIONAL</v>
      </c>
      <c r="B60" s="127">
        <v>231</v>
      </c>
      <c r="C60" s="127" t="str">
        <f>VLOOKUP(B60,'[1]LISTADO ATM'!$A$2:$B$821,2,0)</f>
        <v xml:space="preserve">ATM Oficina Zona Oriental </v>
      </c>
      <c r="D60" s="115" t="s">
        <v>2523</v>
      </c>
      <c r="E60" s="133" t="s">
        <v>2538</v>
      </c>
    </row>
    <row r="61" spans="1:5" ht="18" x14ac:dyDescent="0.25">
      <c r="A61" s="100" t="str">
        <f>VLOOKUP(B61,'[1]LISTADO ATM'!$A$2:$C$821,3,0)</f>
        <v>DISTRITO NACIONAL</v>
      </c>
      <c r="B61" s="127">
        <v>568</v>
      </c>
      <c r="C61" s="127" t="str">
        <f>VLOOKUP(B61,'[1]LISTADO ATM'!$A$2:$B$821,2,0)</f>
        <v xml:space="preserve">ATM Ministerio de Educación </v>
      </c>
      <c r="D61" s="115" t="s">
        <v>2523</v>
      </c>
      <c r="E61" s="133" t="s">
        <v>2549</v>
      </c>
    </row>
    <row r="62" spans="1:5" ht="18" x14ac:dyDescent="0.25">
      <c r="A62" s="100" t="str">
        <f>VLOOKUP(B62,'[1]LISTADO ATM'!$A$2:$C$821,3,0)</f>
        <v>DISTRITO NACIONAL</v>
      </c>
      <c r="B62" s="127">
        <v>911</v>
      </c>
      <c r="C62" s="127" t="str">
        <f>VLOOKUP(B62,'[1]LISTADO ATM'!$A$2:$B$821,2,0)</f>
        <v xml:space="preserve">ATM Oficina Venezuela II </v>
      </c>
      <c r="D62" s="115" t="s">
        <v>2523</v>
      </c>
      <c r="E62" s="133">
        <v>335853817</v>
      </c>
    </row>
    <row r="63" spans="1:5" ht="18" x14ac:dyDescent="0.25">
      <c r="A63" s="100" t="str">
        <f>VLOOKUP(B63,'[1]LISTADO ATM'!$A$2:$C$821,3,0)</f>
        <v>DISTRITO NACIONAL</v>
      </c>
      <c r="B63" s="127">
        <v>227</v>
      </c>
      <c r="C63" s="127" t="str">
        <f>VLOOKUP(B63,'[1]LISTADO ATM'!$A$2:$B$821,2,0)</f>
        <v xml:space="preserve">ATM S/M Bravo Av. Enriquillo </v>
      </c>
      <c r="D63" s="115" t="s">
        <v>2523</v>
      </c>
      <c r="E63" s="133">
        <v>335854489</v>
      </c>
    </row>
    <row r="64" spans="1:5" ht="18" x14ac:dyDescent="0.25">
      <c r="A64" s="100" t="str">
        <f>VLOOKUP(B64,'[1]LISTADO ATM'!$A$2:$C$821,3,0)</f>
        <v>SUR</v>
      </c>
      <c r="B64" s="143">
        <v>296</v>
      </c>
      <c r="C64" s="127" t="str">
        <f>VLOOKUP(B64,'[1]LISTADO ATM'!$A$2:$B$821,2,0)</f>
        <v>ATM Estación BANICOMB (Baní)  ECO Petroleo</v>
      </c>
      <c r="D64" s="115" t="s">
        <v>2523</v>
      </c>
      <c r="E64" s="133">
        <v>335854507</v>
      </c>
    </row>
    <row r="65" spans="1:5" ht="18" x14ac:dyDescent="0.25">
      <c r="A65" s="100" t="str">
        <f>VLOOKUP(B65,'[1]LISTADO ATM'!$A$2:$C$821,3,0)</f>
        <v>DISTRITO NACIONAL</v>
      </c>
      <c r="B65" s="143">
        <v>676</v>
      </c>
      <c r="C65" s="127" t="str">
        <f>VLOOKUP(B65,'[1]LISTADO ATM'!$A$2:$B$821,2,0)</f>
        <v>ATM S/M Bravo Colina Del Oeste</v>
      </c>
      <c r="D65" s="115" t="s">
        <v>2523</v>
      </c>
      <c r="E65" s="188">
        <v>335854869</v>
      </c>
    </row>
    <row r="66" spans="1:5" ht="18.75" thickBot="1" x14ac:dyDescent="0.3">
      <c r="A66" s="103" t="s">
        <v>2495</v>
      </c>
      <c r="B66" s="141">
        <f>COUNT(B59:B65)</f>
        <v>7</v>
      </c>
      <c r="C66" s="113"/>
      <c r="D66" s="145"/>
      <c r="E66" s="146"/>
    </row>
    <row r="67" spans="1:5" ht="15.75" thickBot="1" x14ac:dyDescent="0.3">
      <c r="B67" s="105"/>
      <c r="E67" s="105"/>
    </row>
    <row r="68" spans="1:5" ht="18" x14ac:dyDescent="0.25">
      <c r="A68" s="156" t="s">
        <v>2498</v>
      </c>
      <c r="B68" s="157"/>
      <c r="C68" s="157"/>
      <c r="D68" s="157"/>
      <c r="E68" s="158"/>
    </row>
    <row r="69" spans="1:5" ht="18" x14ac:dyDescent="0.25">
      <c r="A69" s="102" t="s">
        <v>15</v>
      </c>
      <c r="B69" s="102" t="s">
        <v>2426</v>
      </c>
      <c r="C69" s="104" t="s">
        <v>46</v>
      </c>
      <c r="D69" s="131" t="s">
        <v>2429</v>
      </c>
      <c r="E69" s="102" t="s">
        <v>2427</v>
      </c>
    </row>
    <row r="70" spans="1:5" ht="18" x14ac:dyDescent="0.25">
      <c r="A70" s="100" t="str">
        <f>VLOOKUP(B70,'[1]LISTADO ATM'!$A$2:$C$821,3,0)</f>
        <v>SUR</v>
      </c>
      <c r="B70" s="127">
        <v>730</v>
      </c>
      <c r="C70" s="127" t="str">
        <f>VLOOKUP(B70,'[1]LISTADO ATM'!$A$2:$B$821,2,0)</f>
        <v xml:space="preserve">ATM Palacio de Justicia Barahona </v>
      </c>
      <c r="D70" s="127" t="s">
        <v>2592</v>
      </c>
      <c r="E70" s="133">
        <v>335853486</v>
      </c>
    </row>
    <row r="71" spans="1:5" ht="18" x14ac:dyDescent="0.25">
      <c r="A71" s="100" t="str">
        <f>VLOOKUP(B71,'[1]LISTADO ATM'!$A$2:$C$821,3,0)</f>
        <v>DISTRITO NACIONAL</v>
      </c>
      <c r="B71" s="127">
        <v>231</v>
      </c>
      <c r="C71" s="127" t="str">
        <f>VLOOKUP(B71,'[1]LISTADO ATM'!$A$2:$B$821,2,0)</f>
        <v xml:space="preserve">ATM Oficina Zona Oriental </v>
      </c>
      <c r="D71" s="127" t="s">
        <v>2522</v>
      </c>
      <c r="E71" s="133">
        <v>335854648</v>
      </c>
    </row>
    <row r="72" spans="1:5" ht="18" x14ac:dyDescent="0.25">
      <c r="A72" s="100" t="str">
        <f>VLOOKUP(B72,'[1]LISTADO ATM'!$A$2:$C$821,3,0)</f>
        <v>NORTE</v>
      </c>
      <c r="B72" s="127">
        <v>538</v>
      </c>
      <c r="C72" s="127" t="str">
        <f>VLOOKUP(B72,'[1]LISTADO ATM'!$A$2:$B$821,2,0)</f>
        <v>ATM  Autoservicio San Fco. Macorís</v>
      </c>
      <c r="D72" s="127" t="s">
        <v>2522</v>
      </c>
      <c r="E72" s="133" t="s">
        <v>2655</v>
      </c>
    </row>
    <row r="73" spans="1:5" ht="18.75" thickBot="1" x14ac:dyDescent="0.3">
      <c r="A73" s="103" t="s">
        <v>2495</v>
      </c>
      <c r="B73" s="141">
        <f>COUNT(B70:B72)</f>
        <v>3</v>
      </c>
      <c r="C73" s="113"/>
      <c r="D73" s="132"/>
      <c r="E73" s="132"/>
    </row>
    <row r="74" spans="1:5" ht="15.75" thickBot="1" x14ac:dyDescent="0.3">
      <c r="B74" s="105"/>
      <c r="E74" s="105"/>
    </row>
    <row r="75" spans="1:5" ht="18.75" thickBot="1" x14ac:dyDescent="0.3">
      <c r="A75" s="159" t="s">
        <v>2499</v>
      </c>
      <c r="B75" s="160"/>
      <c r="D75" s="105"/>
      <c r="E75" s="105"/>
    </row>
    <row r="76" spans="1:5" ht="18.75" thickBot="1" x14ac:dyDescent="0.3">
      <c r="A76" s="134">
        <f>+B55+B66+B73</f>
        <v>18</v>
      </c>
      <c r="B76" s="135"/>
    </row>
    <row r="77" spans="1:5" ht="15.75" thickBot="1" x14ac:dyDescent="0.3">
      <c r="B77" s="105"/>
      <c r="E77" s="105"/>
    </row>
    <row r="78" spans="1:5" ht="18.75" thickBot="1" x14ac:dyDescent="0.3">
      <c r="A78" s="153" t="s">
        <v>2500</v>
      </c>
      <c r="B78" s="154"/>
      <c r="C78" s="154"/>
      <c r="D78" s="154"/>
      <c r="E78" s="155"/>
    </row>
    <row r="79" spans="1:5" ht="18" x14ac:dyDescent="0.25">
      <c r="A79" s="106" t="s">
        <v>15</v>
      </c>
      <c r="B79" s="111" t="s">
        <v>2426</v>
      </c>
      <c r="C79" s="104" t="s">
        <v>46</v>
      </c>
      <c r="D79" s="161" t="s">
        <v>2429</v>
      </c>
      <c r="E79" s="162"/>
    </row>
    <row r="80" spans="1:5" ht="18" x14ac:dyDescent="0.25">
      <c r="A80" s="127" t="str">
        <f>VLOOKUP(B80,'[1]LISTADO ATM'!$A$2:$C$821,3,0)</f>
        <v>DISTRITO NACIONAL</v>
      </c>
      <c r="B80" s="127">
        <v>810</v>
      </c>
      <c r="C80" s="127" t="str">
        <f>VLOOKUP(B80,'[1]LISTADO ATM'!$A$2:$B$821,2,0)</f>
        <v xml:space="preserve">ATM UNP Multicentro La Sirena José Contreras </v>
      </c>
      <c r="D80" s="151" t="s">
        <v>2502</v>
      </c>
      <c r="E80" s="152"/>
    </row>
    <row r="81" spans="1:5" ht="18" x14ac:dyDescent="0.25">
      <c r="A81" s="127" t="str">
        <f>VLOOKUP(B81,'[1]LISTADO ATM'!$A$2:$C$821,3,0)</f>
        <v>ESTE</v>
      </c>
      <c r="B81" s="127">
        <v>608</v>
      </c>
      <c r="C81" s="127" t="str">
        <f>VLOOKUP(B81,'[1]LISTADO ATM'!$A$2:$B$821,2,0)</f>
        <v xml:space="preserve">ATM Oficina Jumbo (San Pedro) </v>
      </c>
      <c r="D81" s="151" t="s">
        <v>2502</v>
      </c>
      <c r="E81" s="152"/>
    </row>
    <row r="82" spans="1:5" ht="18" x14ac:dyDescent="0.25">
      <c r="A82" s="127" t="str">
        <f>VLOOKUP(B82,'[1]LISTADO ATM'!$A$2:$C$821,3,0)</f>
        <v>DISTRITO NACIONAL</v>
      </c>
      <c r="B82" s="127">
        <v>725</v>
      </c>
      <c r="C82" s="127" t="str">
        <f>VLOOKUP(B82,'[1]LISTADO ATM'!$A$2:$B$821,2,0)</f>
        <v xml:space="preserve">ATM El Huacal II  </v>
      </c>
      <c r="D82" s="151" t="s">
        <v>2571</v>
      </c>
      <c r="E82" s="152"/>
    </row>
    <row r="83" spans="1:5" ht="18" x14ac:dyDescent="0.25">
      <c r="A83" s="127" t="str">
        <f>VLOOKUP(B83,'[1]LISTADO ATM'!$A$2:$C$821,3,0)</f>
        <v>DISTRITO NACIONAL</v>
      </c>
      <c r="B83" s="127">
        <v>577</v>
      </c>
      <c r="C83" s="127" t="str">
        <f>VLOOKUP(B83,'[1]LISTADO ATM'!$A$2:$B$821,2,0)</f>
        <v xml:space="preserve">ATM Olé Ave. Duarte </v>
      </c>
      <c r="D83" s="151" t="s">
        <v>2572</v>
      </c>
      <c r="E83" s="152"/>
    </row>
    <row r="84" spans="1:5" ht="18.75" thickBot="1" x14ac:dyDescent="0.3">
      <c r="A84" s="103" t="s">
        <v>2495</v>
      </c>
      <c r="B84" s="141">
        <f>COUNT(B80:B83)</f>
        <v>4</v>
      </c>
      <c r="C84" s="136"/>
      <c r="D84" s="136"/>
      <c r="E84" s="137"/>
    </row>
  </sheetData>
  <mergeCells count="16">
    <mergeCell ref="D79:E79"/>
    <mergeCell ref="D80:E80"/>
    <mergeCell ref="D81:E81"/>
    <mergeCell ref="D82:E82"/>
    <mergeCell ref="D83:E83"/>
    <mergeCell ref="C33:E33"/>
    <mergeCell ref="A35:E35"/>
    <mergeCell ref="C42:E42"/>
    <mergeCell ref="A57:E57"/>
    <mergeCell ref="A68:E68"/>
    <mergeCell ref="A75:B75"/>
    <mergeCell ref="A78:E78"/>
    <mergeCell ref="A44:E44"/>
    <mergeCell ref="A1:E1"/>
    <mergeCell ref="A2:E2"/>
    <mergeCell ref="A7:E7"/>
  </mergeCells>
  <phoneticPr fontId="46" type="noConversion"/>
  <conditionalFormatting sqref="E32">
    <cfRule type="duplicateValues" dxfId="83" priority="31"/>
  </conditionalFormatting>
  <conditionalFormatting sqref="E32">
    <cfRule type="duplicateValues" dxfId="82" priority="32"/>
  </conditionalFormatting>
  <conditionalFormatting sqref="E84:E1048576 E73:E79 E1:E7 E42:E44 E66:E68 E55:E57 E33:E35">
    <cfRule type="duplicateValues" dxfId="81" priority="33"/>
  </conditionalFormatting>
  <conditionalFormatting sqref="E84:E1048576">
    <cfRule type="duplicateValues" dxfId="80" priority="34"/>
  </conditionalFormatting>
  <conditionalFormatting sqref="E84:E1048576 E73:E79 E66:E68 E1:E7 E55:E57 E42:E44 E33:E35">
    <cfRule type="duplicateValues" dxfId="79" priority="35"/>
  </conditionalFormatting>
  <conditionalFormatting sqref="E84:E1048576 E73:E79 E1:E7 E55:E57 E66:E68 E42:E44 E33:E35">
    <cfRule type="duplicateValues" dxfId="78" priority="36"/>
  </conditionalFormatting>
  <conditionalFormatting sqref="E59">
    <cfRule type="duplicateValues" dxfId="77" priority="37"/>
  </conditionalFormatting>
  <conditionalFormatting sqref="B84:B1048576">
    <cfRule type="duplicateValues" dxfId="76" priority="38"/>
  </conditionalFormatting>
  <conditionalFormatting sqref="E80">
    <cfRule type="duplicateValues" dxfId="75" priority="30"/>
  </conditionalFormatting>
  <conditionalFormatting sqref="E46 E24 E14">
    <cfRule type="duplicateValues" dxfId="74" priority="29"/>
  </conditionalFormatting>
  <conditionalFormatting sqref="B46:B54 B15:B26 B9:B12">
    <cfRule type="duplicateValues" dxfId="73" priority="39"/>
  </conditionalFormatting>
  <conditionalFormatting sqref="E60:E62">
    <cfRule type="duplicateValues" dxfId="72" priority="28"/>
  </conditionalFormatting>
  <conditionalFormatting sqref="E47:E48 E23">
    <cfRule type="duplicateValues" dxfId="71" priority="27"/>
  </conditionalFormatting>
  <conditionalFormatting sqref="E81">
    <cfRule type="duplicateValues" dxfId="70" priority="26"/>
  </conditionalFormatting>
  <conditionalFormatting sqref="E12">
    <cfRule type="duplicateValues" dxfId="69" priority="25"/>
  </conditionalFormatting>
  <conditionalFormatting sqref="E30">
    <cfRule type="duplicateValues" dxfId="68" priority="40"/>
  </conditionalFormatting>
  <conditionalFormatting sqref="E31">
    <cfRule type="duplicateValues" dxfId="67" priority="24"/>
  </conditionalFormatting>
  <conditionalFormatting sqref="E28">
    <cfRule type="duplicateValues" dxfId="66" priority="23"/>
  </conditionalFormatting>
  <conditionalFormatting sqref="E82">
    <cfRule type="duplicateValues" dxfId="65" priority="22"/>
  </conditionalFormatting>
  <conditionalFormatting sqref="E21">
    <cfRule type="duplicateValues" dxfId="64" priority="21"/>
  </conditionalFormatting>
  <conditionalFormatting sqref="E50">
    <cfRule type="duplicateValues" dxfId="63" priority="20"/>
  </conditionalFormatting>
  <conditionalFormatting sqref="E11">
    <cfRule type="duplicateValues" dxfId="62" priority="19"/>
  </conditionalFormatting>
  <conditionalFormatting sqref="E13">
    <cfRule type="duplicateValues" dxfId="61" priority="18"/>
  </conditionalFormatting>
  <conditionalFormatting sqref="E15">
    <cfRule type="duplicateValues" dxfId="60" priority="17"/>
  </conditionalFormatting>
  <conditionalFormatting sqref="E29">
    <cfRule type="duplicateValues" dxfId="59" priority="16"/>
  </conditionalFormatting>
  <conditionalFormatting sqref="E20">
    <cfRule type="duplicateValues" dxfId="58" priority="15"/>
  </conditionalFormatting>
  <conditionalFormatting sqref="E10">
    <cfRule type="duplicateValues" dxfId="57" priority="14"/>
  </conditionalFormatting>
  <conditionalFormatting sqref="E41">
    <cfRule type="duplicateValues" dxfId="56" priority="13"/>
  </conditionalFormatting>
  <conditionalFormatting sqref="E25:E26 E19">
    <cfRule type="duplicateValues" dxfId="55" priority="12"/>
  </conditionalFormatting>
  <conditionalFormatting sqref="E83">
    <cfRule type="duplicateValues" dxfId="54" priority="41"/>
  </conditionalFormatting>
  <conditionalFormatting sqref="B15">
    <cfRule type="duplicateValues" dxfId="53" priority="7"/>
    <cfRule type="duplicateValues" dxfId="52" priority="8"/>
  </conditionalFormatting>
  <conditionalFormatting sqref="B15">
    <cfRule type="duplicateValues" dxfId="51" priority="9"/>
  </conditionalFormatting>
  <conditionalFormatting sqref="B15">
    <cfRule type="duplicateValues" dxfId="50" priority="10"/>
  </conditionalFormatting>
  <conditionalFormatting sqref="B15">
    <cfRule type="duplicateValues" dxfId="49" priority="11"/>
  </conditionalFormatting>
  <conditionalFormatting sqref="E27">
    <cfRule type="duplicateValues" dxfId="48" priority="6"/>
  </conditionalFormatting>
  <conditionalFormatting sqref="E38">
    <cfRule type="duplicateValues" dxfId="47" priority="42"/>
  </conditionalFormatting>
  <conditionalFormatting sqref="E63">
    <cfRule type="duplicateValues" dxfId="46" priority="5"/>
  </conditionalFormatting>
  <conditionalFormatting sqref="E64">
    <cfRule type="duplicateValues" dxfId="45" priority="4"/>
  </conditionalFormatting>
  <conditionalFormatting sqref="E16">
    <cfRule type="duplicateValues" dxfId="44" priority="3"/>
  </conditionalFormatting>
  <conditionalFormatting sqref="E72">
    <cfRule type="duplicateValues" dxfId="43" priority="2"/>
  </conditionalFormatting>
  <conditionalFormatting sqref="E70 E39:E40 E37">
    <cfRule type="duplicateValues" dxfId="42" priority="43"/>
  </conditionalFormatting>
  <conditionalFormatting sqref="E71">
    <cfRule type="duplicateValues" dxfId="41" priority="44"/>
  </conditionalFormatting>
  <conditionalFormatting sqref="E51 E17:E18 E54">
    <cfRule type="duplicateValues" dxfId="40" priority="45"/>
  </conditionalFormatting>
  <conditionalFormatting sqref="E49 E22 E9">
    <cfRule type="duplicateValues" dxfId="39" priority="46"/>
  </conditionalFormatting>
  <conditionalFormatting sqref="B80:B83">
    <cfRule type="duplicateValues" dxfId="38" priority="47"/>
  </conditionalFormatting>
  <conditionalFormatting sqref="E84:E1048576 E55:E57 E1:E7 E59 E32:E35 E66:E69 E73:E79 E42:E44">
    <cfRule type="duplicateValues" dxfId="37" priority="48"/>
  </conditionalFormatting>
  <conditionalFormatting sqref="E84:E1048576 E55:E57 E1:E7 E66:E69 E73:E79 E42:E44 E59 E32:E35">
    <cfRule type="duplicateValues" dxfId="36" priority="49"/>
  </conditionalFormatting>
  <conditionalFormatting sqref="B59:B68 B27:B32 B13:B14">
    <cfRule type="duplicateValues" dxfId="35" priority="50"/>
  </conditionalFormatting>
  <conditionalFormatting sqref="B85:B1048576 B56:B57 B74:B78 B67:B68 B43:B44 B34:B35 B1:B7 B70:B72 B37:B41 B59:B65 B27:B32 B13:B14">
    <cfRule type="duplicateValues" dxfId="34" priority="51"/>
    <cfRule type="duplicateValues" dxfId="33" priority="52"/>
  </conditionalFormatting>
  <conditionalFormatting sqref="B85:B1048576 B74:B78 B67:B68 B56:B57 B43:B44 B34:B35 B1:B7 B70:B72 B37:B41 B59:B65 B27:B32 B13:B14">
    <cfRule type="duplicateValues" dxfId="32" priority="53"/>
  </conditionalFormatting>
  <conditionalFormatting sqref="B84:B1048576 B55:B57 B1:B7 B70:B79 B59:B68 B13:B14 B37:B44 B27:B35">
    <cfRule type="duplicateValues" dxfId="31" priority="54"/>
  </conditionalFormatting>
  <conditionalFormatting sqref="B70:B1048576 B1:B7 B46:B57 B59:B68 B37:B44 B9:B35">
    <cfRule type="duplicateValues" dxfId="30" priority="55"/>
  </conditionalFormatting>
  <conditionalFormatting sqref="E52:E53">
    <cfRule type="duplicateValues" dxfId="2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8" t="s">
        <v>2433</v>
      </c>
      <c r="B1" s="179"/>
      <c r="C1" s="179"/>
      <c r="D1" s="179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8" t="s">
        <v>2443</v>
      </c>
      <c r="B18" s="179"/>
      <c r="C18" s="179"/>
      <c r="D18" s="179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35" priority="119326"/>
  </conditionalFormatting>
  <conditionalFormatting sqref="B33">
    <cfRule type="duplicateValues" dxfId="134" priority="119327"/>
    <cfRule type="duplicateValues" dxfId="133" priority="119328"/>
  </conditionalFormatting>
  <conditionalFormatting sqref="A33">
    <cfRule type="duplicateValues" dxfId="132" priority="119340"/>
  </conditionalFormatting>
  <conditionalFormatting sqref="A33">
    <cfRule type="duplicateValues" dxfId="131" priority="119341"/>
    <cfRule type="duplicateValues" dxfId="130" priority="119342"/>
  </conditionalFormatting>
  <conditionalFormatting sqref="B4:B8">
    <cfRule type="duplicateValues" dxfId="129" priority="6"/>
  </conditionalFormatting>
  <conditionalFormatting sqref="B4:B8">
    <cfRule type="duplicateValues" dxfId="128" priority="5"/>
  </conditionalFormatting>
  <conditionalFormatting sqref="A3:A8">
    <cfRule type="duplicateValues" dxfId="127" priority="3"/>
    <cfRule type="duplicateValues" dxfId="126" priority="4"/>
  </conditionalFormatting>
  <conditionalFormatting sqref="B3">
    <cfRule type="duplicateValues" dxfId="125" priority="2"/>
  </conditionalFormatting>
  <conditionalFormatting sqref="B3">
    <cfRule type="duplicateValues" dxfId="12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208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189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188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188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187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186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147.5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146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146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152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105.15079861111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44.6746064814797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3" priority="69"/>
  </conditionalFormatting>
  <conditionalFormatting sqref="E9:E1048576 E1:E2">
    <cfRule type="duplicateValues" dxfId="122" priority="99250"/>
  </conditionalFormatting>
  <conditionalFormatting sqref="E4">
    <cfRule type="duplicateValues" dxfId="121" priority="62"/>
  </conditionalFormatting>
  <conditionalFormatting sqref="E5:E8">
    <cfRule type="duplicateValues" dxfId="120" priority="60"/>
  </conditionalFormatting>
  <conditionalFormatting sqref="B12">
    <cfRule type="duplicateValues" dxfId="119" priority="34"/>
    <cfRule type="duplicateValues" dxfId="118" priority="35"/>
    <cfRule type="duplicateValues" dxfId="117" priority="36"/>
  </conditionalFormatting>
  <conditionalFormatting sqref="B12">
    <cfRule type="duplicateValues" dxfId="116" priority="33"/>
  </conditionalFormatting>
  <conditionalFormatting sqref="B12">
    <cfRule type="duplicateValues" dxfId="115" priority="31"/>
    <cfRule type="duplicateValues" dxfId="114" priority="32"/>
  </conditionalFormatting>
  <conditionalFormatting sqref="B12">
    <cfRule type="duplicateValues" dxfId="113" priority="28"/>
    <cfRule type="duplicateValues" dxfId="112" priority="29"/>
    <cfRule type="duplicateValues" dxfId="111" priority="30"/>
  </conditionalFormatting>
  <conditionalFormatting sqref="B12">
    <cfRule type="duplicateValues" dxfId="110" priority="27"/>
  </conditionalFormatting>
  <conditionalFormatting sqref="B12">
    <cfRule type="duplicateValues" dxfId="109" priority="25"/>
    <cfRule type="duplicateValues" dxfId="108" priority="26"/>
  </conditionalFormatting>
  <conditionalFormatting sqref="B12">
    <cfRule type="duplicateValues" dxfId="107" priority="24"/>
  </conditionalFormatting>
  <conditionalFormatting sqref="B12">
    <cfRule type="duplicateValues" dxfId="106" priority="21"/>
    <cfRule type="duplicateValues" dxfId="105" priority="22"/>
    <cfRule type="duplicateValues" dxfId="104" priority="23"/>
  </conditionalFormatting>
  <conditionalFormatting sqref="B12">
    <cfRule type="duplicateValues" dxfId="103" priority="20"/>
  </conditionalFormatting>
  <conditionalFormatting sqref="B12">
    <cfRule type="duplicateValues" dxfId="102" priority="19"/>
  </conditionalFormatting>
  <conditionalFormatting sqref="B14">
    <cfRule type="duplicateValues" dxfId="101" priority="18"/>
  </conditionalFormatting>
  <conditionalFormatting sqref="B14">
    <cfRule type="duplicateValues" dxfId="100" priority="15"/>
    <cfRule type="duplicateValues" dxfId="99" priority="16"/>
    <cfRule type="duplicateValues" dxfId="98" priority="17"/>
  </conditionalFormatting>
  <conditionalFormatting sqref="B14">
    <cfRule type="duplicateValues" dxfId="97" priority="13"/>
    <cfRule type="duplicateValues" dxfId="96" priority="14"/>
  </conditionalFormatting>
  <conditionalFormatting sqref="B14">
    <cfRule type="duplicateValues" dxfId="95" priority="10"/>
    <cfRule type="duplicateValues" dxfId="94" priority="11"/>
    <cfRule type="duplicateValues" dxfId="93" priority="12"/>
  </conditionalFormatting>
  <conditionalFormatting sqref="B14">
    <cfRule type="duplicateValues" dxfId="92" priority="9"/>
  </conditionalFormatting>
  <conditionalFormatting sqref="B14">
    <cfRule type="duplicateValues" dxfId="91" priority="8"/>
  </conditionalFormatting>
  <conditionalFormatting sqref="B14">
    <cfRule type="duplicateValues" dxfId="90" priority="7"/>
  </conditionalFormatting>
  <conditionalFormatting sqref="B14">
    <cfRule type="duplicateValues" dxfId="89" priority="4"/>
    <cfRule type="duplicateValues" dxfId="88" priority="5"/>
    <cfRule type="duplicateValues" dxfId="87" priority="6"/>
  </conditionalFormatting>
  <conditionalFormatting sqref="B14">
    <cfRule type="duplicateValues" dxfId="86" priority="2"/>
    <cfRule type="duplicateValues" dxfId="85" priority="3"/>
  </conditionalFormatting>
  <conditionalFormatting sqref="C14">
    <cfRule type="duplicateValues" dxfId="8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2021-04-15T19:21:52Z</dcterms:modified>
</cp:coreProperties>
</file>