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6\"/>
    </mc:Choice>
  </mc:AlternateContent>
  <bookViews>
    <workbookView xWindow="0" yWindow="0" windowWidth="4320" windowHeight="79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" l="1"/>
  <c r="F62" i="1"/>
  <c r="G62" i="1"/>
  <c r="H62" i="1"/>
  <c r="I62" i="1"/>
  <c r="J62" i="1"/>
  <c r="K62" i="1"/>
  <c r="A192" i="1"/>
  <c r="F192" i="1"/>
  <c r="G192" i="1"/>
  <c r="H192" i="1"/>
  <c r="I192" i="1"/>
  <c r="J192" i="1"/>
  <c r="K192" i="1"/>
  <c r="A114" i="1"/>
  <c r="F114" i="1"/>
  <c r="G114" i="1"/>
  <c r="H114" i="1"/>
  <c r="I114" i="1"/>
  <c r="J114" i="1"/>
  <c r="K114" i="1"/>
  <c r="A90" i="1"/>
  <c r="F90" i="1"/>
  <c r="G90" i="1"/>
  <c r="H90" i="1"/>
  <c r="I90" i="1"/>
  <c r="J90" i="1"/>
  <c r="K90" i="1"/>
  <c r="A156" i="1"/>
  <c r="F156" i="1"/>
  <c r="G156" i="1"/>
  <c r="H156" i="1"/>
  <c r="I156" i="1"/>
  <c r="J156" i="1"/>
  <c r="K156" i="1"/>
  <c r="A120" i="1"/>
  <c r="F120" i="1"/>
  <c r="G120" i="1"/>
  <c r="H120" i="1"/>
  <c r="I120" i="1"/>
  <c r="J120" i="1"/>
  <c r="K120" i="1"/>
  <c r="A161" i="1"/>
  <c r="F161" i="1"/>
  <c r="G161" i="1"/>
  <c r="H161" i="1"/>
  <c r="I161" i="1"/>
  <c r="J161" i="1"/>
  <c r="K161" i="1"/>
  <c r="A42" i="1"/>
  <c r="F42" i="1"/>
  <c r="G42" i="1"/>
  <c r="H42" i="1"/>
  <c r="I42" i="1"/>
  <c r="J42" i="1"/>
  <c r="K42" i="1"/>
  <c r="A119" i="1"/>
  <c r="F119" i="1"/>
  <c r="G119" i="1"/>
  <c r="H119" i="1"/>
  <c r="I119" i="1"/>
  <c r="J119" i="1"/>
  <c r="K119" i="1"/>
  <c r="A108" i="1"/>
  <c r="F108" i="1"/>
  <c r="G108" i="1"/>
  <c r="H108" i="1"/>
  <c r="I108" i="1"/>
  <c r="J108" i="1"/>
  <c r="K108" i="1"/>
  <c r="A105" i="1"/>
  <c r="F105" i="1"/>
  <c r="G105" i="1"/>
  <c r="H105" i="1"/>
  <c r="I105" i="1"/>
  <c r="J105" i="1"/>
  <c r="K105" i="1"/>
  <c r="A98" i="1"/>
  <c r="F98" i="1"/>
  <c r="G98" i="1"/>
  <c r="H98" i="1"/>
  <c r="I98" i="1"/>
  <c r="J98" i="1"/>
  <c r="K98" i="1"/>
  <c r="A176" i="1"/>
  <c r="F176" i="1"/>
  <c r="G176" i="1"/>
  <c r="H176" i="1"/>
  <c r="I176" i="1"/>
  <c r="J176" i="1"/>
  <c r="K176" i="1"/>
  <c r="A150" i="1"/>
  <c r="F150" i="1"/>
  <c r="G150" i="1"/>
  <c r="H150" i="1"/>
  <c r="I150" i="1"/>
  <c r="J150" i="1"/>
  <c r="K150" i="1"/>
  <c r="A138" i="1"/>
  <c r="F138" i="1"/>
  <c r="G138" i="1"/>
  <c r="H138" i="1"/>
  <c r="I138" i="1"/>
  <c r="J138" i="1"/>
  <c r="K138" i="1"/>
  <c r="A48" i="1"/>
  <c r="F48" i="1"/>
  <c r="G48" i="1"/>
  <c r="H48" i="1"/>
  <c r="I48" i="1"/>
  <c r="J48" i="1"/>
  <c r="K48" i="1"/>
  <c r="A43" i="1"/>
  <c r="F43" i="1"/>
  <c r="G43" i="1"/>
  <c r="H43" i="1"/>
  <c r="I43" i="1"/>
  <c r="J43" i="1"/>
  <c r="K43" i="1"/>
  <c r="A23" i="1"/>
  <c r="F23" i="1"/>
  <c r="G23" i="1"/>
  <c r="H23" i="1"/>
  <c r="I23" i="1"/>
  <c r="J23" i="1"/>
  <c r="K23" i="1"/>
  <c r="A187" i="1"/>
  <c r="F187" i="1"/>
  <c r="G187" i="1"/>
  <c r="H187" i="1"/>
  <c r="I187" i="1"/>
  <c r="J187" i="1"/>
  <c r="K187" i="1"/>
  <c r="A178" i="1"/>
  <c r="F178" i="1"/>
  <c r="G178" i="1"/>
  <c r="H178" i="1"/>
  <c r="I178" i="1"/>
  <c r="J178" i="1"/>
  <c r="K178" i="1"/>
  <c r="A92" i="1"/>
  <c r="F92" i="1"/>
  <c r="G92" i="1"/>
  <c r="H92" i="1"/>
  <c r="I92" i="1"/>
  <c r="J92" i="1"/>
  <c r="K92" i="1"/>
  <c r="A129" i="1"/>
  <c r="F129" i="1"/>
  <c r="G129" i="1"/>
  <c r="H129" i="1"/>
  <c r="I129" i="1"/>
  <c r="J129" i="1"/>
  <c r="K129" i="1"/>
  <c r="A15" i="1"/>
  <c r="F15" i="1"/>
  <c r="G15" i="1"/>
  <c r="H15" i="1"/>
  <c r="I15" i="1"/>
  <c r="J15" i="1"/>
  <c r="K15" i="1"/>
  <c r="A81" i="1"/>
  <c r="F81" i="1"/>
  <c r="G81" i="1"/>
  <c r="H81" i="1"/>
  <c r="I81" i="1"/>
  <c r="J81" i="1"/>
  <c r="K81" i="1"/>
  <c r="A57" i="1"/>
  <c r="F57" i="1"/>
  <c r="G57" i="1"/>
  <c r="H57" i="1"/>
  <c r="I57" i="1"/>
  <c r="J57" i="1"/>
  <c r="K57" i="1"/>
  <c r="A136" i="1"/>
  <c r="F136" i="1"/>
  <c r="G136" i="1"/>
  <c r="H136" i="1"/>
  <c r="I136" i="1"/>
  <c r="J136" i="1"/>
  <c r="K136" i="1"/>
  <c r="A13" i="1"/>
  <c r="F13" i="1"/>
  <c r="G13" i="1"/>
  <c r="H13" i="1"/>
  <c r="I13" i="1"/>
  <c r="J13" i="1"/>
  <c r="K13" i="1"/>
  <c r="F64" i="1" l="1"/>
  <c r="G64" i="1"/>
  <c r="H64" i="1"/>
  <c r="I64" i="1"/>
  <c r="J64" i="1"/>
  <c r="K64" i="1"/>
  <c r="F124" i="1"/>
  <c r="G124" i="1"/>
  <c r="H124" i="1"/>
  <c r="I124" i="1"/>
  <c r="J124" i="1"/>
  <c r="K124" i="1"/>
  <c r="F6" i="1"/>
  <c r="G6" i="1"/>
  <c r="H6" i="1"/>
  <c r="I6" i="1"/>
  <c r="J6" i="1"/>
  <c r="K6" i="1"/>
  <c r="F173" i="1"/>
  <c r="G173" i="1"/>
  <c r="H173" i="1"/>
  <c r="I173" i="1"/>
  <c r="J173" i="1"/>
  <c r="K173" i="1"/>
  <c r="F100" i="1"/>
  <c r="G100" i="1"/>
  <c r="H100" i="1"/>
  <c r="I100" i="1"/>
  <c r="J100" i="1"/>
  <c r="K100" i="1"/>
  <c r="F14" i="1"/>
  <c r="G14" i="1"/>
  <c r="H14" i="1"/>
  <c r="I14" i="1"/>
  <c r="J14" i="1"/>
  <c r="K14" i="1"/>
  <c r="F74" i="1"/>
  <c r="G74" i="1"/>
  <c r="H74" i="1"/>
  <c r="I74" i="1"/>
  <c r="J74" i="1"/>
  <c r="K74" i="1"/>
  <c r="F65" i="1"/>
  <c r="G65" i="1"/>
  <c r="H65" i="1"/>
  <c r="I65" i="1"/>
  <c r="J65" i="1"/>
  <c r="K65" i="1"/>
  <c r="F55" i="1"/>
  <c r="G55" i="1"/>
  <c r="H55" i="1"/>
  <c r="I55" i="1"/>
  <c r="J55" i="1"/>
  <c r="K55" i="1"/>
  <c r="F121" i="1"/>
  <c r="G121" i="1"/>
  <c r="H121" i="1"/>
  <c r="I121" i="1"/>
  <c r="J121" i="1"/>
  <c r="K121" i="1"/>
  <c r="A64" i="1"/>
  <c r="A124" i="1"/>
  <c r="A6" i="1"/>
  <c r="A173" i="1"/>
  <c r="A100" i="1"/>
  <c r="A14" i="1"/>
  <c r="A74" i="1"/>
  <c r="A65" i="1"/>
  <c r="A55" i="1"/>
  <c r="A121" i="1"/>
  <c r="F190" i="1"/>
  <c r="G190" i="1"/>
  <c r="H190" i="1"/>
  <c r="I190" i="1"/>
  <c r="J190" i="1"/>
  <c r="K190" i="1"/>
  <c r="F127" i="1"/>
  <c r="G127" i="1"/>
  <c r="H127" i="1"/>
  <c r="I127" i="1"/>
  <c r="J127" i="1"/>
  <c r="K127" i="1"/>
  <c r="F194" i="1"/>
  <c r="G194" i="1"/>
  <c r="H194" i="1"/>
  <c r="I194" i="1"/>
  <c r="J194" i="1"/>
  <c r="K194" i="1"/>
  <c r="F152" i="1"/>
  <c r="G152" i="1"/>
  <c r="H152" i="1"/>
  <c r="I152" i="1"/>
  <c r="J152" i="1"/>
  <c r="K152" i="1"/>
  <c r="F106" i="1"/>
  <c r="G106" i="1"/>
  <c r="H106" i="1"/>
  <c r="I106" i="1"/>
  <c r="J106" i="1"/>
  <c r="K106" i="1"/>
  <c r="F19" i="1"/>
  <c r="G19" i="1"/>
  <c r="H19" i="1"/>
  <c r="I19" i="1"/>
  <c r="J19" i="1"/>
  <c r="K19" i="1"/>
  <c r="F135" i="1"/>
  <c r="G135" i="1"/>
  <c r="H135" i="1"/>
  <c r="I135" i="1"/>
  <c r="J135" i="1"/>
  <c r="K135" i="1"/>
  <c r="F26" i="1"/>
  <c r="G26" i="1"/>
  <c r="H26" i="1"/>
  <c r="I26" i="1"/>
  <c r="J26" i="1"/>
  <c r="K26" i="1"/>
  <c r="F148" i="1"/>
  <c r="G148" i="1"/>
  <c r="H148" i="1"/>
  <c r="I148" i="1"/>
  <c r="J148" i="1"/>
  <c r="K148" i="1"/>
  <c r="F197" i="1"/>
  <c r="G197" i="1"/>
  <c r="H197" i="1"/>
  <c r="I197" i="1"/>
  <c r="J197" i="1"/>
  <c r="K197" i="1"/>
  <c r="F218" i="1"/>
  <c r="G218" i="1"/>
  <c r="H218" i="1"/>
  <c r="I218" i="1"/>
  <c r="J218" i="1"/>
  <c r="K218" i="1"/>
  <c r="F86" i="1"/>
  <c r="G86" i="1"/>
  <c r="H86" i="1"/>
  <c r="I86" i="1"/>
  <c r="J86" i="1"/>
  <c r="K86" i="1"/>
  <c r="F116" i="1"/>
  <c r="G116" i="1"/>
  <c r="H116" i="1"/>
  <c r="I116" i="1"/>
  <c r="J116" i="1"/>
  <c r="K116" i="1"/>
  <c r="F28" i="1"/>
  <c r="G28" i="1"/>
  <c r="H28" i="1"/>
  <c r="I28" i="1"/>
  <c r="J28" i="1"/>
  <c r="K28" i="1"/>
  <c r="F199" i="1"/>
  <c r="G199" i="1"/>
  <c r="H199" i="1"/>
  <c r="I199" i="1"/>
  <c r="J199" i="1"/>
  <c r="K199" i="1"/>
  <c r="F79" i="1"/>
  <c r="G79" i="1"/>
  <c r="H79" i="1"/>
  <c r="I79" i="1"/>
  <c r="J79" i="1"/>
  <c r="K79" i="1"/>
  <c r="F216" i="1"/>
  <c r="G216" i="1"/>
  <c r="H216" i="1"/>
  <c r="I216" i="1"/>
  <c r="J216" i="1"/>
  <c r="K216" i="1"/>
  <c r="F58" i="1"/>
  <c r="G58" i="1"/>
  <c r="H58" i="1"/>
  <c r="I58" i="1"/>
  <c r="J58" i="1"/>
  <c r="K58" i="1"/>
  <c r="F97" i="1"/>
  <c r="G97" i="1"/>
  <c r="H97" i="1"/>
  <c r="I97" i="1"/>
  <c r="J97" i="1"/>
  <c r="K97" i="1"/>
  <c r="F200" i="1"/>
  <c r="G200" i="1"/>
  <c r="H200" i="1"/>
  <c r="I200" i="1"/>
  <c r="J200" i="1"/>
  <c r="K200" i="1"/>
  <c r="F83" i="1"/>
  <c r="G83" i="1"/>
  <c r="H83" i="1"/>
  <c r="I83" i="1"/>
  <c r="J83" i="1"/>
  <c r="K83" i="1"/>
  <c r="F82" i="1"/>
  <c r="G82" i="1"/>
  <c r="H82" i="1"/>
  <c r="I82" i="1"/>
  <c r="J82" i="1"/>
  <c r="K82" i="1"/>
  <c r="F198" i="1"/>
  <c r="G198" i="1"/>
  <c r="H198" i="1"/>
  <c r="I198" i="1"/>
  <c r="J198" i="1"/>
  <c r="K198" i="1"/>
  <c r="F95" i="1"/>
  <c r="G95" i="1"/>
  <c r="H95" i="1"/>
  <c r="I95" i="1"/>
  <c r="J95" i="1"/>
  <c r="K95" i="1"/>
  <c r="F111" i="1"/>
  <c r="G111" i="1"/>
  <c r="H111" i="1"/>
  <c r="I111" i="1"/>
  <c r="J111" i="1"/>
  <c r="K111" i="1"/>
  <c r="F80" i="1"/>
  <c r="G80" i="1"/>
  <c r="H80" i="1"/>
  <c r="I80" i="1"/>
  <c r="J80" i="1"/>
  <c r="K80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61" i="1"/>
  <c r="G61" i="1"/>
  <c r="H61" i="1"/>
  <c r="I61" i="1"/>
  <c r="J61" i="1"/>
  <c r="K61" i="1"/>
  <c r="F170" i="1"/>
  <c r="G170" i="1"/>
  <c r="H170" i="1"/>
  <c r="I170" i="1"/>
  <c r="J170" i="1"/>
  <c r="K170" i="1"/>
  <c r="F163" i="1"/>
  <c r="G163" i="1"/>
  <c r="H163" i="1"/>
  <c r="I163" i="1"/>
  <c r="J163" i="1"/>
  <c r="K163" i="1"/>
  <c r="A190" i="1"/>
  <c r="A127" i="1"/>
  <c r="A194" i="1"/>
  <c r="A152" i="1"/>
  <c r="A106" i="1"/>
  <c r="A19" i="1"/>
  <c r="A135" i="1"/>
  <c r="A26" i="1"/>
  <c r="A148" i="1"/>
  <c r="A197" i="1"/>
  <c r="A218" i="1"/>
  <c r="A86" i="1"/>
  <c r="A116" i="1"/>
  <c r="A28" i="1"/>
  <c r="A199" i="1"/>
  <c r="A79" i="1"/>
  <c r="A216" i="1"/>
  <c r="A58" i="1"/>
  <c r="A97" i="1"/>
  <c r="A200" i="1"/>
  <c r="A83" i="1"/>
  <c r="A82" i="1"/>
  <c r="A198" i="1"/>
  <c r="A95" i="1"/>
  <c r="A111" i="1"/>
  <c r="A80" i="1"/>
  <c r="A203" i="1"/>
  <c r="A204" i="1"/>
  <c r="A61" i="1"/>
  <c r="A170" i="1"/>
  <c r="A163" i="1"/>
  <c r="F101" i="1"/>
  <c r="G101" i="1"/>
  <c r="H101" i="1"/>
  <c r="I101" i="1"/>
  <c r="J101" i="1"/>
  <c r="K101" i="1"/>
  <c r="F175" i="1"/>
  <c r="G175" i="1"/>
  <c r="H175" i="1"/>
  <c r="I175" i="1"/>
  <c r="J175" i="1"/>
  <c r="K175" i="1"/>
  <c r="F126" i="1"/>
  <c r="G126" i="1"/>
  <c r="H126" i="1"/>
  <c r="I126" i="1"/>
  <c r="J126" i="1"/>
  <c r="K126" i="1"/>
  <c r="F202" i="1"/>
  <c r="G202" i="1"/>
  <c r="H202" i="1"/>
  <c r="I202" i="1"/>
  <c r="J202" i="1"/>
  <c r="K202" i="1"/>
  <c r="F17" i="1"/>
  <c r="G17" i="1"/>
  <c r="H17" i="1"/>
  <c r="I17" i="1"/>
  <c r="J17" i="1"/>
  <c r="K17" i="1"/>
  <c r="F67" i="1"/>
  <c r="G67" i="1"/>
  <c r="H67" i="1"/>
  <c r="I67" i="1"/>
  <c r="J67" i="1"/>
  <c r="K67" i="1"/>
  <c r="F158" i="1"/>
  <c r="G158" i="1"/>
  <c r="H158" i="1"/>
  <c r="I158" i="1"/>
  <c r="J158" i="1"/>
  <c r="K158" i="1"/>
  <c r="F222" i="1"/>
  <c r="G222" i="1"/>
  <c r="H222" i="1"/>
  <c r="I222" i="1"/>
  <c r="J222" i="1"/>
  <c r="K222" i="1"/>
  <c r="A175" i="1"/>
  <c r="A126" i="1"/>
  <c r="A202" i="1"/>
  <c r="A17" i="1"/>
  <c r="A67" i="1"/>
  <c r="A158" i="1"/>
  <c r="A222" i="1"/>
  <c r="A101" i="1"/>
  <c r="F103" i="1"/>
  <c r="G103" i="1"/>
  <c r="H103" i="1"/>
  <c r="I103" i="1"/>
  <c r="J103" i="1"/>
  <c r="K103" i="1"/>
  <c r="F12" i="1"/>
  <c r="G12" i="1"/>
  <c r="H12" i="1"/>
  <c r="I12" i="1"/>
  <c r="J12" i="1"/>
  <c r="K12" i="1"/>
  <c r="F184" i="1"/>
  <c r="G184" i="1"/>
  <c r="H184" i="1"/>
  <c r="I184" i="1"/>
  <c r="J184" i="1"/>
  <c r="K184" i="1"/>
  <c r="F37" i="1"/>
  <c r="G37" i="1"/>
  <c r="H37" i="1"/>
  <c r="I37" i="1"/>
  <c r="J37" i="1"/>
  <c r="K37" i="1"/>
  <c r="F214" i="1"/>
  <c r="G214" i="1"/>
  <c r="H214" i="1"/>
  <c r="I214" i="1"/>
  <c r="J214" i="1"/>
  <c r="K214" i="1"/>
  <c r="F52" i="1"/>
  <c r="G52" i="1"/>
  <c r="H52" i="1"/>
  <c r="I52" i="1"/>
  <c r="J52" i="1"/>
  <c r="K52" i="1"/>
  <c r="F213" i="1"/>
  <c r="G213" i="1"/>
  <c r="H213" i="1"/>
  <c r="I213" i="1"/>
  <c r="J213" i="1"/>
  <c r="K213" i="1"/>
  <c r="F196" i="1"/>
  <c r="G196" i="1"/>
  <c r="H196" i="1"/>
  <c r="I196" i="1"/>
  <c r="J196" i="1"/>
  <c r="K196" i="1"/>
  <c r="F56" i="1"/>
  <c r="G56" i="1"/>
  <c r="H56" i="1"/>
  <c r="I56" i="1"/>
  <c r="J56" i="1"/>
  <c r="K56" i="1"/>
  <c r="F113" i="1"/>
  <c r="G113" i="1"/>
  <c r="H113" i="1"/>
  <c r="I113" i="1"/>
  <c r="J113" i="1"/>
  <c r="K113" i="1"/>
  <c r="F5" i="1"/>
  <c r="G5" i="1"/>
  <c r="H5" i="1"/>
  <c r="I5" i="1"/>
  <c r="J5" i="1"/>
  <c r="K5" i="1"/>
  <c r="F140" i="1"/>
  <c r="G140" i="1"/>
  <c r="H140" i="1"/>
  <c r="I140" i="1"/>
  <c r="J140" i="1"/>
  <c r="K140" i="1"/>
  <c r="F102" i="1"/>
  <c r="G102" i="1"/>
  <c r="H102" i="1"/>
  <c r="I102" i="1"/>
  <c r="J102" i="1"/>
  <c r="K102" i="1"/>
  <c r="F99" i="1"/>
  <c r="G99" i="1"/>
  <c r="H99" i="1"/>
  <c r="I99" i="1"/>
  <c r="J99" i="1"/>
  <c r="K99" i="1"/>
  <c r="F27" i="1"/>
  <c r="G27" i="1"/>
  <c r="H27" i="1"/>
  <c r="I27" i="1"/>
  <c r="J27" i="1"/>
  <c r="K27" i="1"/>
  <c r="F91" i="1"/>
  <c r="G91" i="1"/>
  <c r="H91" i="1"/>
  <c r="I91" i="1"/>
  <c r="J91" i="1"/>
  <c r="K91" i="1"/>
  <c r="F169" i="1"/>
  <c r="G169" i="1"/>
  <c r="H169" i="1"/>
  <c r="I169" i="1"/>
  <c r="J169" i="1"/>
  <c r="K169" i="1"/>
  <c r="F50" i="1"/>
  <c r="G50" i="1"/>
  <c r="H50" i="1"/>
  <c r="I50" i="1"/>
  <c r="J50" i="1"/>
  <c r="K50" i="1"/>
  <c r="F118" i="1"/>
  <c r="G118" i="1"/>
  <c r="H118" i="1"/>
  <c r="I118" i="1"/>
  <c r="J118" i="1"/>
  <c r="K118" i="1"/>
  <c r="F153" i="1"/>
  <c r="G153" i="1"/>
  <c r="H153" i="1"/>
  <c r="I153" i="1"/>
  <c r="J153" i="1"/>
  <c r="K153" i="1"/>
  <c r="F185" i="1"/>
  <c r="G185" i="1"/>
  <c r="H185" i="1"/>
  <c r="I185" i="1"/>
  <c r="J185" i="1"/>
  <c r="K185" i="1"/>
  <c r="F159" i="1"/>
  <c r="G159" i="1"/>
  <c r="H159" i="1"/>
  <c r="I159" i="1"/>
  <c r="J159" i="1"/>
  <c r="K159" i="1"/>
  <c r="F220" i="1"/>
  <c r="G220" i="1"/>
  <c r="H220" i="1"/>
  <c r="I220" i="1"/>
  <c r="J220" i="1"/>
  <c r="K220" i="1"/>
  <c r="F89" i="1"/>
  <c r="G89" i="1"/>
  <c r="H89" i="1"/>
  <c r="I89" i="1"/>
  <c r="J89" i="1"/>
  <c r="K89" i="1"/>
  <c r="F84" i="1"/>
  <c r="G84" i="1"/>
  <c r="H84" i="1"/>
  <c r="I84" i="1"/>
  <c r="J84" i="1"/>
  <c r="K84" i="1"/>
  <c r="F195" i="1"/>
  <c r="G195" i="1"/>
  <c r="H195" i="1"/>
  <c r="I195" i="1"/>
  <c r="J195" i="1"/>
  <c r="K195" i="1"/>
  <c r="F172" i="1"/>
  <c r="G172" i="1"/>
  <c r="H172" i="1"/>
  <c r="I172" i="1"/>
  <c r="J172" i="1"/>
  <c r="K172" i="1"/>
  <c r="F63" i="1"/>
  <c r="G63" i="1"/>
  <c r="H63" i="1"/>
  <c r="I63" i="1"/>
  <c r="J63" i="1"/>
  <c r="K63" i="1"/>
  <c r="F143" i="1"/>
  <c r="G143" i="1"/>
  <c r="H143" i="1"/>
  <c r="I143" i="1"/>
  <c r="J143" i="1"/>
  <c r="K143" i="1"/>
  <c r="F128" i="1"/>
  <c r="G128" i="1"/>
  <c r="H128" i="1"/>
  <c r="I128" i="1"/>
  <c r="J128" i="1"/>
  <c r="K128" i="1"/>
  <c r="F29" i="1"/>
  <c r="G29" i="1"/>
  <c r="H29" i="1"/>
  <c r="I29" i="1"/>
  <c r="J29" i="1"/>
  <c r="K29" i="1"/>
  <c r="G191" i="1"/>
  <c r="A103" i="1"/>
  <c r="A12" i="1"/>
  <c r="A184" i="1"/>
  <c r="A37" i="1"/>
  <c r="A214" i="1"/>
  <c r="A52" i="1"/>
  <c r="A213" i="1"/>
  <c r="A196" i="1"/>
  <c r="A56" i="1"/>
  <c r="A113" i="1"/>
  <c r="A5" i="1"/>
  <c r="A140" i="1"/>
  <c r="A102" i="1"/>
  <c r="A99" i="1"/>
  <c r="A27" i="1"/>
  <c r="A91" i="1"/>
  <c r="A169" i="1"/>
  <c r="A50" i="1"/>
  <c r="A118" i="1"/>
  <c r="A153" i="1"/>
  <c r="A185" i="1"/>
  <c r="A159" i="1"/>
  <c r="A220" i="1"/>
  <c r="A89" i="1"/>
  <c r="A84" i="1"/>
  <c r="A195" i="1"/>
  <c r="A172" i="1"/>
  <c r="A63" i="1"/>
  <c r="A143" i="1"/>
  <c r="A128" i="1"/>
  <c r="A29" i="1"/>
  <c r="K142" i="1"/>
  <c r="J142" i="1"/>
  <c r="I142" i="1"/>
  <c r="H142" i="1"/>
  <c r="G142" i="1"/>
  <c r="F142" i="1"/>
  <c r="K141" i="1"/>
  <c r="J141" i="1"/>
  <c r="I141" i="1"/>
  <c r="H141" i="1"/>
  <c r="G141" i="1"/>
  <c r="F141" i="1"/>
  <c r="K68" i="1"/>
  <c r="J68" i="1"/>
  <c r="I68" i="1"/>
  <c r="H68" i="1"/>
  <c r="G68" i="1"/>
  <c r="F68" i="1"/>
  <c r="K188" i="1"/>
  <c r="J188" i="1"/>
  <c r="I188" i="1"/>
  <c r="H188" i="1"/>
  <c r="G188" i="1"/>
  <c r="F188" i="1"/>
  <c r="K104" i="1"/>
  <c r="J104" i="1"/>
  <c r="I104" i="1"/>
  <c r="H104" i="1"/>
  <c r="G104" i="1"/>
  <c r="F104" i="1"/>
  <c r="K33" i="1"/>
  <c r="J33" i="1"/>
  <c r="I33" i="1"/>
  <c r="H33" i="1"/>
  <c r="G33" i="1"/>
  <c r="F33" i="1"/>
  <c r="K31" i="1"/>
  <c r="J31" i="1"/>
  <c r="I31" i="1"/>
  <c r="H31" i="1"/>
  <c r="G31" i="1"/>
  <c r="F31" i="1"/>
  <c r="K182" i="1"/>
  <c r="J182" i="1"/>
  <c r="I182" i="1"/>
  <c r="H182" i="1"/>
  <c r="G182" i="1"/>
  <c r="F182" i="1"/>
  <c r="K21" i="1"/>
  <c r="J21" i="1"/>
  <c r="I21" i="1"/>
  <c r="H21" i="1"/>
  <c r="G21" i="1"/>
  <c r="F21" i="1"/>
  <c r="K191" i="1"/>
  <c r="J191" i="1"/>
  <c r="I191" i="1"/>
  <c r="H191" i="1"/>
  <c r="F191" i="1"/>
  <c r="A191" i="1"/>
  <c r="A21" i="1"/>
  <c r="A182" i="1"/>
  <c r="A31" i="1"/>
  <c r="A33" i="1"/>
  <c r="A104" i="1"/>
  <c r="A188" i="1"/>
  <c r="A68" i="1"/>
  <c r="A141" i="1"/>
  <c r="A142" i="1"/>
  <c r="F155" i="1" l="1"/>
  <c r="G155" i="1"/>
  <c r="H155" i="1"/>
  <c r="I155" i="1"/>
  <c r="J155" i="1"/>
  <c r="K155" i="1"/>
  <c r="A155" i="1"/>
  <c r="C83" i="16" l="1"/>
  <c r="A83" i="16"/>
  <c r="B15" i="16"/>
  <c r="B38" i="16"/>
  <c r="C36" i="16"/>
  <c r="C37" i="16"/>
  <c r="A36" i="16"/>
  <c r="A37" i="16"/>
  <c r="B84" i="16" l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B10" i="16"/>
  <c r="C9" i="16"/>
  <c r="A9" i="16"/>
  <c r="A66" i="16" l="1"/>
  <c r="A189" i="1"/>
  <c r="A208" i="1"/>
  <c r="A22" i="1"/>
  <c r="A94" i="1"/>
  <c r="A211" i="1"/>
  <c r="A78" i="1"/>
  <c r="A49" i="1"/>
  <c r="A46" i="1"/>
  <c r="A41" i="1"/>
  <c r="A40" i="1"/>
  <c r="A39" i="1"/>
  <c r="A25" i="1"/>
  <c r="A16" i="1"/>
  <c r="A8" i="1"/>
  <c r="A179" i="1"/>
  <c r="A221" i="1"/>
  <c r="A207" i="1"/>
  <c r="A174" i="1"/>
  <c r="A30" i="1"/>
  <c r="F189" i="1"/>
  <c r="G189" i="1"/>
  <c r="H189" i="1"/>
  <c r="I189" i="1"/>
  <c r="J189" i="1"/>
  <c r="K189" i="1"/>
  <c r="F208" i="1"/>
  <c r="G208" i="1"/>
  <c r="H208" i="1"/>
  <c r="I208" i="1"/>
  <c r="J208" i="1"/>
  <c r="K208" i="1"/>
  <c r="F22" i="1"/>
  <c r="G22" i="1"/>
  <c r="H22" i="1"/>
  <c r="I22" i="1"/>
  <c r="J22" i="1"/>
  <c r="K22" i="1"/>
  <c r="F94" i="1"/>
  <c r="G94" i="1"/>
  <c r="H94" i="1"/>
  <c r="I94" i="1"/>
  <c r="J94" i="1"/>
  <c r="K94" i="1"/>
  <c r="F211" i="1"/>
  <c r="G211" i="1"/>
  <c r="H211" i="1"/>
  <c r="I211" i="1"/>
  <c r="J211" i="1"/>
  <c r="K211" i="1"/>
  <c r="F78" i="1"/>
  <c r="G78" i="1"/>
  <c r="H78" i="1"/>
  <c r="I78" i="1"/>
  <c r="J78" i="1"/>
  <c r="K78" i="1"/>
  <c r="F49" i="1"/>
  <c r="G49" i="1"/>
  <c r="H49" i="1"/>
  <c r="I49" i="1"/>
  <c r="J49" i="1"/>
  <c r="K49" i="1"/>
  <c r="F46" i="1"/>
  <c r="G46" i="1"/>
  <c r="H46" i="1"/>
  <c r="I46" i="1"/>
  <c r="J46" i="1"/>
  <c r="K46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25" i="1"/>
  <c r="G25" i="1"/>
  <c r="H25" i="1"/>
  <c r="I25" i="1"/>
  <c r="J25" i="1"/>
  <c r="K25" i="1"/>
  <c r="F16" i="1"/>
  <c r="G16" i="1"/>
  <c r="H16" i="1"/>
  <c r="I16" i="1"/>
  <c r="J16" i="1"/>
  <c r="K16" i="1"/>
  <c r="F8" i="1"/>
  <c r="G8" i="1"/>
  <c r="H8" i="1"/>
  <c r="I8" i="1"/>
  <c r="J8" i="1"/>
  <c r="K8" i="1"/>
  <c r="F179" i="1"/>
  <c r="G179" i="1"/>
  <c r="H179" i="1"/>
  <c r="I179" i="1"/>
  <c r="J179" i="1"/>
  <c r="K179" i="1"/>
  <c r="F221" i="1"/>
  <c r="G221" i="1"/>
  <c r="H221" i="1"/>
  <c r="I221" i="1"/>
  <c r="J221" i="1"/>
  <c r="K221" i="1"/>
  <c r="F207" i="1"/>
  <c r="G207" i="1"/>
  <c r="H207" i="1"/>
  <c r="I207" i="1"/>
  <c r="J207" i="1"/>
  <c r="K207" i="1"/>
  <c r="F174" i="1"/>
  <c r="G174" i="1"/>
  <c r="H174" i="1"/>
  <c r="I174" i="1"/>
  <c r="J174" i="1"/>
  <c r="K174" i="1"/>
  <c r="F30" i="1"/>
  <c r="G30" i="1"/>
  <c r="H30" i="1"/>
  <c r="I30" i="1"/>
  <c r="J30" i="1"/>
  <c r="K30" i="1"/>
  <c r="A183" i="1"/>
  <c r="A168" i="1"/>
  <c r="A133" i="1"/>
  <c r="A69" i="1"/>
  <c r="A130" i="1"/>
  <c r="A206" i="1"/>
  <c r="F183" i="1"/>
  <c r="G183" i="1"/>
  <c r="H183" i="1"/>
  <c r="I183" i="1"/>
  <c r="J183" i="1"/>
  <c r="K183" i="1"/>
  <c r="F168" i="1"/>
  <c r="G168" i="1"/>
  <c r="H168" i="1"/>
  <c r="I168" i="1"/>
  <c r="J168" i="1"/>
  <c r="K168" i="1"/>
  <c r="F133" i="1"/>
  <c r="G133" i="1"/>
  <c r="H133" i="1"/>
  <c r="I133" i="1"/>
  <c r="J133" i="1"/>
  <c r="K133" i="1"/>
  <c r="F69" i="1"/>
  <c r="G69" i="1"/>
  <c r="H69" i="1"/>
  <c r="I69" i="1"/>
  <c r="J69" i="1"/>
  <c r="K69" i="1"/>
  <c r="F130" i="1"/>
  <c r="G130" i="1"/>
  <c r="H130" i="1"/>
  <c r="I130" i="1"/>
  <c r="J130" i="1"/>
  <c r="K130" i="1"/>
  <c r="F206" i="1"/>
  <c r="G206" i="1"/>
  <c r="H206" i="1"/>
  <c r="I206" i="1"/>
  <c r="J206" i="1"/>
  <c r="K206" i="1"/>
  <c r="A160" i="1"/>
  <c r="A219" i="1"/>
  <c r="A223" i="1"/>
  <c r="A35" i="1"/>
  <c r="A209" i="1"/>
  <c r="A88" i="1"/>
  <c r="A193" i="1"/>
  <c r="A157" i="1"/>
  <c r="A115" i="1"/>
  <c r="A36" i="1"/>
  <c r="A44" i="1"/>
  <c r="A53" i="1"/>
  <c r="A77" i="1"/>
  <c r="A96" i="1"/>
  <c r="A20" i="1"/>
  <c r="A66" i="1"/>
  <c r="A71" i="1"/>
  <c r="A34" i="1"/>
  <c r="A137" i="1"/>
  <c r="A11" i="1"/>
  <c r="A72" i="1"/>
  <c r="F160" i="1"/>
  <c r="G160" i="1"/>
  <c r="H160" i="1"/>
  <c r="I160" i="1"/>
  <c r="J160" i="1"/>
  <c r="K160" i="1"/>
  <c r="F219" i="1"/>
  <c r="G219" i="1"/>
  <c r="H219" i="1"/>
  <c r="I219" i="1"/>
  <c r="J219" i="1"/>
  <c r="K219" i="1"/>
  <c r="F223" i="1"/>
  <c r="G223" i="1"/>
  <c r="H223" i="1"/>
  <c r="I223" i="1"/>
  <c r="J223" i="1"/>
  <c r="K223" i="1"/>
  <c r="F35" i="1"/>
  <c r="G35" i="1"/>
  <c r="H35" i="1"/>
  <c r="I35" i="1"/>
  <c r="J35" i="1"/>
  <c r="K35" i="1"/>
  <c r="F209" i="1"/>
  <c r="G209" i="1"/>
  <c r="H209" i="1"/>
  <c r="I209" i="1"/>
  <c r="J209" i="1"/>
  <c r="K209" i="1"/>
  <c r="F88" i="1"/>
  <c r="G88" i="1"/>
  <c r="H88" i="1"/>
  <c r="I88" i="1"/>
  <c r="J88" i="1"/>
  <c r="K88" i="1"/>
  <c r="F193" i="1"/>
  <c r="G193" i="1"/>
  <c r="H193" i="1"/>
  <c r="I193" i="1"/>
  <c r="J193" i="1"/>
  <c r="K193" i="1"/>
  <c r="F157" i="1"/>
  <c r="G157" i="1"/>
  <c r="H157" i="1"/>
  <c r="I157" i="1"/>
  <c r="J157" i="1"/>
  <c r="K157" i="1"/>
  <c r="F115" i="1"/>
  <c r="G115" i="1"/>
  <c r="H115" i="1"/>
  <c r="I115" i="1"/>
  <c r="J115" i="1"/>
  <c r="K115" i="1"/>
  <c r="F36" i="1"/>
  <c r="G36" i="1"/>
  <c r="H36" i="1"/>
  <c r="I36" i="1"/>
  <c r="J36" i="1"/>
  <c r="K36" i="1"/>
  <c r="F44" i="1"/>
  <c r="G44" i="1"/>
  <c r="H44" i="1"/>
  <c r="I44" i="1"/>
  <c r="J44" i="1"/>
  <c r="K44" i="1"/>
  <c r="F53" i="1"/>
  <c r="G53" i="1"/>
  <c r="H53" i="1"/>
  <c r="I53" i="1"/>
  <c r="J53" i="1"/>
  <c r="K53" i="1"/>
  <c r="F77" i="1"/>
  <c r="G77" i="1"/>
  <c r="H77" i="1"/>
  <c r="I77" i="1"/>
  <c r="J77" i="1"/>
  <c r="K77" i="1"/>
  <c r="F96" i="1"/>
  <c r="G96" i="1"/>
  <c r="H96" i="1"/>
  <c r="I96" i="1"/>
  <c r="J96" i="1"/>
  <c r="K96" i="1"/>
  <c r="F20" i="1"/>
  <c r="G20" i="1"/>
  <c r="H20" i="1"/>
  <c r="I20" i="1"/>
  <c r="J20" i="1"/>
  <c r="K20" i="1"/>
  <c r="F66" i="1"/>
  <c r="G66" i="1"/>
  <c r="H66" i="1"/>
  <c r="I66" i="1"/>
  <c r="J66" i="1"/>
  <c r="K66" i="1"/>
  <c r="F71" i="1"/>
  <c r="G71" i="1"/>
  <c r="H71" i="1"/>
  <c r="I71" i="1"/>
  <c r="J71" i="1"/>
  <c r="K71" i="1"/>
  <c r="F34" i="1"/>
  <c r="G34" i="1"/>
  <c r="H34" i="1"/>
  <c r="I34" i="1"/>
  <c r="J34" i="1"/>
  <c r="K34" i="1"/>
  <c r="F137" i="1"/>
  <c r="G137" i="1"/>
  <c r="H137" i="1"/>
  <c r="I137" i="1"/>
  <c r="J137" i="1"/>
  <c r="K137" i="1"/>
  <c r="F11" i="1"/>
  <c r="G11" i="1"/>
  <c r="H11" i="1"/>
  <c r="I11" i="1"/>
  <c r="J11" i="1"/>
  <c r="K11" i="1"/>
  <c r="F72" i="1"/>
  <c r="G72" i="1"/>
  <c r="H72" i="1"/>
  <c r="I72" i="1"/>
  <c r="J72" i="1"/>
  <c r="K72" i="1"/>
  <c r="A139" i="1" l="1"/>
  <c r="A51" i="1"/>
  <c r="A217" i="1"/>
  <c r="A60" i="1"/>
  <c r="A186" i="1"/>
  <c r="A54" i="1"/>
  <c r="A107" i="1"/>
  <c r="A210" i="1"/>
  <c r="A10" i="1"/>
  <c r="A75" i="1"/>
  <c r="A132" i="1"/>
  <c r="A215" i="1"/>
  <c r="A131" i="1"/>
  <c r="F139" i="1"/>
  <c r="G139" i="1"/>
  <c r="H139" i="1"/>
  <c r="I139" i="1"/>
  <c r="J139" i="1"/>
  <c r="K139" i="1"/>
  <c r="F51" i="1"/>
  <c r="G51" i="1"/>
  <c r="H51" i="1"/>
  <c r="I51" i="1"/>
  <c r="J51" i="1"/>
  <c r="K51" i="1"/>
  <c r="F217" i="1"/>
  <c r="G217" i="1"/>
  <c r="H217" i="1"/>
  <c r="I217" i="1"/>
  <c r="J217" i="1"/>
  <c r="K217" i="1"/>
  <c r="F60" i="1"/>
  <c r="G60" i="1"/>
  <c r="H60" i="1"/>
  <c r="I60" i="1"/>
  <c r="J60" i="1"/>
  <c r="K60" i="1"/>
  <c r="F186" i="1"/>
  <c r="G186" i="1"/>
  <c r="H186" i="1"/>
  <c r="I186" i="1"/>
  <c r="J186" i="1"/>
  <c r="K186" i="1"/>
  <c r="F54" i="1"/>
  <c r="G54" i="1"/>
  <c r="H54" i="1"/>
  <c r="I54" i="1"/>
  <c r="J54" i="1"/>
  <c r="K54" i="1"/>
  <c r="F107" i="1"/>
  <c r="G107" i="1"/>
  <c r="H107" i="1"/>
  <c r="I107" i="1"/>
  <c r="J107" i="1"/>
  <c r="K107" i="1"/>
  <c r="F210" i="1"/>
  <c r="G210" i="1"/>
  <c r="H210" i="1"/>
  <c r="I210" i="1"/>
  <c r="J210" i="1"/>
  <c r="K210" i="1"/>
  <c r="F10" i="1"/>
  <c r="G10" i="1"/>
  <c r="H10" i="1"/>
  <c r="I10" i="1"/>
  <c r="J10" i="1"/>
  <c r="K10" i="1"/>
  <c r="F75" i="1"/>
  <c r="G75" i="1"/>
  <c r="H75" i="1"/>
  <c r="I75" i="1"/>
  <c r="J75" i="1"/>
  <c r="K75" i="1"/>
  <c r="F132" i="1"/>
  <c r="G132" i="1"/>
  <c r="H132" i="1"/>
  <c r="I132" i="1"/>
  <c r="J132" i="1"/>
  <c r="K132" i="1"/>
  <c r="F215" i="1"/>
  <c r="G215" i="1"/>
  <c r="H215" i="1"/>
  <c r="I215" i="1"/>
  <c r="J215" i="1"/>
  <c r="K215" i="1"/>
  <c r="F131" i="1"/>
  <c r="G131" i="1"/>
  <c r="H131" i="1"/>
  <c r="I131" i="1"/>
  <c r="J131" i="1"/>
  <c r="K131" i="1"/>
  <c r="A134" i="1" l="1"/>
  <c r="A205" i="1"/>
  <c r="A45" i="1"/>
  <c r="A38" i="1"/>
  <c r="A166" i="1"/>
  <c r="A73" i="1"/>
  <c r="A145" i="1"/>
  <c r="A32" i="1"/>
  <c r="F134" i="1"/>
  <c r="G134" i="1"/>
  <c r="H134" i="1"/>
  <c r="I134" i="1"/>
  <c r="J134" i="1"/>
  <c r="K134" i="1"/>
  <c r="F205" i="1"/>
  <c r="G205" i="1"/>
  <c r="H205" i="1"/>
  <c r="I205" i="1"/>
  <c r="J205" i="1"/>
  <c r="K205" i="1"/>
  <c r="F45" i="1"/>
  <c r="G45" i="1"/>
  <c r="H45" i="1"/>
  <c r="I45" i="1"/>
  <c r="J45" i="1"/>
  <c r="K45" i="1"/>
  <c r="F38" i="1"/>
  <c r="G38" i="1"/>
  <c r="H38" i="1"/>
  <c r="I38" i="1"/>
  <c r="J38" i="1"/>
  <c r="K38" i="1"/>
  <c r="F166" i="1"/>
  <c r="G166" i="1"/>
  <c r="H166" i="1"/>
  <c r="I166" i="1"/>
  <c r="J166" i="1"/>
  <c r="K166" i="1"/>
  <c r="F73" i="1"/>
  <c r="G73" i="1"/>
  <c r="H73" i="1"/>
  <c r="I73" i="1"/>
  <c r="J73" i="1"/>
  <c r="K73" i="1"/>
  <c r="F145" i="1"/>
  <c r="G145" i="1"/>
  <c r="H145" i="1"/>
  <c r="I145" i="1"/>
  <c r="J145" i="1"/>
  <c r="K145" i="1"/>
  <c r="F32" i="1"/>
  <c r="G32" i="1"/>
  <c r="H32" i="1"/>
  <c r="I32" i="1"/>
  <c r="J32" i="1"/>
  <c r="K32" i="1"/>
  <c r="A85" i="1" l="1"/>
  <c r="A117" i="1"/>
  <c r="A76" i="1"/>
  <c r="A177" i="1"/>
  <c r="A167" i="1"/>
  <c r="A165" i="1"/>
  <c r="A112" i="1"/>
  <c r="F85" i="1"/>
  <c r="G85" i="1"/>
  <c r="H85" i="1"/>
  <c r="I85" i="1"/>
  <c r="J85" i="1"/>
  <c r="K85" i="1"/>
  <c r="F117" i="1"/>
  <c r="G117" i="1"/>
  <c r="H117" i="1"/>
  <c r="I117" i="1"/>
  <c r="J117" i="1"/>
  <c r="K117" i="1"/>
  <c r="F76" i="1"/>
  <c r="G76" i="1"/>
  <c r="H76" i="1"/>
  <c r="I76" i="1"/>
  <c r="J76" i="1"/>
  <c r="K76" i="1"/>
  <c r="F177" i="1"/>
  <c r="G177" i="1"/>
  <c r="H177" i="1"/>
  <c r="I177" i="1"/>
  <c r="J177" i="1"/>
  <c r="K177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12" i="1"/>
  <c r="G112" i="1"/>
  <c r="H112" i="1"/>
  <c r="I112" i="1"/>
  <c r="J112" i="1"/>
  <c r="K112" i="1"/>
  <c r="F151" i="1" l="1"/>
  <c r="G151" i="1"/>
  <c r="H151" i="1"/>
  <c r="I151" i="1"/>
  <c r="J151" i="1"/>
  <c r="K151" i="1"/>
  <c r="F154" i="1"/>
  <c r="G154" i="1"/>
  <c r="H154" i="1"/>
  <c r="I154" i="1"/>
  <c r="J154" i="1"/>
  <c r="K154" i="1"/>
  <c r="F109" i="1"/>
  <c r="G109" i="1"/>
  <c r="H109" i="1"/>
  <c r="I109" i="1"/>
  <c r="J109" i="1"/>
  <c r="K109" i="1"/>
  <c r="F47" i="1"/>
  <c r="G47" i="1"/>
  <c r="H47" i="1"/>
  <c r="I47" i="1"/>
  <c r="J47" i="1"/>
  <c r="K47" i="1"/>
  <c r="F149" i="1"/>
  <c r="G149" i="1"/>
  <c r="H149" i="1"/>
  <c r="I149" i="1"/>
  <c r="J149" i="1"/>
  <c r="K149" i="1"/>
  <c r="F146" i="1"/>
  <c r="G146" i="1"/>
  <c r="H146" i="1"/>
  <c r="I146" i="1"/>
  <c r="J146" i="1"/>
  <c r="K146" i="1"/>
  <c r="F7" i="1"/>
  <c r="G7" i="1"/>
  <c r="H7" i="1"/>
  <c r="I7" i="1"/>
  <c r="J7" i="1"/>
  <c r="K7" i="1"/>
  <c r="F59" i="1"/>
  <c r="G59" i="1"/>
  <c r="H59" i="1"/>
  <c r="I59" i="1"/>
  <c r="J59" i="1"/>
  <c r="K59" i="1"/>
  <c r="F125" i="1"/>
  <c r="G125" i="1"/>
  <c r="H125" i="1"/>
  <c r="I125" i="1"/>
  <c r="J125" i="1"/>
  <c r="K125" i="1"/>
  <c r="F24" i="1"/>
  <c r="G24" i="1"/>
  <c r="H24" i="1"/>
  <c r="I24" i="1"/>
  <c r="J24" i="1"/>
  <c r="K24" i="1"/>
  <c r="F171" i="1"/>
  <c r="G171" i="1"/>
  <c r="H171" i="1"/>
  <c r="I171" i="1"/>
  <c r="J171" i="1"/>
  <c r="K171" i="1"/>
  <c r="A151" i="1"/>
  <c r="A154" i="1"/>
  <c r="A109" i="1"/>
  <c r="A47" i="1"/>
  <c r="A149" i="1"/>
  <c r="A146" i="1"/>
  <c r="A7" i="1"/>
  <c r="A59" i="1"/>
  <c r="A125" i="1"/>
  <c r="A24" i="1"/>
  <c r="A171" i="1"/>
  <c r="A110" i="1" l="1"/>
  <c r="F110" i="1"/>
  <c r="G110" i="1"/>
  <c r="H110" i="1"/>
  <c r="I110" i="1"/>
  <c r="J110" i="1"/>
  <c r="K110" i="1"/>
  <c r="F87" i="1"/>
  <c r="G87" i="1"/>
  <c r="H87" i="1"/>
  <c r="I87" i="1"/>
  <c r="J87" i="1"/>
  <c r="K87" i="1"/>
  <c r="A87" i="1"/>
  <c r="F201" i="1" l="1"/>
  <c r="G201" i="1"/>
  <c r="H201" i="1"/>
  <c r="I201" i="1"/>
  <c r="J201" i="1"/>
  <c r="K201" i="1"/>
  <c r="A201" i="1"/>
  <c r="A181" i="1" l="1"/>
  <c r="F181" i="1"/>
  <c r="G181" i="1"/>
  <c r="H181" i="1"/>
  <c r="I181" i="1"/>
  <c r="J181" i="1"/>
  <c r="K181" i="1"/>
  <c r="A164" i="1" l="1"/>
  <c r="F164" i="1"/>
  <c r="G164" i="1"/>
  <c r="H164" i="1"/>
  <c r="I164" i="1"/>
  <c r="J164" i="1"/>
  <c r="K164" i="1"/>
  <c r="A93" i="1" l="1"/>
  <c r="F93" i="1"/>
  <c r="G93" i="1"/>
  <c r="H93" i="1"/>
  <c r="I93" i="1"/>
  <c r="J93" i="1"/>
  <c r="K93" i="1"/>
  <c r="A9" i="1"/>
  <c r="A212" i="1"/>
  <c r="A123" i="1"/>
  <c r="F9" i="1"/>
  <c r="G9" i="1"/>
  <c r="H9" i="1"/>
  <c r="I9" i="1"/>
  <c r="J9" i="1"/>
  <c r="K9" i="1"/>
  <c r="F212" i="1"/>
  <c r="G212" i="1"/>
  <c r="H212" i="1"/>
  <c r="I212" i="1"/>
  <c r="J212" i="1"/>
  <c r="K212" i="1"/>
  <c r="F123" i="1"/>
  <c r="G123" i="1"/>
  <c r="H123" i="1"/>
  <c r="I123" i="1"/>
  <c r="J123" i="1"/>
  <c r="K123" i="1"/>
  <c r="A144" i="1" l="1"/>
  <c r="A162" i="1"/>
  <c r="A70" i="1"/>
  <c r="F144" i="1"/>
  <c r="G144" i="1"/>
  <c r="H144" i="1"/>
  <c r="I144" i="1"/>
  <c r="J144" i="1"/>
  <c r="K144" i="1"/>
  <c r="F162" i="1"/>
  <c r="G162" i="1"/>
  <c r="H162" i="1"/>
  <c r="I162" i="1"/>
  <c r="J162" i="1"/>
  <c r="K162" i="1"/>
  <c r="F70" i="1"/>
  <c r="G70" i="1"/>
  <c r="H70" i="1"/>
  <c r="I70" i="1"/>
  <c r="J70" i="1"/>
  <c r="K70" i="1"/>
  <c r="A18" i="1" l="1"/>
  <c r="F18" i="1"/>
  <c r="G18" i="1"/>
  <c r="H18" i="1"/>
  <c r="I18" i="1"/>
  <c r="J18" i="1"/>
  <c r="K18" i="1"/>
  <c r="A147" i="1" l="1"/>
  <c r="F147" i="1"/>
  <c r="G147" i="1"/>
  <c r="H147" i="1"/>
  <c r="I147" i="1"/>
  <c r="J147" i="1"/>
  <c r="K147" i="1"/>
  <c r="F122" i="1" l="1"/>
  <c r="G122" i="1"/>
  <c r="H122" i="1"/>
  <c r="I122" i="1"/>
  <c r="J122" i="1"/>
  <c r="K122" i="1"/>
  <c r="A122" i="1"/>
  <c r="A180" i="1" l="1"/>
  <c r="F180" i="1"/>
  <c r="G180" i="1"/>
  <c r="H180" i="1"/>
  <c r="I180" i="1"/>
  <c r="J180" i="1"/>
  <c r="K18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<sst xmlns="http://schemas.openxmlformats.org/spreadsheetml/2006/main" count="14140" uniqueCount="2662">
  <si>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</si>
  <si>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</si>
  <si>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</si>
  <si>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</si>
  <si>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</si>
  <si>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</si>
  <si>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</si>
  <si>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</si>
  <si>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</si>
  <si>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</si>
  <si>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</si>
  <si>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</si>
  <si>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</si>
  <si>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</si>
  <si>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</si>
  <si>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</si>
  <si>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</si>
  <si>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</si>
  <si>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</si>
  <si>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</si>
  <si>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</si>
  <si>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</si>
  <si>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</si>
  <si>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</si>
  <si>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</si>
  <si>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</si>
  <si>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</si>
  <si>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</si>
  <si>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</si>
  <si>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</si>
  <si>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</si>
  <si>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</si>
  <si>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</si>
  <si>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</si>
  <si>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</si>
  <si>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</si>
  <si>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</si>
  <si>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</si>
  <si>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</si>
  <si>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</si>
  <si>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</si>
  <si>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</si>
  <si>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</si>
  <si>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</si>
  <si>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</si>
  <si>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</si>
  <si>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</si>
  <si>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</si>
  <si>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</si>
  <si>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</si>
  <si>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</si>
  <si>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</si>
  <si>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</si>
  <si>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</si>
  <si>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</si>
  <si>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</si>
  <si>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</si>
  <si>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</si>
  <si>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</si>
  <si>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</si>
  <si>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</si>
  <si>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</si>
  <si>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</si>
  <si>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</si>
  <si>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</si>
  <si>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</si>
  <si>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</si>
  <si>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</si>
  <si>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</si>
  <si>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</si>
  <si>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</si>
  <si>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</si>
  <si>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</si>
  <si>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</si>
  <si>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</si>
  <si>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</si>
  <si>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</si>
  <si>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</si>
  <si>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</si>
  <si>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</si>
  <si>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</si>
  <si>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</si>
  <si>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</si>
  <si>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</si>
  <si>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</si>
  <si>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</si>
  <si>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</si>
  <si>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</si>
  <si>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</si>
  <si>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</si>
  <si>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</si>
  <si>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</si>
  <si>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</si>
  <si>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</si>
  <si>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</si>
  <si>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</si>
  <si>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</si>
  <si>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</si>
  <si>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</si>
  <si>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</si>
  <si>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</si>
  <si>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</si>
  <si>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</si>
  <si>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</si>
  <si>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</si>
  <si>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</si>
  <si>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</si>
  <si>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</si>
  <si>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</si>
  <si>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</si>
  <si>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</si>
  <si>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</si>
  <si>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</si>
  <si>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</si>
  <si>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</si>
  <si>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</si>
  <si>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</si>
  <si>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</si>
  <si>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</si>
  <si>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</si>
  <si>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</si>
  <si>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</si>
  <si>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</si>
  <si>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</si>
  <si>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</si>
  <si>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</si>
  <si>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</si>
  <si>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</si>
  <si>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</si>
  <si>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</si>
  <si>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</si>
  <si>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</si>
  <si>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</si>
  <si>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</si>
  <si>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</si>
  <si>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</si>
  <si>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</si>
  <si>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</si>
  <si>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</si>
  <si>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</si>
  <si>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</si>
  <si>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</si>
  <si>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</si>
  <si>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</si>
  <si>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</si>
  <si>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</si>
  <si>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</si>
  <si>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</si>
  <si>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</si>
  <si>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</si>
  <si>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</si>
  <si>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</si>
  <si>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</si>
  <si>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</si>
  <si>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</si>
  <si>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</si>
  <si>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</si>
  <si>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</si>
  <si>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</si>
  <si>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</si>
  <si>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</si>
  <si>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</si>
  <si>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</si>
  <si>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</si>
  <si>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</si>
  <si>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</si>
  <si>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</si>
  <si>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</si>
  <si>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</si>
  <si>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</si>
  <si>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</si>
  <si>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</si>
  <si>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</si>
  <si>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</si>
  <si>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</si>
  <si>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</si>
  <si>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</si>
  <si>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</si>
  <si>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</si>
  <si>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</si>
  <si>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</si>
  <si>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</si>
  <si>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</si>
  <si>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</si>
  <si>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</si>
  <si>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</si>
  <si>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</si>
  <si>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</si>
  <si>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</si>
  <si>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</si>
  <si>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</si>
  <si>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</si>
  <si>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</si>
  <si>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</si>
  <si>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</si>
  <si>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</si>
  <si>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</si>
  <si>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</si>
  <si>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</si>
  <si>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</si>
  <si>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</si>
  <si>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</si>
  <si>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</si>
  <si>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</si>
  <si>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</si>
  <si>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</si>
  <si>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</si>
  <si>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</si>
  <si>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</si>
  <si>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</si>
  <si>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</si>
  <si>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</si>
  <si>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</si>
  <si>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</si>
  <si>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</si>
  <si>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</si>
  <si>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</si>
  <si>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</si>
  <si>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</si>
  <si>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</si>
  <si>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</si>
  <si>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</si>
  <si>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</si>
  <si>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</si>
  <si>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</si>
  <si>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</si>
  <si>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</si>
  <si>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</si>
  <si>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</si>
  <si>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</si>
  <si>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</si>
  <si>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</si>
  <si>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</si>
  <si>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</si>
  <si>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</si>
  <si>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</si>
  <si>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</si>
  <si>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</si>
  <si>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</si>
  <si>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</si>
  <si>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</si>
  <si>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</si>
  <si>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</si>
  <si>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</si>
  <si>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</si>
  <si>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</si>
  <si>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</si>
  <si>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</si>
  <si>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</si>
  <si>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</si>
  <si>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</si>
  <si>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</si>
  <si>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</si>
  <si>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</si>
  <si>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</si>
  <si>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</si>
  <si>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</si>
  <si>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</si>
  <si>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</si>
  <si>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</si>
  <si>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</si>
  <si>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</si>
  <si>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</si>
  <si>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</si>
  <si>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</si>
  <si>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</si>
  <si>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</si>
  <si>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</si>
  <si>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</si>
  <si>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</si>
  <si>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</si>
  <si>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</si>
  <si>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</si>
  <si>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</si>
  <si>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</si>
  <si>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</si>
  <si>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</si>
  <si>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</si>
  <si>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</si>
  <si>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</si>
  <si>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</si>
  <si>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</si>
  <si>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</si>
  <si>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</si>
  <si>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</si>
  <si>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</si>
  <si>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</si>
  <si>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</si>
  <si>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</si>
  <si>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</si>
  <si>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</si>
  <si>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</si>
  <si>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</si>
  <si>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</si>
  <si>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</si>
  <si>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</si>
  <si>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</si>
  <si>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</si>
  <si>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</si>
  <si>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</si>
  <si>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</si>
  <si>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</si>
  <si>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</si>
  <si>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</si>
  <si>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</si>
  <si>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</si>
  <si>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</si>
  <si>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</si>
  <si>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</si>
  <si>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</si>
  <si>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</si>
  <si>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</si>
  <si>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</si>
  <si>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</si>
  <si>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</si>
  <si>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</si>
  <si>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</si>
  <si>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</si>
  <si>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</si>
  <si>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</si>
  <si>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</si>
  <si>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</si>
  <si>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</si>
  <si>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</si>
  <si>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</si>
  <si>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</si>
  <si>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</si>
  <si>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</si>
  <si>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</si>
  <si>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</si>
  <si>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</si>
  <si>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</si>
  <si>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</si>
  <si>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</si>
  <si>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</si>
  <si>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</si>
  <si>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</si>
  <si>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</si>
  <si>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</si>
  <si>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</si>
  <si>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</si>
  <si>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</si>
  <si>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</si>
  <si>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</si>
  <si>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</si>
  <si>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</si>
  <si>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</si>
  <si>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</si>
  <si>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</si>
  <si>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</si>
  <si>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</si>
  <si>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</si>
  <si>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</si>
  <si>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</si>
  <si>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</si>
  <si>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</si>
  <si>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</si>
  <si>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</si>
  <si>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</si>
  <si>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</si>
  <si>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</si>
  <si>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</si>
  <si>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</si>
  <si>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</si>
  <si>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</si>
  <si>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</si>
  <si>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</si>
  <si>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</si>
  <si>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</si>
  <si>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</si>
  <si>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</si>
  <si>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</si>
  <si>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</si>
  <si>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</si>
  <si>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</si>
  <si>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</si>
  <si>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</si>
  <si>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</si>
  <si>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</si>
  <si>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</si>
  <si>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</si>
  <si>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</si>
  <si>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</si>
  <si>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</si>
  <si>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</si>
  <si>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</si>
  <si>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</si>
  <si>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</si>
  <si>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</si>
  <si>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</si>
  <si>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</si>
  <si>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</si>
  <si>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</si>
  <si>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</si>
  <si>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</si>
  <si>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</si>
  <si>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</si>
  <si>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</si>
  <si>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</si>
  <si>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</si>
  <si>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</si>
  <si>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</si>
  <si>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</si>
  <si>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</si>
  <si>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</si>
  <si>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</si>
  <si>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</si>
  <si>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</si>
  <si>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</si>
  <si>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</si>
  <si>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</si>
  <si>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</si>
  <si>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</si>
  <si>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</si>
  <si>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</si>
  <si>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</si>
  <si>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</si>
  <si>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</si>
  <si>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</si>
  <si>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</si>
  <si>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</si>
  <si>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</si>
  <si>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</si>
  <si>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</si>
  <si>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</si>
  <si>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</si>
  <si>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</si>
  <si>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</si>
  <si>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</si>
  <si>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</si>
  <si>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</si>
  <si>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</si>
  <si>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</si>
  <si>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</si>
  <si>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</si>
  <si>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</si>
  <si>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</si>
  <si>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</si>
  <si>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</si>
  <si>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</si>
  <si>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</si>
  <si>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</si>
  <si>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</si>
  <si>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</si>
  <si>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</si>
  <si>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</si>
  <si>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</si>
  <si>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</si>
  <si>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</si>
  <si>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</si>
  <si>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</si>
  <si>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</si>
  <si>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</si>
  <si>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</si>
  <si>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</si>
  <si>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</si>
  <si>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</si>
  <si>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</si>
  <si>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</si>
  <si>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</si>
  <si>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</si>
  <si>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</si>
  <si>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</si>
  <si>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</si>
  <si>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</si>
  <si>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</si>
  <si>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</si>
  <si>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</si>
  <si>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</si>
  <si>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</si>
  <si>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</si>
  <si>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</si>
  <si>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</si>
  <si>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</si>
  <si>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</si>
  <si>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</si>
  <si>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</si>
  <si>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</si>
  <si>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</si>
  <si>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</si>
  <si>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</si>
  <si>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</si>
  <si>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</si>
  <si>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</si>
  <si>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</si>
  <si>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</si>
  <si>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</si>
  <si>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</si>
  <si>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</si>
  <si>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</si>
  <si>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</si>
  <si>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</si>
  <si>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</si>
  <si>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</si>
  <si>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</si>
  <si>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</si>
  <si>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</si>
  <si>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</si>
  <si>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</si>
  <si>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</si>
  <si>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</si>
  <si>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</si>
  <si>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</si>
  <si>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</si>
  <si>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</si>
  <si>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</si>
  <si>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</si>
  <si>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</si>
  <si>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</si>
  <si>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</si>
  <si>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</si>
  <si>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</si>
  <si>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</si>
  <si>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</si>
  <si>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</si>
  <si>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</si>
  <si>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</si>
  <si>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</si>
  <si>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</si>
  <si>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</si>
  <si>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</si>
  <si>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</si>
  <si>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</si>
  <si>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</si>
  <si>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</si>
  <si>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</si>
  <si>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</si>
  <si>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</si>
  <si>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</si>
  <si>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</si>
  <si>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</si>
  <si>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</si>
  <si>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</si>
  <si>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</si>
  <si>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</si>
  <si>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</si>
  <si>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</si>
  <si>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</si>
  <si>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</si>
  <si>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</si>
  <si>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</si>
  <si>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</si>
  <si>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</si>
  <si>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</si>
  <si>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</si>
  <si>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</si>
  <si>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</si>
  <si>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</si>
  <si>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</si>
  <si>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</si>
  <si>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</si>
  <si>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</si>
  <si>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</si>
  <si>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</si>
  <si>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</si>
  <si>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</si>
  <si>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</si>
  <si>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</si>
  <si>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</si>
  <si>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</si>
  <si>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</si>
  <si>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</si>
  <si>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</si>
  <si>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</si>
  <si>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</si>
  <si>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</si>
  <si>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</si>
  <si>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</si>
  <si>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</si>
  <si>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</si>
  <si>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</si>
  <si>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</si>
  <si>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</si>
  <si>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</si>
  <si>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</si>
  <si>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</si>
  <si>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</si>
  <si>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</si>
  <si>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</si>
  <si>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</si>
  <si>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</si>
  <si>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</si>
  <si>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</si>
  <si>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</si>
  <si>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</si>
  <si>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</si>
  <si>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</si>
  <si>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</si>
  <si>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</si>
  <si>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</si>
  <si>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</si>
  <si>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</si>
  <si>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</si>
  <si>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</si>
  <si>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</si>
  <si>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</si>
  <si>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</si>
  <si>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</si>
  <si>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</si>
  <si>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</si>
  <si>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</si>
  <si>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</si>
  <si>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</si>
  <si>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</si>
  <si>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</si>
  <si>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</si>
  <si>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</si>
  <si>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</si>
  <si>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</si>
  <si>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</si>
  <si>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</si>
  <si>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</si>
  <si>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</si>
  <si>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</si>
  <si>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</si>
  <si>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</si>
  <si>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</si>
  <si>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</si>
  <si>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</si>
  <si>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</si>
  <si>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</si>
  <si>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</si>
  <si>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</si>
  <si>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</si>
  <si>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</si>
  <si>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</si>
  <si>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</si>
  <si>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</si>
  <si>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</si>
  <si>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</si>
  <si>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</si>
  <si>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</si>
  <si>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</si>
  <si>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</si>
  <si>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</si>
  <si>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</si>
  <si>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</si>
  <si>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</si>
  <si>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</si>
  <si>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</si>
  <si>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</si>
  <si>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</si>
  <si>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</si>
  <si>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</si>
  <si>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</si>
  <si>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</si>
  <si>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</si>
  <si>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</si>
  <si>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</si>
  <si>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</si>
  <si>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</si>
  <si>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</si>
  <si>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</si>
  <si>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</si>
  <si>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</si>
  <si>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</si>
  <si>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</si>
  <si>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</si>
  <si>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</si>
  <si>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</si>
  <si>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</si>
  <si>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</si>
  <si>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</si>
  <si>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</si>
  <si>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</si>
  <si>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</si>
  <si>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</si>
  <si>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</si>
  <si>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</si>
  <si>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</si>
  <si>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</si>
  <si>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</si>
  <si>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</si>
  <si>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</si>
  <si>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</si>
  <si>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</si>
  <si>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</si>
  <si>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</si>
  <si>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</si>
  <si>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</si>
  <si>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</si>
  <si>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</si>
  <si>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</si>
  <si>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</si>
  <si>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</si>
  <si>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</si>
  <si>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</si>
  <si>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</si>
  <si>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</si>
  <si>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</si>
  <si>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</si>
  <si>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</si>
  <si>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</si>
  <si>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</si>
  <si>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</si>
  <si>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</si>
  <si>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</si>
  <si>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</si>
  <si>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</si>
  <si>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</si>
  <si>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</si>
  <si>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</si>
  <si>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</si>
  <si>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</si>
  <si>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</si>
  <si>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</si>
  <si>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</si>
  <si>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</si>
  <si>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</si>
  <si>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</si>
  <si>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</si>
  <si>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</si>
  <si>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</si>
  <si>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</si>
  <si>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</si>
  <si>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</si>
  <si>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</si>
  <si>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</si>
  <si>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</si>
  <si>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</si>
  <si>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</si>
  <si>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</si>
  <si>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</si>
  <si>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</si>
  <si>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</si>
  <si>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</si>
  <si>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</si>
  <si>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</si>
  <si>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</si>
  <si>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</si>
  <si>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</si>
  <si>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</si>
  <si>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</si>
  <si>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</si>
  <si>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</si>
  <si>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</si>
  <si>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</si>
  <si>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</si>
  <si>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</si>
  <si>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</si>
  <si>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</si>
  <si>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</si>
  <si>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</si>
  <si>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</si>
  <si>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</si>
  <si>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</si>
  <si>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</si>
  <si>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</si>
  <si>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</si>
  <si>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</si>
  <si>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</si>
  <si>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</si>
  <si>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</si>
  <si>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</si>
  <si>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</si>
  <si>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</si>
  <si>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</si>
  <si>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</si>
  <si>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</si>
  <si>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</si>
  <si>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</si>
  <si>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</si>
  <si>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</si>
  <si>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</si>
  <si>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</si>
  <si>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</si>
  <si>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</si>
  <si>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</si>
  <si>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</si>
  <si>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</si>
  <si>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</si>
  <si>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</si>
  <si>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</si>
  <si>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</si>
  <si>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</si>
  <si>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</si>
  <si>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</si>
  <si>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</si>
  <si>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</si>
  <si>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</si>
  <si>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</si>
  <si>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</si>
  <si>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</si>
  <si>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</si>
  <si>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</si>
  <si>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</si>
  <si>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</si>
  <si>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</si>
  <si>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</si>
  <si>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</si>
  <si>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</si>
  <si>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</si>
  <si>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</si>
  <si>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</si>
  <si>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</si>
  <si>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</si>
  <si>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</si>
  <si>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</si>
  <si>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</si>
  <si>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</si>
  <si>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</si>
  <si>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</si>
  <si>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</si>
  <si>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</si>
  <si>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</si>
  <si>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</si>
  <si>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</si>
  <si>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</si>
  <si>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</si>
  <si>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</si>
  <si>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</si>
  <si>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</si>
  <si>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</si>
  <si>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</si>
  <si>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</si>
  <si>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</si>
  <si>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</si>
  <si>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</si>
  <si>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</si>
  <si>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</si>
  <si>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</si>
  <si>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</si>
  <si>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</si>
  <si>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</si>
  <si>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</si>
  <si>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</si>
  <si>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</si>
  <si>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</si>
  <si>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</si>
  <si>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</si>
  <si>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</si>
  <si>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</si>
  <si>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</si>
  <si>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</si>
  <si>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</si>
  <si>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</si>
  <si>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</si>
  <si>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</si>
  <si>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</si>
  <si>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</si>
  <si>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</si>
  <si>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</si>
  <si>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</si>
  <si>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</si>
  <si>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</si>
  <si>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</si>
  <si>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</si>
  <si>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</si>
  <si>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</si>
  <si>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</si>
  <si>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</si>
  <si>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</si>
  <si>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</si>
  <si>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</si>
  <si>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</si>
  <si>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</si>
  <si>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</si>
  <si>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</si>
  <si>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</si>
  <si>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</si>
  <si>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</si>
  <si>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</si>
  <si>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</si>
  <si>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</si>
  <si>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</si>
  <si>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</si>
  <si>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</si>
  <si>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</si>
  <si>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</si>
  <si>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</si>
  <si>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</si>
  <si>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</si>
  <si>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</si>
  <si>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</si>
  <si>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</si>
  <si>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</si>
  <si>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</si>
  <si>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</si>
  <si>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</si>
  <si>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</si>
  <si>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</si>
  <si>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</si>
  <si>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</si>
  <si>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</si>
  <si>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</si>
  <si>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</si>
  <si>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</si>
  <si>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</si>
  <si>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</si>
  <si>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</si>
  <si>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</si>
  <si>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</si>
  <si>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</si>
  <si>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</si>
  <si>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</si>
  <si>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</si>
  <si>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</si>
  <si>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</si>
  <si>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</si>
  <si>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</si>
  <si>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</si>
  <si>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</si>
  <si>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</si>
  <si>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</si>
  <si>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</si>
  <si>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</si>
  <si>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</si>
  <si>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</si>
  <si>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</si>
  <si>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</si>
  <si>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</si>
  <si>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</si>
  <si>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</si>
  <si>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</si>
  <si>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</si>
  <si>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</si>
  <si>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</si>
  <si>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</si>
  <si>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</si>
  <si>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</si>
  <si>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</si>
  <si>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</si>
  <si>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</si>
  <si>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</si>
  <si>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</si>
  <si>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</si>
  <si>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</si>
  <si>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</si>
  <si>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</si>
  <si>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</si>
  <si>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</si>
  <si>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</si>
  <si>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</si>
  <si>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</si>
  <si>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</si>
  <si>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</si>
  <si>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</si>
  <si>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</si>
  <si>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</si>
  <si>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</si>
  <si>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</si>
  <si>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</si>
  <si>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</si>
  <si>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</si>
  <si>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</si>
  <si>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</si>
  <si>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</si>
  <si>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</si>
  <si>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</si>
  <si>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</si>
  <si>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</si>
  <si>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</si>
  <si>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</si>
  <si>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</si>
  <si>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</si>
  <si>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</si>
  <si>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</si>
  <si>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</si>
  <si>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</si>
  <si>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</si>
  <si>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</si>
  <si>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</si>
  <si>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</si>
  <si>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</si>
  <si>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</si>
  <si>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</si>
  <si>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</si>
  <si>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</si>
  <si>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</si>
  <si>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</si>
  <si>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</si>
  <si>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</si>
  <si>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</si>
  <si>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</si>
  <si>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</si>
  <si>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</si>
  <si>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</si>
  <si>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</si>
  <si>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</si>
  <si>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</si>
  <si>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</si>
  <si>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</si>
  <si>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</si>
  <si>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</si>
  <si>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</si>
  <si>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</si>
  <si>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</si>
  <si>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</si>
  <si>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</si>
  <si>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</si>
  <si>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</si>
  <si>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</si>
  <si>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</si>
  <si>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</si>
  <si>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</si>
  <si>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</si>
  <si>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</si>
  <si>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</si>
  <si>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</si>
  <si>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</si>
  <si>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</si>
  <si>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</si>
  <si>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</si>
  <si>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</si>
  <si>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</si>
  <si>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</si>
  <si>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</si>
  <si>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</si>
  <si>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</si>
  <si>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</si>
  <si>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</si>
  <si>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</si>
  <si>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</si>
  <si>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</si>
  <si>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</si>
  <si>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</si>
  <si>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</si>
  <si>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</si>
  <si>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</si>
  <si>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</si>
  <si>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</si>
  <si>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</si>
  <si>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</si>
  <si>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</si>
  <si>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</si>
  <si>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</si>
  <si>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</si>
  <si>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</si>
  <si>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</si>
  <si>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</si>
  <si>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</si>
  <si>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</si>
  <si>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</si>
  <si>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</si>
  <si>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</si>
  <si>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</si>
  <si>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</si>
  <si>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</si>
  <si>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</si>
  <si>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</si>
  <si>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</si>
  <si>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</si>
  <si>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</si>
  <si>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</si>
  <si>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</si>
  <si>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</si>
  <si>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</si>
  <si>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</si>
  <si>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</si>
  <si>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</si>
  <si>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</si>
  <si>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</si>
  <si>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</si>
  <si>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</si>
  <si>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</si>
  <si>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</si>
  <si>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</si>
  <si>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</si>
  <si>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</si>
  <si>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</si>
  <si>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</si>
  <si>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</si>
  <si>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</si>
  <si>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</si>
  <si>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</si>
  <si>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</si>
  <si>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</si>
  <si>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</si>
  <si>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</si>
  <si>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</si>
  <si>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</si>
  <si>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</si>
  <si>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</si>
  <si>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</si>
  <si>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</si>
  <si>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</si>
  <si>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</si>
  <si>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</si>
  <si>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</si>
  <si>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</si>
  <si>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</si>
  <si>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</si>
  <si>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</si>
  <si>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</si>
  <si>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</si>
  <si>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</si>
  <si>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</si>
  <si>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</si>
  <si>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</si>
  <si>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</si>
  <si>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</si>
  <si>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</si>
  <si>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</si>
  <si>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</si>
  <si>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</si>
  <si>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</si>
  <si>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</si>
  <si>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</si>
  <si>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</si>
  <si>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</si>
  <si>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</si>
  <si>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</si>
  <si>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</si>
  <si>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</si>
  <si>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</si>
  <si>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</si>
  <si>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</si>
  <si>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</si>
  <si>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</si>
  <si>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</si>
  <si>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</si>
  <si>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</si>
  <si>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</si>
  <si>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</si>
  <si>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</si>
  <si>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</si>
  <si>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</si>
  <si>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</si>
  <si>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</si>
  <si>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</si>
  <si>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</si>
  <si>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</si>
  <si>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</si>
  <si>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</si>
  <si>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</si>
  <si>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</si>
  <si>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</si>
  <si>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</si>
  <si>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</si>
  <si>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</si>
  <si>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</si>
  <si>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</si>
  <si>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</si>
  <si>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</si>
  <si>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</si>
  <si>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</si>
  <si>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</si>
  <si>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</si>
  <si>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</si>
  <si>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</si>
  <si>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</si>
  <si>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</si>
  <si>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</si>
  <si>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</si>
  <si>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</si>
  <si>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</si>
  <si>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</si>
  <si>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</si>
  <si>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</si>
  <si>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</si>
  <si>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</si>
  <si>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</si>
  <si>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</si>
  <si>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</si>
  <si>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</si>
  <si>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</si>
  <si>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</si>
  <si>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</si>
  <si>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</si>
  <si>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</si>
  <si>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</si>
  <si>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</si>
  <si>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</si>
  <si>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</si>
  <si>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</si>
  <si>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</si>
  <si>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</si>
  <si>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</si>
  <si>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</si>
  <si>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</si>
  <si>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</si>
  <si>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</si>
  <si>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</si>
  <si>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</si>
  <si>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</si>
  <si>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</si>
  <si>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</si>
  <si>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</si>
  <si>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</si>
  <si>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</si>
  <si>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</si>
  <si>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</si>
  <si>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</si>
  <si>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</si>
  <si>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</si>
  <si>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</si>
  <si>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</si>
  <si>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</si>
  <si>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</si>
  <si>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</si>
  <si>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</si>
  <si>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</si>
  <si>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</si>
  <si>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</si>
  <si>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</si>
  <si>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</si>
  <si>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</si>
  <si>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</si>
  <si>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</si>
  <si>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</si>
  <si>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</si>
  <si>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</si>
  <si>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</si>
  <si>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</si>
  <si>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</si>
  <si>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</si>
  <si>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</si>
  <si>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</si>
  <si>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</si>
  <si>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</si>
  <si>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</si>
  <si>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</si>
  <si>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</si>
  <si>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</si>
  <si>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</si>
  <si>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</si>
  <si>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</si>
  <si>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</si>
  <si>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</si>
  <si>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</si>
  <si>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</si>
  <si>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</si>
  <si>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</si>
  <si>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</si>
  <si>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</si>
  <si>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</si>
  <si>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</si>
  <si>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</si>
  <si>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</si>
  <si>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</si>
  <si>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</si>
  <si>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</si>
  <si>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</si>
  <si>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</si>
  <si>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</si>
  <si>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</si>
  <si>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</si>
  <si>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</si>
  <si>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</si>
  <si>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</si>
  <si>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</si>
  <si>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</si>
  <si>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</si>
  <si>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</si>
  <si>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</si>
  <si>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</si>
  <si>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</si>
  <si>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</si>
  <si>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</si>
  <si>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</si>
  <si>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</si>
  <si>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</si>
  <si>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</si>
  <si>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</si>
  <si>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</si>
  <si>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</si>
  <si>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</si>
  <si>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</si>
  <si>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</si>
  <si>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</si>
  <si>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</si>
  <si>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</si>
  <si>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</si>
  <si>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</si>
  <si>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</si>
  <si>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</si>
  <si>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</si>
  <si>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</si>
  <si>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</si>
  <si>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</si>
  <si>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</si>
  <si>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</si>
  <si>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</si>
  <si>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</si>
  <si>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</si>
  <si>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</si>
  <si>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</si>
  <si>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</si>
  <si>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</si>
  <si>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</si>
  <si>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</si>
  <si>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</si>
  <si>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</si>
  <si>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</si>
  <si>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</si>
  <si>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</si>
  <si>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</si>
  <si>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</si>
  <si>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</si>
  <si>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</si>
  <si>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</si>
  <si>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</si>
  <si>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</si>
  <si>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</si>
  <si>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</si>
  <si>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</si>
  <si>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</si>
  <si>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</si>
  <si>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</si>
  <si>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</si>
  <si>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</si>
  <si>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</si>
  <si>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</si>
  <si>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</si>
  <si>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</si>
  <si>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</si>
  <si>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</si>
  <si>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</si>
  <si>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</si>
  <si>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</si>
  <si>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</si>
  <si>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</si>
  <si>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</si>
  <si>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</si>
  <si>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</si>
  <si>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</si>
  <si>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</si>
  <si>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</si>
  <si>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</si>
  <si>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</si>
  <si>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</si>
  <si>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</si>
  <si>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</si>
  <si>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</si>
  <si>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</si>
  <si>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</si>
  <si>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</si>
  <si>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</si>
  <si>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</si>
  <si>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</si>
  <si>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</si>
  <si>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</si>
  <si>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</si>
  <si>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</si>
  <si>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</si>
  <si>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</si>
  <si>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</si>
  <si>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</si>
  <si>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</si>
  <si>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</si>
  <si>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</si>
  <si>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</si>
  <si>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</si>
  <si>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</si>
  <si>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</si>
  <si>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</si>
  <si>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</si>
  <si>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</si>
  <si>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</si>
  <si>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</si>
  <si>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</si>
  <si>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</si>
  <si>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</si>
  <si>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</si>
  <si>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</si>
  <si>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</si>
  <si>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</si>
  <si>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</si>
  <si>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</si>
  <si>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</si>
  <si>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</si>
  <si>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</si>
  <si>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</si>
  <si>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</si>
  <si>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</si>
  <si>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</si>
  <si>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</si>
  <si>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</si>
  <si>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</si>
  <si>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</si>
  <si>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</si>
  <si>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</si>
  <si>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</si>
  <si>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</si>
  <si>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</si>
  <si>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</si>
  <si>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</si>
  <si>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</si>
  <si>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</si>
  <si>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</si>
  <si>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</si>
  <si>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</si>
  <si>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</si>
  <si>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</si>
  <si>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</si>
  <si>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</si>
  <si>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</si>
  <si>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</si>
  <si>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</si>
  <si>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</si>
  <si>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</si>
  <si>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</si>
  <si>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</si>
  <si>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</si>
  <si>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</si>
  <si>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</si>
  <si>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</si>
  <si>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</si>
  <si>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</si>
  <si>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</si>
  <si>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</si>
  <si>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</si>
  <si>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</si>
  <si>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</si>
  <si>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</si>
  <si>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</si>
  <si>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</si>
  <si>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</si>
  <si>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</si>
  <si>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</si>
  <si>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</si>
  <si>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</si>
  <si>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</si>
  <si>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</si>
  <si>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</si>
  <si>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</si>
  <si>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</si>
  <si>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</si>
  <si>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</si>
  <si>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</si>
  <si>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</si>
  <si>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</si>
  <si>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</si>
  <si>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</si>
  <si>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</si>
  <si>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</si>
  <si>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</si>
  <si>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</si>
  <si>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</si>
  <si>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</si>
  <si>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</si>
  <si>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</si>
  <si>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</si>
  <si>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</si>
  <si>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</si>
  <si>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</si>
  <si>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</si>
  <si>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</si>
  <si>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</si>
  <si>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</si>
  <si>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</si>
  <si>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</si>
  <si>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</si>
  <si>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</si>
  <si>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</si>
  <si>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</si>
  <si>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</si>
  <si>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</si>
  <si>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</si>
  <si>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</si>
  <si>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</si>
  <si>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</si>
  <si>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</si>
  <si>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</si>
  <si>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</si>
  <si>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</si>
  <si>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</si>
  <si>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</si>
  <si>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</si>
  <si>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</si>
  <si>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</si>
  <si>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</si>
  <si>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</si>
  <si>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</si>
  <si>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</si>
  <si>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</si>
  <si>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</si>
  <si>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</si>
  <si>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</si>
  <si>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</si>
  <si>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</si>
  <si>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</si>
  <si>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</si>
  <si>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</si>
  <si>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</si>
  <si>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</si>
  <si>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</si>
  <si>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</si>
  <si>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</si>
  <si>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</si>
  <si>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</si>
  <si>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</si>
  <si>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</si>
  <si>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</si>
  <si>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</si>
  <si>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</si>
  <si>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</si>
  <si>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</si>
  <si>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</si>
  <si>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</si>
  <si>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</si>
  <si>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</si>
  <si>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</si>
  <si>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</si>
  <si>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</si>
  <si>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</si>
  <si>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</si>
  <si>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</si>
  <si>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</si>
  <si>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</si>
  <si>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</si>
  <si>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</si>
  <si>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</si>
  <si>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</si>
  <si>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</si>
  <si>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</si>
  <si>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</si>
  <si>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</si>
  <si>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</si>
  <si>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</si>
  <si>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</si>
  <si>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</si>
  <si>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</si>
  <si>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</si>
  <si>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</si>
  <si>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</si>
  <si>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</si>
  <si>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</si>
  <si>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</si>
  <si>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</si>
  <si>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</si>
  <si>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</si>
  <si>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</si>
  <si>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</si>
  <si>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</si>
  <si>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</si>
  <si>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</si>
  <si>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</si>
  <si>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</si>
  <si>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</si>
  <si>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</si>
  <si>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</si>
  <si>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</si>
  <si>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</si>
  <si>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</si>
  <si>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</si>
  <si>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</si>
  <si>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</si>
  <si>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</si>
  <si>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</si>
  <si>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</si>
  <si>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</si>
  <si>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</si>
  <si>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</si>
  <si>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</si>
  <si>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</si>
  <si>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</si>
  <si>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</si>
  <si>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</si>
  <si>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</si>
  <si>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</si>
  <si>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</si>
  <si>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</si>
  <si>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</si>
  <si>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</si>
  <si>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</si>
  <si>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</si>
  <si>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</si>
  <si>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</si>
  <si>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</si>
  <si>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</si>
  <si>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</si>
  <si>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</si>
  <si>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</si>
  <si>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</si>
  <si>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</si>
  <si>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</si>
  <si>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</si>
  <si>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</si>
  <si>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</si>
  <si>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</si>
  <si>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</si>
  <si>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</si>
  <si>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</si>
  <si>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</si>
  <si>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</si>
  <si>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</si>
  <si>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</si>
  <si>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</si>
  <si>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</si>
  <si>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</si>
  <si>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</si>
  <si>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</si>
  <si>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</si>
  <si>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</si>
  <si>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</si>
  <si>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</si>
  <si>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</si>
  <si>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</si>
  <si>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</si>
  <si>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</si>
  <si>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</si>
  <si>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</si>
  <si>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</si>
  <si>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</si>
  <si>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</si>
  <si>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</si>
  <si>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</si>
  <si>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</si>
  <si>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</si>
  <si>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</si>
  <si>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</si>
  <si>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</si>
  <si>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</si>
  <si>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</si>
  <si>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</si>
  <si>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</si>
  <si>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</si>
  <si>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</si>
  <si>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</si>
  <si>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</si>
  <si>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</si>
  <si>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</si>
  <si>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</si>
  <si>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</si>
  <si>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</si>
  <si>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</si>
  <si>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</si>
  <si>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</si>
  <si>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</si>
  <si>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</si>
  <si>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</si>
  <si>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</si>
  <si>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</si>
  <si>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</si>
  <si>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</si>
  <si>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</si>
  <si>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</si>
  <si>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</si>
  <si>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</si>
  <si>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</si>
  <si>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</si>
  <si>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</si>
  <si>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</si>
  <si>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</si>
  <si>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</si>
  <si>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</si>
  <si>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</si>
  <si>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</si>
  <si>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</si>
  <si>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</si>
  <si>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</si>
  <si>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</si>
  <si>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</si>
  <si>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</si>
  <si>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</si>
  <si>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</si>
  <si>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</si>
  <si>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</si>
  <si>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</si>
  <si>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</si>
  <si>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</si>
  <si>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</si>
  <si>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</si>
  <si>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</si>
  <si>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</si>
  <si>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</si>
  <si>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</si>
  <si>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</si>
  <si>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</si>
  <si>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</si>
  <si>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</si>
  <si>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</si>
  <si>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</si>
  <si>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</si>
  <si>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</si>
  <si>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</si>
  <si>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</si>
  <si>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</si>
  <si>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</si>
  <si>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</si>
  <si>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</si>
  <si>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</si>
  <si>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</si>
  <si>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</si>
  <si>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</si>
  <si>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</si>
  <si>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</si>
  <si>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</si>
  <si>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</si>
  <si>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</si>
  <si>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</si>
  <si>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</si>
  <si>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</si>
  <si>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</si>
  <si>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</si>
  <si>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</si>
  <si>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</si>
  <si>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</si>
  <si>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</si>
  <si>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</si>
  <si>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</si>
  <si>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</si>
  <si>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</si>
  <si>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</si>
  <si>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</si>
  <si>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</si>
  <si>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</si>
  <si>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</si>
  <si>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</si>
  <si>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</si>
  <si>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</si>
  <si>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</si>
  <si>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</si>
  <si>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</si>
  <si>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</si>
  <si>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</si>
  <si>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</si>
  <si>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</si>
  <si>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</si>
  <si>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</si>
  <si>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</si>
  <si>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</si>
  <si>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</si>
  <si>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</si>
  <si>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</si>
  <si>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</si>
  <si>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</si>
  <si>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</si>
  <si>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</si>
  <si>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</si>
  <si>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</si>
  <si>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</si>
  <si>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</si>
  <si>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</si>
  <si>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</si>
  <si>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</si>
  <si>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</si>
  <si>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</si>
  <si>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</si>
  <si>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</si>
  <si>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</si>
  <si>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</si>
  <si>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</si>
  <si>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</si>
  <si>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</si>
  <si>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</si>
  <si>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</si>
  <si>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</si>
  <si>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</si>
  <si>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</si>
  <si>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</si>
  <si>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</si>
  <si>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</si>
  <si>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</si>
  <si>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</si>
  <si>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</si>
  <si>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</si>
  <si>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</si>
  <si>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</si>
  <si>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</si>
  <si>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</si>
  <si>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</si>
  <si>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</si>
  <si>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</si>
  <si>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</si>
  <si>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</si>
  <si>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</si>
  <si>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</si>
  <si>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</si>
  <si>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</si>
  <si>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</si>
  <si>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</si>
  <si>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</si>
  <si>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</si>
  <si>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</si>
  <si>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</si>
  <si>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</si>
  <si>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</si>
  <si>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</si>
  <si>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</si>
  <si>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</si>
  <si>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</si>
  <si>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</si>
  <si>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</si>
  <si>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</si>
  <si>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</si>
  <si>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</si>
  <si>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</si>
  <si>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</si>
  <si>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</si>
  <si>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</si>
  <si>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</si>
  <si>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</si>
  <si>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</si>
  <si>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</si>
  <si>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</si>
  <si>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</si>
  <si>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</si>
  <si>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</si>
  <si>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</si>
  <si>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</si>
  <si>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</si>
  <si>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</si>
  <si>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</si>
  <si>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</si>
  <si>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</si>
  <si>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</si>
  <si>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</si>
  <si>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</si>
  <si>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</si>
  <si>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</si>
  <si>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</si>
  <si>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</si>
  <si>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</si>
  <si>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</si>
  <si>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</si>
  <si>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</si>
  <si>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</si>
  <si>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</si>
  <si>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</si>
  <si>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</si>
  <si>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</si>
  <si>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</si>
  <si>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</si>
  <si>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</si>
  <si>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</si>
  <si>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</si>
  <si>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</si>
  <si>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</si>
  <si>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</si>
  <si>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</si>
  <si>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</si>
  <si>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</si>
  <si>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</si>
  <si>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</si>
  <si>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</si>
  <si>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</si>
  <si>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</si>
  <si>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</si>
  <si>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</si>
  <si>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</si>
  <si>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</si>
  <si>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</si>
  <si>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</si>
  <si>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</si>
  <si>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</si>
  <si>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</si>
  <si>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</si>
  <si>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</si>
  <si>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</si>
  <si>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</si>
  <si>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</si>
  <si>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</si>
  <si>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</si>
  <si>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</si>
  <si>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</si>
  <si>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</si>
  <si>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</si>
  <si>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</si>
  <si>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</si>
  <si>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</si>
  <si>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</si>
  <si>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</si>
  <si>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</si>
  <si>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</si>
  <si>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</si>
  <si>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</si>
  <si>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</si>
  <si>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</si>
  <si>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</si>
  <si>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</si>
  <si>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</si>
  <si>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</si>
  <si>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</si>
  <si>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</si>
  <si>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</si>
  <si>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</si>
  <si>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</si>
  <si>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</si>
  <si>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</si>
  <si>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</si>
  <si>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</si>
  <si>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</si>
  <si>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</si>
  <si>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</si>
  <si>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</si>
  <si>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</si>
  <si>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</si>
  <si>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</si>
  <si>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</si>
  <si>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</si>
  <si>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</si>
  <si>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</si>
  <si>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</si>
  <si>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</si>
  <si>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</si>
  <si>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</si>
  <si>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</si>
  <si>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</si>
  <si>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</si>
  <si>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</si>
  <si>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</si>
  <si>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</si>
  <si>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</si>
  <si>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</si>
  <si>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</si>
  <si>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</si>
  <si>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</si>
  <si>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</si>
  <si>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</si>
  <si>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</si>
  <si>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</si>
  <si>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</si>
  <si>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</si>
  <si>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</si>
  <si>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</si>
  <si>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</si>
  <si>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</si>
  <si>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</si>
  <si>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</si>
  <si>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</si>
  <si>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</si>
  <si>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</si>
  <si>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</si>
  <si>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</si>
  <si>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</si>
  <si>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</si>
  <si>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</si>
  <si>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</si>
  <si>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</si>
  <si>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</si>
  <si>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</si>
  <si>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</si>
  <si>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</si>
  <si>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</si>
  <si>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</si>
  <si>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</si>
  <si>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</si>
  <si>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</si>
  <si>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</si>
  <si>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</si>
  <si>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</si>
  <si>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</si>
  <si>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</si>
  <si>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</si>
  <si>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</si>
  <si>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</si>
  <si>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</si>
  <si>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</si>
  <si>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</si>
  <si>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</si>
  <si>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</si>
  <si>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</si>
  <si>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</si>
  <si>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</si>
  <si>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</si>
  <si>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</si>
  <si>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</si>
  <si>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</si>
  <si>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</si>
  <si>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</si>
  <si>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</si>
  <si>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</si>
  <si>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</si>
  <si>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</si>
  <si>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</si>
  <si>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</si>
  <si>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</si>
  <si>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</si>
  <si>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</si>
  <si>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</si>
  <si>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</si>
  <si>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</si>
  <si>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</si>
  <si>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</si>
  <si>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</si>
  <si>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</si>
  <si>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</si>
  <si>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</si>
  <si>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</si>
  <si>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</si>
  <si>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</si>
  <si>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</si>
  <si>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</si>
  <si>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</si>
  <si>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</si>
  <si>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</si>
  <si>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</si>
  <si>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</si>
  <si>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</si>
  <si>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</si>
  <si>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</si>
  <si>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</si>
  <si>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</si>
  <si>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</si>
  <si>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</si>
  <si>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</si>
  <si>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</si>
  <si>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</si>
  <si>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</si>
  <si>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</si>
  <si>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</si>
  <si>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</si>
  <si>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</si>
  <si>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</si>
  <si>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</si>
  <si>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</si>
  <si>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</si>
  <si>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</si>
  <si>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</si>
  <si>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</si>
  <si>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</si>
  <si>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</si>
  <si>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</si>
  <si>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</si>
  <si>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</si>
  <si>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</si>
  <si>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</si>
  <si>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</si>
  <si>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</si>
  <si>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</si>
  <si>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</si>
  <si>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</si>
  <si>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</si>
  <si>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</si>
  <si>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</si>
  <si>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</si>
  <si>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</si>
  <si>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</si>
  <si>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</si>
  <si>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</si>
  <si>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</si>
  <si>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</si>
  <si>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</si>
  <si>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</si>
  <si>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</si>
  <si>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</si>
  <si>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</si>
  <si>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</si>
  <si>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</si>
  <si>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</si>
  <si>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</si>
  <si>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</si>
  <si>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</si>
  <si>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</si>
  <si>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</si>
  <si>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</si>
  <si>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</si>
  <si>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</si>
  <si>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</si>
  <si>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</si>
  <si>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</si>
  <si>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</si>
  <si>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</si>
  <si>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</si>
  <si>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</si>
  <si>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</si>
  <si>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</si>
  <si>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</si>
  <si>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</si>
  <si>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</si>
  <si>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</si>
  <si>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</si>
  <si>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</si>
  <si>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</si>
  <si>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</si>
  <si>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</si>
  <si>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</si>
  <si>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</si>
  <si>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</si>
  <si>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</si>
  <si>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</si>
  <si>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</si>
  <si>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</si>
  <si>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</si>
  <si>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</si>
  <si>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</si>
  <si>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</si>
  <si>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</si>
  <si>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</si>
  <si>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</si>
  <si>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</si>
  <si>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</si>
  <si>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</si>
  <si>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</si>
  <si>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</si>
  <si>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</si>
  <si>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</si>
  <si>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</si>
  <si>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</si>
  <si>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</si>
  <si>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</si>
  <si>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</si>
  <si>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</si>
  <si>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</si>
  <si>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</si>
  <si>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</si>
  <si>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</si>
  <si>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</si>
  <si>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</si>
  <si>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</si>
  <si>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</si>
  <si>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</si>
  <si>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</si>
  <si>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</si>
  <si>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</si>
  <si>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</si>
  <si>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</si>
  <si>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</si>
  <si>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</si>
  <si>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</si>
  <si>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</si>
  <si>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</si>
  <si>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</si>
  <si>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</si>
  <si>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</si>
  <si>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</si>
  <si>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</si>
  <si>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</si>
  <si>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</si>
  <si>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</si>
  <si>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</si>
  <si>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</si>
  <si>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</si>
  <si>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</si>
  <si>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</si>
  <si>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</si>
  <si>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</si>
  <si>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</si>
  <si>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</si>
  <si>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</si>
  <si>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</si>
  <si>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</si>
  <si>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</si>
  <si>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</si>
  <si>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</si>
  <si>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</si>
  <si>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</si>
  <si>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</si>
  <si>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</si>
  <si>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</si>
  <si>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</si>
  <si>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</si>
  <si>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</si>
  <si>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</si>
  <si>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</si>
  <si>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</si>
  <si>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</si>
  <si>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</si>
  <si>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</si>
  <si>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</si>
  <si>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</si>
  <si>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</si>
  <si>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</si>
  <si>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</si>
  <si>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</si>
  <si>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</si>
  <si>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</si>
  <si>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</si>
  <si>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</si>
  <si>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</si>
  <si>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</si>
  <si>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</si>
  <si>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</si>
  <si>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</si>
  <si>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</si>
  <si>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</si>
  <si>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</si>
  <si>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</si>
  <si>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</si>
  <si>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</si>
  <si>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</si>
  <si>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</si>
  <si>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</si>
  <si>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</si>
  <si>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</si>
  <si>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</si>
  <si>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</si>
  <si>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</si>
  <si>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</si>
  <si>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</si>
  <si>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</si>
  <si>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</si>
  <si>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</si>
  <si>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</si>
  <si>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</si>
  <si>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</si>
  <si>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</si>
  <si>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</si>
  <si>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</si>
  <si>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</si>
  <si>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</si>
  <si>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</si>
  <si>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</si>
  <si>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</si>
  <si>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</si>
  <si>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</si>
  <si>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</si>
  <si>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</si>
  <si>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</si>
  <si>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</si>
  <si>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</si>
  <si>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</si>
  <si>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</si>
  <si>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</si>
  <si>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</si>
  <si>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</si>
  <si>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</si>
  <si>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</si>
  <si>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</si>
  <si>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</si>
  <si>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</si>
  <si>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</si>
  <si>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</si>
  <si>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</si>
  <si>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</si>
  <si>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</si>
  <si>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</si>
  <si>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</si>
  <si>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</si>
  <si>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</si>
  <si>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</si>
  <si>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</si>
  <si>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</si>
  <si>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</si>
  <si>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</si>
  <si>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</si>
  <si>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</si>
  <si>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</si>
  <si>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</si>
  <si>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</si>
  <si>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</si>
  <si>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</si>
  <si>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</si>
  <si>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</si>
  <si>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</si>
  <si>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</si>
  <si>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</si>
  <si>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</si>
  <si>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</si>
  <si>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</si>
  <si>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</si>
  <si>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</si>
  <si>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</si>
  <si>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</si>
  <si>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</si>
  <si>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</si>
  <si>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</si>
  <si>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</si>
  <si>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</si>
  <si>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</si>
  <si>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</si>
  <si>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</si>
  <si>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</si>
  <si>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</si>
  <si>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</si>
  <si>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</si>
  <si>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</si>
  <si>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</si>
  <si>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</si>
  <si>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</si>
  <si>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</si>
  <si>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</si>
  <si>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</si>
  <si>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</si>
  <si>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</si>
  <si>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</si>
  <si>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</si>
  <si>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</si>
  <si>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</si>
  <si>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</si>
  <si>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</si>
  <si>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</si>
  <si>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</si>
  <si>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</si>
  <si>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</si>
  <si>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</si>
  <si>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</si>
  <si>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</si>
  <si>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</si>
  <si>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</si>
  <si>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</si>
  <si>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</si>
  <si>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</si>
  <si>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</si>
  <si>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</si>
  <si>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</si>
  <si>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</si>
  <si>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</si>
  <si>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</si>
  <si>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</si>
  <si>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</si>
  <si>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</si>
  <si>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</si>
  <si>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</si>
  <si>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</si>
  <si>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</si>
  <si>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</si>
  <si>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</si>
  <si>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</si>
  <si>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</si>
  <si>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</si>
  <si>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</si>
  <si>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</si>
  <si>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</si>
  <si>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</si>
  <si>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</si>
  <si>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</si>
  <si>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</si>
  <si>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</si>
  <si>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</si>
  <si>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</si>
  <si>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</si>
  <si>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</si>
  <si>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</si>
  <si>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</si>
  <si>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</si>
  <si>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</si>
  <si>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</si>
  <si>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</si>
  <si>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</si>
  <si>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</si>
  <si>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</si>
  <si>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</si>
  <si>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</si>
  <si>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</si>
  <si>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</si>
  <si>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</si>
  <si>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</si>
  <si>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</si>
  <si>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</si>
  <si>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</si>
  <si>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</si>
  <si>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</si>
  <si>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</si>
  <si>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</si>
  <si>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</si>
  <si>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</si>
  <si>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</si>
  <si>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</si>
  <si>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</si>
  <si>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</si>
  <si>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</si>
  <si>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</si>
  <si>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</si>
  <si>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</si>
  <si>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</si>
  <si>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</si>
  <si>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</si>
  <si>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</si>
  <si>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</si>
  <si>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</si>
  <si>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</si>
  <si>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</si>
  <si>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</si>
  <si>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</si>
  <si>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</si>
  <si>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</si>
  <si>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</si>
  <si>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</si>
  <si>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</si>
  <si>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</si>
  <si>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</si>
  <si>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</si>
  <si>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</si>
  <si>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</si>
  <si>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</si>
  <si>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</si>
  <si>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</si>
  <si>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</si>
  <si>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</si>
  <si>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</si>
  <si>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</si>
  <si>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</si>
  <si>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</si>
  <si>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</si>
  <si>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</si>
  <si>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</si>
  <si>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</si>
  <si>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</si>
  <si>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</si>
  <si>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</si>
  <si>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</si>
  <si>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</si>
  <si>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</si>
  <si>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</si>
  <si>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</si>
  <si>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</si>
  <si>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</si>
  <si>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</si>
  <si>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</si>
  <si>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</si>
  <si>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</si>
  <si>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</si>
  <si>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</si>
  <si>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</si>
  <si>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</si>
  <si>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</si>
  <si>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</si>
  <si>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</si>
  <si>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</si>
  <si>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</si>
  <si>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</si>
  <si>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</si>
  <si>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</si>
  <si>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</si>
  <si>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</si>
  <si>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</si>
  <si>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</si>
  <si>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</si>
  <si>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</si>
  <si>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</si>
  <si>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</si>
  <si>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</si>
  <si>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</si>
  <si>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</si>
  <si>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</si>
  <si>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</si>
  <si>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</si>
  <si>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</si>
  <si>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</si>
  <si>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</si>
  <si>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</si>
  <si>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</si>
  <si>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</si>
  <si>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</si>
  <si>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</si>
  <si>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</si>
  <si>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</si>
  <si>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</si>
  <si>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</si>
  <si>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</si>
  <si>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</si>
  <si>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</si>
  <si>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</si>
  <si>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</si>
  <si>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</si>
  <si>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</si>
  <si>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</si>
  <si>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</si>
  <si>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</si>
  <si>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</si>
  <si>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</si>
  <si>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</si>
  <si>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</si>
  <si>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</si>
  <si>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</si>
  <si>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</si>
  <si>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</si>
  <si>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</si>
  <si>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</si>
  <si>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</si>
  <si>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</si>
  <si>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</si>
  <si>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</si>
  <si>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</si>
  <si>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</si>
  <si>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</si>
  <si>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</si>
  <si>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</si>
  <si>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</si>
  <si>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</si>
  <si>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</si>
  <si>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</si>
  <si>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</si>
  <si>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</si>
  <si>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</si>
  <si>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</si>
  <si>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</si>
  <si>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</si>
  <si>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</si>
  <si>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</si>
  <si>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</si>
  <si>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</si>
  <si>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</si>
  <si>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</si>
  <si>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</si>
  <si>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</si>
  <si>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</si>
  <si>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</si>
  <si>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</si>
  <si>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</si>
  <si>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</si>
  <si>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</si>
  <si>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</si>
  <si>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</si>
  <si>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</si>
  <si>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</si>
  <si>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</si>
  <si>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</si>
  <si>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</si>
  <si>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</si>
  <si>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</si>
  <si>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</si>
  <si>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</si>
  <si>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</si>
  <si>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</si>
  <si>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</si>
  <si>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</si>
  <si>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</si>
  <si>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</si>
  <si>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</si>
  <si>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</si>
  <si>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</si>
  <si>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</si>
  <si>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</si>
  <si>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</si>
  <si>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</si>
  <si>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</si>
  <si>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</si>
  <si>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</si>
  <si>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</si>
  <si>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</si>
  <si>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</si>
  <si>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</si>
  <si>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</si>
  <si>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</si>
  <si>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</si>
  <si>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</si>
  <si>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</si>
  <si>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</si>
  <si>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</si>
  <si>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</si>
  <si>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</si>
  <si>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</si>
  <si>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</si>
  <si>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</si>
  <si>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</si>
  <si>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</si>
  <si>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</si>
  <si>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</si>
  <si>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</si>
  <si>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</si>
  <si>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</si>
  <si>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</si>
  <si>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</si>
  <si>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</si>
  <si>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</si>
  <si>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</si>
  <si>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</si>
  <si>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</si>
  <si>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 xml:space="preserve">Brioso Luciano, Cristino </t>
  </si>
  <si>
    <t>335854689 </t>
  </si>
  <si>
    <t>GAVETA VACIAS + GAVETAS FALLANDO</t>
  </si>
  <si>
    <t>16 Abril de 2021</t>
  </si>
  <si>
    <t>335855352</t>
  </si>
  <si>
    <t>335855349</t>
  </si>
  <si>
    <t>335855346</t>
  </si>
  <si>
    <t>335855344</t>
  </si>
  <si>
    <t>335855342</t>
  </si>
  <si>
    <t>335855341</t>
  </si>
  <si>
    <t>335855338</t>
  </si>
  <si>
    <t>335855337</t>
  </si>
  <si>
    <t>SIN EFECTTIVO</t>
  </si>
  <si>
    <t>En Servicio</t>
  </si>
  <si>
    <t>335855786</t>
  </si>
  <si>
    <t>335855780</t>
  </si>
  <si>
    <t>335855767</t>
  </si>
  <si>
    <t>335855761</t>
  </si>
  <si>
    <t>335855745</t>
  </si>
  <si>
    <t>335855691</t>
  </si>
  <si>
    <t>335855655</t>
  </si>
  <si>
    <t>335855640</t>
  </si>
  <si>
    <t>335855634</t>
  </si>
  <si>
    <t>335855625</t>
  </si>
  <si>
    <t>335855621</t>
  </si>
  <si>
    <t>335855618</t>
  </si>
  <si>
    <t>335855614</t>
  </si>
  <si>
    <t>335855607</t>
  </si>
  <si>
    <t>335855605</t>
  </si>
  <si>
    <t>335855601</t>
  </si>
  <si>
    <t>335855599</t>
  </si>
  <si>
    <t>335855589</t>
  </si>
  <si>
    <t>335855578</t>
  </si>
  <si>
    <t>335855566</t>
  </si>
  <si>
    <t>335855564</t>
  </si>
  <si>
    <t>335855530</t>
  </si>
  <si>
    <t>335855526</t>
  </si>
  <si>
    <t>335855521</t>
  </si>
  <si>
    <t>335855493</t>
  </si>
  <si>
    <t>335855486</t>
  </si>
  <si>
    <t>335855465</t>
  </si>
  <si>
    <t>335855454</t>
  </si>
  <si>
    <t>335855440</t>
  </si>
  <si>
    <t>335855418</t>
  </si>
  <si>
    <t>SIN ACTIVIDAD DE RETIRO</t>
  </si>
  <si>
    <t>335855902</t>
  </si>
  <si>
    <t>335855728</t>
  </si>
  <si>
    <t>335855703</t>
  </si>
  <si>
    <t>335855699</t>
  </si>
  <si>
    <t>335855693</t>
  </si>
  <si>
    <t>335855690</t>
  </si>
  <si>
    <t>335855687</t>
  </si>
  <si>
    <t>335855683</t>
  </si>
  <si>
    <t>Peguero Solano, Victor Manuel</t>
  </si>
  <si>
    <t>Cuevas Peralta, Ivan Hanell</t>
  </si>
  <si>
    <t>REINICIO EXITOSO</t>
  </si>
  <si>
    <t>CARGA EXITOSA</t>
  </si>
  <si>
    <t>335856211</t>
  </si>
  <si>
    <t>335856185</t>
  </si>
  <si>
    <t>335856174</t>
  </si>
  <si>
    <t>335856158</t>
  </si>
  <si>
    <t>335856146</t>
  </si>
  <si>
    <t>335856144</t>
  </si>
  <si>
    <t>335856129</t>
  </si>
  <si>
    <t>335856128</t>
  </si>
  <si>
    <t>335856119</t>
  </si>
  <si>
    <t>335856105</t>
  </si>
  <si>
    <t>335856093</t>
  </si>
  <si>
    <t>335856091</t>
  </si>
  <si>
    <t>335856088</t>
  </si>
  <si>
    <t>335856070</t>
  </si>
  <si>
    <t>335856055</t>
  </si>
  <si>
    <t>335856051</t>
  </si>
  <si>
    <t>335856028</t>
  </si>
  <si>
    <t>335856021</t>
  </si>
  <si>
    <t>335856019</t>
  </si>
  <si>
    <t>335855972</t>
  </si>
  <si>
    <t>335855955</t>
  </si>
  <si>
    <t>335855943</t>
  </si>
  <si>
    <t>335855937</t>
  </si>
  <si>
    <t>335855933</t>
  </si>
  <si>
    <t>335855928</t>
  </si>
  <si>
    <t>335855923</t>
  </si>
  <si>
    <t>335855915</t>
  </si>
  <si>
    <t>335855882</t>
  </si>
  <si>
    <t>335855877</t>
  </si>
  <si>
    <t>335855839</t>
  </si>
  <si>
    <t>335855827</t>
  </si>
  <si>
    <t>335856171</t>
  </si>
  <si>
    <t>335856163</t>
  </si>
  <si>
    <t>335856161</t>
  </si>
  <si>
    <t>335856156</t>
  </si>
  <si>
    <t>335856131</t>
  </si>
  <si>
    <t>335856126</t>
  </si>
  <si>
    <t>335856056</t>
  </si>
  <si>
    <t>335856052</t>
  </si>
  <si>
    <t>335856050</t>
  </si>
  <si>
    <t>335856048</t>
  </si>
  <si>
    <t xml:space="preserve"> LECTOR</t>
  </si>
  <si>
    <t>REINICIO-LECTOR</t>
  </si>
  <si>
    <t>335856474</t>
  </si>
  <si>
    <t>335856471</t>
  </si>
  <si>
    <t>335856470</t>
  </si>
  <si>
    <t>335856424</t>
  </si>
  <si>
    <t>335856421</t>
  </si>
  <si>
    <t>335856419</t>
  </si>
  <si>
    <t>335856414</t>
  </si>
  <si>
    <t>335856411</t>
  </si>
  <si>
    <t>335856410</t>
  </si>
  <si>
    <t>335856407</t>
  </si>
  <si>
    <t>335856397</t>
  </si>
  <si>
    <t>335856394</t>
  </si>
  <si>
    <t>335856385</t>
  </si>
  <si>
    <t>335856380</t>
  </si>
  <si>
    <t>335856374</t>
  </si>
  <si>
    <t>335856371</t>
  </si>
  <si>
    <t>335856352</t>
  </si>
  <si>
    <t>335856347</t>
  </si>
  <si>
    <t>335856334</t>
  </si>
  <si>
    <t>335856328</t>
  </si>
  <si>
    <t>335856322</t>
  </si>
  <si>
    <t>335856318</t>
  </si>
  <si>
    <t>335856289</t>
  </si>
  <si>
    <t>335856282</t>
  </si>
  <si>
    <t>335856254</t>
  </si>
  <si>
    <t>335856240</t>
  </si>
  <si>
    <t>335856229</t>
  </si>
  <si>
    <t>SIN EFCTIVO</t>
  </si>
  <si>
    <t>Toribio Batista, Junior De Jesus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</si>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</sst>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0" fillId="50" borderId="0" xfId="0" applyFill="1"/>
    <xf numFmtId="0" fontId="11" fillId="51" borderId="64" xfId="0" applyFont="1" applyFill="1" applyBorder="1" applyAlignment="1">
      <alignment horizontal="center" vertical="center" wrapText="1"/>
    </xf>
    <xf numFmtId="0" fontId="51" fillId="5" borderId="64" xfId="0" applyFont="1" applyFill="1" applyBorder="1" applyAlignment="1">
      <alignment horizontal="center" vertical="center"/>
    </xf>
    <xf numFmtId="22" fontId="51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7"/>
      <tableStyleElement type="headerRow" dxfId="246"/>
      <tableStyleElement type="totalRow" dxfId="245"/>
      <tableStyleElement type="firstColumn" dxfId="244"/>
      <tableStyleElement type="lastColumn" dxfId="243"/>
      <tableStyleElement type="firstRowStripe" dxfId="242"/>
      <tableStyleElement type="firstColumnStripe" dxfId="2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23"/>
  <sheetViews>
    <sheetView tabSelected="1" zoomScale="95" zoomScaleNormal="95" workbookViewId="0">
      <pane ySplit="4" topLeftCell="A5" activePane="bottomLeft" state="frozen"/>
      <selection pane="bottomLeft" activeCell="E21" sqref="E21"/>
    </sheetView>
  </sheetViews>
  <sheetFormatPr baseColWidth="10" defaultColWidth="25.5703125" defaultRowHeight="15" x14ac:dyDescent="0.25"/>
  <cols>
    <col min="1" max="1" width="25.28515625" style="90" bestFit="1" customWidth="1"/>
    <col min="2" max="2" width="19.42578125" style="117" bestFit="1" customWidth="1"/>
    <col min="3" max="3" width="17.140625" style="46" bestFit="1" customWidth="1"/>
    <col min="4" max="4" width="27.140625" style="90" bestFit="1" customWidth="1"/>
    <col min="5" max="5" width="11.140625" style="85" bestFit="1" customWidth="1"/>
    <col min="6" max="6" width="11.42578125" style="47" customWidth="1"/>
    <col min="7" max="7" width="59.85546875" style="47" customWidth="1"/>
    <col min="8" max="11" width="6.28515625" style="47" customWidth="1"/>
    <col min="12" max="12" width="48.7109375" style="47" customWidth="1"/>
    <col min="13" max="13" width="19" style="90" customWidth="1"/>
    <col min="14" max="14" width="16.5703125" style="90" customWidth="1"/>
    <col min="15" max="15" width="40.42578125" style="90" customWidth="1"/>
    <col min="16" max="16" width="22.140625" style="92" customWidth="1"/>
    <col min="17" max="17" width="48.7109375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2535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6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2" t="str">
        <f>VLOOKUP(E5,'LISTADO ATM'!$A$2:$C$901,3,0)</f>
        <v>SUR</v>
      </c>
      <c r="B5" s="149" t="s">
        <v>2555</v>
      </c>
      <c r="C5" s="120">
        <v>44302.419953703706</v>
      </c>
      <c r="D5" s="122" t="s">
        <v>2189</v>
      </c>
      <c r="E5" s="123">
        <v>5</v>
      </c>
      <c r="F5" s="139" t="str">
        <f>VLOOKUP(E5,VIP!$A$2:$O12589,2,0)</f>
        <v>DRBR005</v>
      </c>
      <c r="G5" s="122" t="str">
        <f>VLOOKUP(E5,'LISTADO ATM'!$A$2:$B$900,2,0)</f>
        <v>ATM Oficina Autoservicio Villa Ofelia (San Juan)</v>
      </c>
      <c r="H5" s="122" t="str">
        <f>VLOOKUP(E5,VIP!$A$2:$O17510,7,FALSE)</f>
        <v>Si</v>
      </c>
      <c r="I5" s="122" t="str">
        <f>VLOOKUP(E5,VIP!$A$2:$O9475,8,FALSE)</f>
        <v>Si</v>
      </c>
      <c r="J5" s="122" t="str">
        <f>VLOOKUP(E5,VIP!$A$2:$O9425,8,FALSE)</f>
        <v>Si</v>
      </c>
      <c r="K5" s="122" t="str">
        <f>VLOOKUP(E5,VIP!$A$2:$O12999,6,0)</f>
        <v>NO</v>
      </c>
      <c r="L5" s="124" t="s">
        <v>2228</v>
      </c>
      <c r="M5" s="153" t="s">
        <v>2545</v>
      </c>
      <c r="N5" s="118" t="s">
        <v>2472</v>
      </c>
      <c r="O5" s="139" t="s">
        <v>2474</v>
      </c>
      <c r="P5" s="138"/>
      <c r="Q5" s="154">
        <v>44302.71875</v>
      </c>
    </row>
    <row r="6" spans="1:18" s="99" customFormat="1" ht="18" x14ac:dyDescent="0.25">
      <c r="A6" s="122" t="str">
        <f>VLOOKUP(E6,'LISTADO ATM'!$A$2:$C$901,3,0)</f>
        <v>SUR</v>
      </c>
      <c r="B6" s="149" t="s">
        <v>2622</v>
      </c>
      <c r="C6" s="120">
        <v>44302.624675925923</v>
      </c>
      <c r="D6" s="122" t="s">
        <v>2492</v>
      </c>
      <c r="E6" s="123">
        <v>6</v>
      </c>
      <c r="F6" s="139" t="str">
        <f>VLOOKUP(E6,VIP!$A$2:$O12636,2,0)</f>
        <v>DRBR006</v>
      </c>
      <c r="G6" s="122" t="str">
        <f>VLOOKUP(E6,'LISTADO ATM'!$A$2:$B$900,2,0)</f>
        <v xml:space="preserve">ATM Plaza WAO San Juan </v>
      </c>
      <c r="H6" s="122" t="str">
        <f>VLOOKUP(E6,VIP!$A$2:$O17557,7,FALSE)</f>
        <v>N/A</v>
      </c>
      <c r="I6" s="122" t="str">
        <f>VLOOKUP(E6,VIP!$A$2:$O9522,8,FALSE)</f>
        <v>N/A</v>
      </c>
      <c r="J6" s="122" t="str">
        <f>VLOOKUP(E6,VIP!$A$2:$O9472,8,FALSE)</f>
        <v>N/A</v>
      </c>
      <c r="K6" s="122" t="str">
        <f>VLOOKUP(E6,VIP!$A$2:$O13046,6,0)</f>
        <v/>
      </c>
      <c r="L6" s="124" t="s">
        <v>2431</v>
      </c>
      <c r="M6" s="153" t="s">
        <v>2545</v>
      </c>
      <c r="N6" s="153" t="s">
        <v>2524</v>
      </c>
      <c r="O6" s="139" t="s">
        <v>2586</v>
      </c>
      <c r="P6" s="138" t="s">
        <v>2587</v>
      </c>
      <c r="Q6" s="154">
        <v>44302.739583333336</v>
      </c>
    </row>
    <row r="7" spans="1:18" s="99" customFormat="1" ht="18" x14ac:dyDescent="0.25">
      <c r="A7" s="122" t="str">
        <f>VLOOKUP(E7,'LISTADO ATM'!$A$2:$C$901,3,0)</f>
        <v>DISTRITO NACIONAL</v>
      </c>
      <c r="B7" s="121">
        <v>335854513</v>
      </c>
      <c r="C7" s="120">
        <v>44301.499942129631</v>
      </c>
      <c r="D7" s="122" t="s">
        <v>2189</v>
      </c>
      <c r="E7" s="123">
        <v>15</v>
      </c>
      <c r="F7" s="139" t="str">
        <f>VLOOKUP(E7,VIP!$A$2:$O12633,2,0)</f>
        <v>DRBR015</v>
      </c>
      <c r="G7" s="122" t="str">
        <f>VLOOKUP(E7,'LISTADO ATM'!$A$2:$B$900,2,0)</f>
        <v>ATM DNI</v>
      </c>
      <c r="H7" s="122" t="str">
        <f>VLOOKUP(E7,VIP!$A$2:$O17554,7,FALSE)</f>
        <v>N/A</v>
      </c>
      <c r="I7" s="122" t="str">
        <f>VLOOKUP(E7,VIP!$A$2:$O9519,8,FALSE)</f>
        <v>N/A</v>
      </c>
      <c r="J7" s="122" t="str">
        <f>VLOOKUP(E7,VIP!$A$2:$O9469,8,FALSE)</f>
        <v>N/A</v>
      </c>
      <c r="K7" s="122" t="str">
        <f>VLOOKUP(E7,VIP!$A$2:$O13043,6,0)</f>
        <v>N/A</v>
      </c>
      <c r="L7" s="124" t="s">
        <v>2228</v>
      </c>
      <c r="M7" s="118" t="s">
        <v>2465</v>
      </c>
      <c r="N7" s="118" t="s">
        <v>2506</v>
      </c>
      <c r="O7" s="139" t="s">
        <v>2474</v>
      </c>
      <c r="P7" s="145"/>
      <c r="Q7" s="119" t="s">
        <v>2228</v>
      </c>
    </row>
    <row r="8" spans="1:18" s="99" customFormat="1" ht="18" x14ac:dyDescent="0.25">
      <c r="A8" s="122" t="str">
        <f>VLOOKUP(E8,'LISTADO ATM'!$A$2:$C$901,3,0)</f>
        <v>DISTRITO NACIONAL</v>
      </c>
      <c r="B8" s="121">
        <v>335855312</v>
      </c>
      <c r="C8" s="120">
        <v>44301.923136574071</v>
      </c>
      <c r="D8" s="122" t="s">
        <v>2189</v>
      </c>
      <c r="E8" s="123">
        <v>18</v>
      </c>
      <c r="F8" s="139" t="str">
        <f>VLOOKUP(E8,VIP!$A$2:$O12645,2,0)</f>
        <v>DRBR018</v>
      </c>
      <c r="G8" s="122" t="str">
        <f>VLOOKUP(E8,'LISTADO ATM'!$A$2:$B$900,2,0)</f>
        <v xml:space="preserve">ATM Oficina Haina Occidental I </v>
      </c>
      <c r="H8" s="122" t="str">
        <f>VLOOKUP(E8,VIP!$A$2:$O17566,7,FALSE)</f>
        <v>Si</v>
      </c>
      <c r="I8" s="122" t="str">
        <f>VLOOKUP(E8,VIP!$A$2:$O9531,8,FALSE)</f>
        <v>Si</v>
      </c>
      <c r="J8" s="122" t="str">
        <f>VLOOKUP(E8,VIP!$A$2:$O9481,8,FALSE)</f>
        <v>Si</v>
      </c>
      <c r="K8" s="122" t="str">
        <f>VLOOKUP(E8,VIP!$A$2:$O13055,6,0)</f>
        <v>SI</v>
      </c>
      <c r="L8" s="124" t="s">
        <v>2228</v>
      </c>
      <c r="M8" s="118" t="s">
        <v>2465</v>
      </c>
      <c r="N8" s="118" t="s">
        <v>2472</v>
      </c>
      <c r="O8" s="139" t="s">
        <v>2474</v>
      </c>
      <c r="P8" s="145"/>
      <c r="Q8" s="118" t="s">
        <v>2228</v>
      </c>
    </row>
    <row r="9" spans="1:18" s="99" customFormat="1" ht="18" x14ac:dyDescent="0.25">
      <c r="A9" s="122" t="str">
        <f>VLOOKUP(E9,'LISTADO ATM'!$A$2:$C$901,3,0)</f>
        <v>DISTRITO NACIONAL</v>
      </c>
      <c r="B9" s="121">
        <v>335853363</v>
      </c>
      <c r="C9" s="120">
        <v>44300.592187499999</v>
      </c>
      <c r="D9" s="122" t="s">
        <v>2189</v>
      </c>
      <c r="E9" s="123">
        <v>29</v>
      </c>
      <c r="F9" s="139" t="str">
        <f>VLOOKUP(E9,VIP!$A$2:$O12604,2,0)</f>
        <v>DRBR029</v>
      </c>
      <c r="G9" s="122" t="str">
        <f>VLOOKUP(E9,'LISTADO ATM'!$A$2:$B$900,2,0)</f>
        <v xml:space="preserve">ATM AFP </v>
      </c>
      <c r="H9" s="122" t="str">
        <f>VLOOKUP(E9,VIP!$A$2:$O17525,7,FALSE)</f>
        <v>Si</v>
      </c>
      <c r="I9" s="122" t="str">
        <f>VLOOKUP(E9,VIP!$A$2:$O9490,8,FALSE)</f>
        <v>Si</v>
      </c>
      <c r="J9" s="122" t="str">
        <f>VLOOKUP(E9,VIP!$A$2:$O9440,8,FALSE)</f>
        <v>Si</v>
      </c>
      <c r="K9" s="122" t="str">
        <f>VLOOKUP(E9,VIP!$A$2:$O13014,6,0)</f>
        <v>NO</v>
      </c>
      <c r="L9" s="124" t="s">
        <v>2228</v>
      </c>
      <c r="M9" s="153" t="s">
        <v>2545</v>
      </c>
      <c r="N9" s="118" t="s">
        <v>2472</v>
      </c>
      <c r="O9" s="139" t="s">
        <v>2474</v>
      </c>
      <c r="P9" s="145"/>
      <c r="Q9" s="154">
        <v>44302.584027777775</v>
      </c>
    </row>
    <row r="10" spans="1:18" s="99" customFormat="1" ht="18" x14ac:dyDescent="0.25">
      <c r="A10" s="122" t="str">
        <f>VLOOKUP(E10,'LISTADO ATM'!$A$2:$C$901,3,0)</f>
        <v>DISTRITO NACIONAL</v>
      </c>
      <c r="B10" s="121">
        <v>335855189</v>
      </c>
      <c r="C10" s="120">
        <v>44301.716319444444</v>
      </c>
      <c r="D10" s="122" t="s">
        <v>2189</v>
      </c>
      <c r="E10" s="123">
        <v>31</v>
      </c>
      <c r="F10" s="139" t="str">
        <f>VLOOKUP(E10,VIP!$A$2:$O12635,2,0)</f>
        <v>DRBR031</v>
      </c>
      <c r="G10" s="122" t="str">
        <f>VLOOKUP(E10,'LISTADO ATM'!$A$2:$B$900,2,0)</f>
        <v xml:space="preserve">ATM Oficina San Martín I </v>
      </c>
      <c r="H10" s="122" t="str">
        <f>VLOOKUP(E10,VIP!$A$2:$O17556,7,FALSE)</f>
        <v>Si</v>
      </c>
      <c r="I10" s="122" t="str">
        <f>VLOOKUP(E10,VIP!$A$2:$O9521,8,FALSE)</f>
        <v>Si</v>
      </c>
      <c r="J10" s="122" t="str">
        <f>VLOOKUP(E10,VIP!$A$2:$O9471,8,FALSE)</f>
        <v>Si</v>
      </c>
      <c r="K10" s="122" t="str">
        <f>VLOOKUP(E10,VIP!$A$2:$O13045,6,0)</f>
        <v>NO</v>
      </c>
      <c r="L10" s="124" t="s">
        <v>2488</v>
      </c>
      <c r="M10" s="153" t="s">
        <v>2545</v>
      </c>
      <c r="N10" s="118" t="s">
        <v>2472</v>
      </c>
      <c r="O10" s="139" t="s">
        <v>2474</v>
      </c>
      <c r="P10" s="145"/>
      <c r="Q10" s="154">
        <v>44302.755555555559</v>
      </c>
    </row>
    <row r="11" spans="1:18" s="99" customFormat="1" ht="18" x14ac:dyDescent="0.25">
      <c r="A11" s="122" t="str">
        <f>VLOOKUP(E11,'LISTADO ATM'!$A$2:$C$901,3,0)</f>
        <v>DISTRITO NACIONAL</v>
      </c>
      <c r="B11" s="121">
        <v>335855257</v>
      </c>
      <c r="C11" s="120">
        <v>44301.787465277775</v>
      </c>
      <c r="D11" s="122" t="s">
        <v>2468</v>
      </c>
      <c r="E11" s="123">
        <v>32</v>
      </c>
      <c r="F11" s="139" t="str">
        <f>VLOOKUP(E11,VIP!$A$2:$O12647,2,0)</f>
        <v>DRBR032</v>
      </c>
      <c r="G11" s="122" t="str">
        <f>VLOOKUP(E11,'LISTADO ATM'!$A$2:$B$900,2,0)</f>
        <v xml:space="preserve">ATM Oficina San Martín II </v>
      </c>
      <c r="H11" s="122" t="str">
        <f>VLOOKUP(E11,VIP!$A$2:$O17568,7,FALSE)</f>
        <v>Si</v>
      </c>
      <c r="I11" s="122" t="str">
        <f>VLOOKUP(E11,VIP!$A$2:$O9533,8,FALSE)</f>
        <v>Si</v>
      </c>
      <c r="J11" s="122" t="str">
        <f>VLOOKUP(E11,VIP!$A$2:$O9483,8,FALSE)</f>
        <v>Si</v>
      </c>
      <c r="K11" s="122" t="str">
        <f>VLOOKUP(E11,VIP!$A$2:$O13057,6,0)</f>
        <v>NO</v>
      </c>
      <c r="L11" s="124" t="s">
        <v>2428</v>
      </c>
      <c r="M11" s="153" t="s">
        <v>2545</v>
      </c>
      <c r="N11" s="118" t="s">
        <v>2472</v>
      </c>
      <c r="O11" s="139" t="s">
        <v>2473</v>
      </c>
      <c r="P11" s="145"/>
      <c r="Q11" s="154">
        <v>44302.613194444442</v>
      </c>
    </row>
    <row r="12" spans="1:18" s="99" customFormat="1" ht="18" x14ac:dyDescent="0.25">
      <c r="A12" s="122" t="str">
        <f>VLOOKUP(E12,'LISTADO ATM'!$A$2:$C$901,3,0)</f>
        <v>NORTE</v>
      </c>
      <c r="B12" s="149" t="s">
        <v>2546</v>
      </c>
      <c r="C12" s="120">
        <v>44302.457951388889</v>
      </c>
      <c r="D12" s="122" t="s">
        <v>2492</v>
      </c>
      <c r="E12" s="123">
        <v>40</v>
      </c>
      <c r="F12" s="139" t="str">
        <f>VLOOKUP(E12,VIP!$A$2:$O12580,2,0)</f>
        <v>DRBR040</v>
      </c>
      <c r="G12" s="122" t="str">
        <f>VLOOKUP(E12,'LISTADO ATM'!$A$2:$B$900,2,0)</f>
        <v xml:space="preserve">ATM Oficina El Puñal </v>
      </c>
      <c r="H12" s="122" t="str">
        <f>VLOOKUP(E12,VIP!$A$2:$O17501,7,FALSE)</f>
        <v>Si</v>
      </c>
      <c r="I12" s="122" t="str">
        <f>VLOOKUP(E12,VIP!$A$2:$O9466,8,FALSE)</f>
        <v>Si</v>
      </c>
      <c r="J12" s="122" t="str">
        <f>VLOOKUP(E12,VIP!$A$2:$O9416,8,FALSE)</f>
        <v>Si</v>
      </c>
      <c r="K12" s="122" t="str">
        <f>VLOOKUP(E12,VIP!$A$2:$O12990,6,0)</f>
        <v>NO</v>
      </c>
      <c r="L12" s="124" t="s">
        <v>2428</v>
      </c>
      <c r="M12" s="153" t="s">
        <v>2545</v>
      </c>
      <c r="N12" s="118" t="s">
        <v>2472</v>
      </c>
      <c r="O12" s="139" t="s">
        <v>2493</v>
      </c>
      <c r="P12" s="138"/>
      <c r="Q12" s="154">
        <v>44302.611805555556</v>
      </c>
    </row>
    <row r="13" spans="1:18" s="99" customFormat="1" ht="18" x14ac:dyDescent="0.25">
      <c r="A13" s="122" t="str">
        <f>VLOOKUP(E13,'LISTADO ATM'!$A$2:$C$901,3,0)</f>
        <v>SUR</v>
      </c>
      <c r="B13" s="149" t="s">
        <v>2652</v>
      </c>
      <c r="C13" s="120">
        <v>44302.679247685184</v>
      </c>
      <c r="D13" s="122" t="s">
        <v>2189</v>
      </c>
      <c r="E13" s="123">
        <v>48</v>
      </c>
      <c r="F13" s="139" t="str">
        <f>VLOOKUP(E13,VIP!$A$2:$O12625,2,0)</f>
        <v>DRBR048</v>
      </c>
      <c r="G13" s="122" t="str">
        <f>VLOOKUP(E13,'LISTADO ATM'!$A$2:$B$900,2,0)</f>
        <v xml:space="preserve">ATM Autoservicio Neiba I </v>
      </c>
      <c r="H13" s="122" t="str">
        <f>VLOOKUP(E13,VIP!$A$2:$O17546,7,FALSE)</f>
        <v>Si</v>
      </c>
      <c r="I13" s="122" t="str">
        <f>VLOOKUP(E13,VIP!$A$2:$O9511,8,FALSE)</f>
        <v>Si</v>
      </c>
      <c r="J13" s="122" t="str">
        <f>VLOOKUP(E13,VIP!$A$2:$O9461,8,FALSE)</f>
        <v>Si</v>
      </c>
      <c r="K13" s="122" t="str">
        <f>VLOOKUP(E13,VIP!$A$2:$O13035,6,0)</f>
        <v>SI</v>
      </c>
      <c r="L13" s="124" t="s">
        <v>2431</v>
      </c>
      <c r="M13" s="118" t="s">
        <v>2465</v>
      </c>
      <c r="N13" s="118" t="s">
        <v>2506</v>
      </c>
      <c r="O13" s="139" t="s">
        <v>2474</v>
      </c>
      <c r="P13" s="138"/>
      <c r="Q13" s="118" t="s">
        <v>2431</v>
      </c>
    </row>
    <row r="14" spans="1:18" s="99" customFormat="1" ht="18" x14ac:dyDescent="0.25">
      <c r="A14" s="122" t="str">
        <f>VLOOKUP(E14,'LISTADO ATM'!$A$2:$C$901,3,0)</f>
        <v>SUR</v>
      </c>
      <c r="B14" s="149" t="s">
        <v>2625</v>
      </c>
      <c r="C14" s="120">
        <v>44302.615173611113</v>
      </c>
      <c r="D14" s="122" t="s">
        <v>2492</v>
      </c>
      <c r="E14" s="123">
        <v>50</v>
      </c>
      <c r="F14" s="139" t="str">
        <f>VLOOKUP(E14,VIP!$A$2:$O12639,2,0)</f>
        <v>DRBR050</v>
      </c>
      <c r="G14" s="122" t="str">
        <f>VLOOKUP(E14,'LISTADO ATM'!$A$2:$B$900,2,0)</f>
        <v xml:space="preserve">ATM Oficina Padre Las Casas (Azua) </v>
      </c>
      <c r="H14" s="122" t="str">
        <f>VLOOKUP(E14,VIP!$A$2:$O17560,7,FALSE)</f>
        <v>Si</v>
      </c>
      <c r="I14" s="122" t="str">
        <f>VLOOKUP(E14,VIP!$A$2:$O9525,8,FALSE)</f>
        <v>Si</v>
      </c>
      <c r="J14" s="122" t="str">
        <f>VLOOKUP(E14,VIP!$A$2:$O9475,8,FALSE)</f>
        <v>Si</v>
      </c>
      <c r="K14" s="122" t="str">
        <f>VLOOKUP(E14,VIP!$A$2:$O13049,6,0)</f>
        <v>NO</v>
      </c>
      <c r="L14" s="124" t="s">
        <v>2431</v>
      </c>
      <c r="M14" s="153" t="s">
        <v>2545</v>
      </c>
      <c r="N14" s="153" t="s">
        <v>2524</v>
      </c>
      <c r="O14" s="139" t="s">
        <v>2586</v>
      </c>
      <c r="P14" s="138" t="s">
        <v>2587</v>
      </c>
      <c r="Q14" s="154">
        <v>44302.738194444442</v>
      </c>
    </row>
    <row r="15" spans="1:18" s="99" customFormat="1" ht="18" x14ac:dyDescent="0.25">
      <c r="A15" s="122" t="str">
        <f>VLOOKUP(E15,'LISTADO ATM'!$A$2:$C$901,3,0)</f>
        <v>NORTE</v>
      </c>
      <c r="B15" s="149" t="s">
        <v>2648</v>
      </c>
      <c r="C15" s="120">
        <v>44302.684803240743</v>
      </c>
      <c r="D15" s="122" t="s">
        <v>2492</v>
      </c>
      <c r="E15" s="123">
        <v>53</v>
      </c>
      <c r="F15" s="139" t="str">
        <f>VLOOKUP(E15,VIP!$A$2:$O12621,2,0)</f>
        <v>DRBR053</v>
      </c>
      <c r="G15" s="122" t="str">
        <f>VLOOKUP(E15,'LISTADO ATM'!$A$2:$B$900,2,0)</f>
        <v xml:space="preserve">ATM Oficina Constanza </v>
      </c>
      <c r="H15" s="122" t="str">
        <f>VLOOKUP(E15,VIP!$A$2:$O17542,7,FALSE)</f>
        <v>Si</v>
      </c>
      <c r="I15" s="122" t="str">
        <f>VLOOKUP(E15,VIP!$A$2:$O9507,8,FALSE)</f>
        <v>Si</v>
      </c>
      <c r="J15" s="122" t="str">
        <f>VLOOKUP(E15,VIP!$A$2:$O9457,8,FALSE)</f>
        <v>Si</v>
      </c>
      <c r="K15" s="122" t="str">
        <f>VLOOKUP(E15,VIP!$A$2:$O13031,6,0)</f>
        <v>NO</v>
      </c>
      <c r="L15" s="124" t="s">
        <v>2428</v>
      </c>
      <c r="M15" s="153" t="s">
        <v>2545</v>
      </c>
      <c r="N15" s="118" t="s">
        <v>2472</v>
      </c>
      <c r="O15" s="139" t="s">
        <v>2661</v>
      </c>
      <c r="P15" s="138"/>
      <c r="Q15" s="154">
        <v>44302.773611111108</v>
      </c>
    </row>
    <row r="16" spans="1:18" s="99" customFormat="1" ht="18" x14ac:dyDescent="0.25">
      <c r="A16" s="122" t="str">
        <f>VLOOKUP(E16,'LISTADO ATM'!$A$2:$C$901,3,0)</f>
        <v>DISTRITO NACIONAL</v>
      </c>
      <c r="B16" s="121">
        <v>335855313</v>
      </c>
      <c r="C16" s="120">
        <v>44301.924178240741</v>
      </c>
      <c r="D16" s="122" t="s">
        <v>2189</v>
      </c>
      <c r="E16" s="123">
        <v>57</v>
      </c>
      <c r="F16" s="139" t="str">
        <f>VLOOKUP(E16,VIP!$A$2:$O12644,2,0)</f>
        <v>DRBR057</v>
      </c>
      <c r="G16" s="122" t="str">
        <f>VLOOKUP(E16,'LISTADO ATM'!$A$2:$B$900,2,0)</f>
        <v xml:space="preserve">ATM Oficina Malecon Center </v>
      </c>
      <c r="H16" s="122" t="str">
        <f>VLOOKUP(E16,VIP!$A$2:$O17565,7,FALSE)</f>
        <v>Si</v>
      </c>
      <c r="I16" s="122" t="str">
        <f>VLOOKUP(E16,VIP!$A$2:$O9530,8,FALSE)</f>
        <v>Si</v>
      </c>
      <c r="J16" s="122" t="str">
        <f>VLOOKUP(E16,VIP!$A$2:$O9480,8,FALSE)</f>
        <v>Si</v>
      </c>
      <c r="K16" s="122" t="str">
        <f>VLOOKUP(E16,VIP!$A$2:$O13054,6,0)</f>
        <v>NO</v>
      </c>
      <c r="L16" s="124" t="s">
        <v>2228</v>
      </c>
      <c r="M16" s="153" t="s">
        <v>2545</v>
      </c>
      <c r="N16" s="118" t="s">
        <v>2472</v>
      </c>
      <c r="O16" s="139" t="s">
        <v>2474</v>
      </c>
      <c r="P16" s="145"/>
      <c r="Q16" s="154">
        <v>44302.425694444442</v>
      </c>
    </row>
    <row r="17" spans="1:17" s="99" customFormat="1" ht="18" x14ac:dyDescent="0.25">
      <c r="A17" s="122" t="str">
        <f>VLOOKUP(E17,'LISTADO ATM'!$A$2:$C$901,3,0)</f>
        <v>NORTE</v>
      </c>
      <c r="B17" s="149" t="s">
        <v>2580</v>
      </c>
      <c r="C17" s="120">
        <v>44302.439965277779</v>
      </c>
      <c r="D17" s="122" t="s">
        <v>2492</v>
      </c>
      <c r="E17" s="123">
        <v>64</v>
      </c>
      <c r="F17" s="139" t="str">
        <f>VLOOKUP(E17,VIP!$A$2:$O12605,2,0)</f>
        <v>DRBR064</v>
      </c>
      <c r="G17" s="122" t="str">
        <f>VLOOKUP(E17,'LISTADO ATM'!$A$2:$B$900,2,0)</f>
        <v xml:space="preserve">ATM COOPALINA (Cotuí) </v>
      </c>
      <c r="H17" s="122" t="str">
        <f>VLOOKUP(E17,VIP!$A$2:$O17526,7,FALSE)</f>
        <v>Si</v>
      </c>
      <c r="I17" s="122" t="str">
        <f>VLOOKUP(E17,VIP!$A$2:$O9491,8,FALSE)</f>
        <v>Si</v>
      </c>
      <c r="J17" s="122" t="str">
        <f>VLOOKUP(E17,VIP!$A$2:$O9441,8,FALSE)</f>
        <v>Si</v>
      </c>
      <c r="K17" s="122" t="str">
        <f>VLOOKUP(E17,VIP!$A$2:$O13015,6,0)</f>
        <v>NO</v>
      </c>
      <c r="L17" s="124" t="s">
        <v>2477</v>
      </c>
      <c r="M17" s="153" t="s">
        <v>2545</v>
      </c>
      <c r="N17" s="153" t="s">
        <v>2524</v>
      </c>
      <c r="O17" s="139" t="s">
        <v>2586</v>
      </c>
      <c r="P17" s="138" t="s">
        <v>2588</v>
      </c>
      <c r="Q17" s="154" t="s">
        <v>2477</v>
      </c>
    </row>
    <row r="18" spans="1:17" s="99" customFormat="1" ht="18" x14ac:dyDescent="0.25">
      <c r="A18" s="122" t="str">
        <f>VLOOKUP(E18,'LISTADO ATM'!$A$2:$C$901,3,0)</f>
        <v>DISTRITO NACIONAL</v>
      </c>
      <c r="B18" s="121">
        <v>335851716</v>
      </c>
      <c r="C18" s="120">
        <v>44299.539814814816</v>
      </c>
      <c r="D18" s="120" t="s">
        <v>2189</v>
      </c>
      <c r="E18" s="122">
        <v>70</v>
      </c>
      <c r="F18" s="139" t="str">
        <f>VLOOKUP(E18,VIP!$A$2:$O12620,2,0)</f>
        <v>DRBR070</v>
      </c>
      <c r="G18" s="122" t="str">
        <f>VLOOKUP(E18,'LISTADO ATM'!$A$2:$B$900,2,0)</f>
        <v xml:space="preserve">ATM Autoservicio Plaza Lama Zona Oriental </v>
      </c>
      <c r="H18" s="122" t="str">
        <f>VLOOKUP(E18,VIP!$A$2:$O17541,7,FALSE)</f>
        <v>Si</v>
      </c>
      <c r="I18" s="122" t="str">
        <f>VLOOKUP(E18,VIP!$A$2:$O9506,8,FALSE)</f>
        <v>Si</v>
      </c>
      <c r="J18" s="122" t="str">
        <f>VLOOKUP(E18,VIP!$A$2:$O9456,8,FALSE)</f>
        <v>Si</v>
      </c>
      <c r="K18" s="122" t="str">
        <f>VLOOKUP(E18,VIP!$A$2:$O13030,6,0)</f>
        <v>NO</v>
      </c>
      <c r="L18" s="124" t="s">
        <v>2228</v>
      </c>
      <c r="M18" s="118" t="s">
        <v>2465</v>
      </c>
      <c r="N18" s="118" t="s">
        <v>2472</v>
      </c>
      <c r="O18" s="139" t="s">
        <v>2474</v>
      </c>
      <c r="P18" s="138"/>
      <c r="Q18" s="119" t="s">
        <v>2228</v>
      </c>
    </row>
    <row r="19" spans="1:17" s="99" customFormat="1" ht="18" x14ac:dyDescent="0.25">
      <c r="A19" s="122" t="str">
        <f>VLOOKUP(E19,'LISTADO ATM'!$A$2:$C$901,3,0)</f>
        <v>DISTRITO NACIONAL</v>
      </c>
      <c r="B19" s="149" t="s">
        <v>2594</v>
      </c>
      <c r="C19" s="120">
        <v>44302.620520833334</v>
      </c>
      <c r="D19" s="122" t="s">
        <v>2189</v>
      </c>
      <c r="E19" s="123">
        <v>70</v>
      </c>
      <c r="F19" s="139" t="str">
        <f>VLOOKUP(E19,VIP!$A$2:$O12608,2,0)</f>
        <v>DRBR070</v>
      </c>
      <c r="G19" s="122" t="str">
        <f>VLOOKUP(E19,'LISTADO ATM'!$A$2:$B$900,2,0)</f>
        <v xml:space="preserve">ATM Autoservicio Plaza Lama Zona Oriental </v>
      </c>
      <c r="H19" s="122" t="str">
        <f>VLOOKUP(E19,VIP!$A$2:$O17529,7,FALSE)</f>
        <v>Si</v>
      </c>
      <c r="I19" s="122" t="str">
        <f>VLOOKUP(E19,VIP!$A$2:$O9494,8,FALSE)</f>
        <v>Si</v>
      </c>
      <c r="J19" s="122" t="str">
        <f>VLOOKUP(E19,VIP!$A$2:$O9444,8,FALSE)</f>
        <v>Si</v>
      </c>
      <c r="K19" s="122" t="str">
        <f>VLOOKUP(E19,VIP!$A$2:$O13018,6,0)</f>
        <v>NO</v>
      </c>
      <c r="L19" s="124" t="s">
        <v>2254</v>
      </c>
      <c r="M19" s="118" t="s">
        <v>2465</v>
      </c>
      <c r="N19" s="118" t="s">
        <v>2472</v>
      </c>
      <c r="O19" s="139" t="s">
        <v>2474</v>
      </c>
      <c r="P19" s="138"/>
      <c r="Q19" s="119" t="s">
        <v>2254</v>
      </c>
    </row>
    <row r="20" spans="1:17" s="99" customFormat="1" ht="18" x14ac:dyDescent="0.25">
      <c r="A20" s="122" t="str">
        <f>VLOOKUP(E20,'LISTADO ATM'!$A$2:$C$901,3,0)</f>
        <v>SUR</v>
      </c>
      <c r="B20" s="121">
        <v>335855263</v>
      </c>
      <c r="C20" s="120">
        <v>44301.801759259259</v>
      </c>
      <c r="D20" s="122" t="s">
        <v>2189</v>
      </c>
      <c r="E20" s="123">
        <v>84</v>
      </c>
      <c r="F20" s="139" t="str">
        <f>VLOOKUP(E20,VIP!$A$2:$O12642,2,0)</f>
        <v>DRBR084</v>
      </c>
      <c r="G20" s="122" t="str">
        <f>VLOOKUP(E20,'LISTADO ATM'!$A$2:$B$900,2,0)</f>
        <v xml:space="preserve">ATM Oficina Multicentro Sirena San Cristóbal </v>
      </c>
      <c r="H20" s="122" t="str">
        <f>VLOOKUP(E20,VIP!$A$2:$O17563,7,FALSE)</f>
        <v>Si</v>
      </c>
      <c r="I20" s="122" t="str">
        <f>VLOOKUP(E20,VIP!$A$2:$O9528,8,FALSE)</f>
        <v>Si</v>
      </c>
      <c r="J20" s="122" t="str">
        <f>VLOOKUP(E20,VIP!$A$2:$O9478,8,FALSE)</f>
        <v>Si</v>
      </c>
      <c r="K20" s="122" t="str">
        <f>VLOOKUP(E20,VIP!$A$2:$O13052,6,0)</f>
        <v>SI</v>
      </c>
      <c r="L20" s="124" t="s">
        <v>2228</v>
      </c>
      <c r="M20" s="153" t="s">
        <v>2545</v>
      </c>
      <c r="N20" s="118" t="s">
        <v>2472</v>
      </c>
      <c r="O20" s="139" t="s">
        <v>2474</v>
      </c>
      <c r="P20" s="145"/>
      <c r="Q20" s="154">
        <v>44302.421527777777</v>
      </c>
    </row>
    <row r="21" spans="1:17" s="99" customFormat="1" ht="18" x14ac:dyDescent="0.25">
      <c r="A21" s="122" t="str">
        <f>VLOOKUP(E21,'LISTADO ATM'!$A$2:$C$901,3,0)</f>
        <v>DISTRITO NACIONAL</v>
      </c>
      <c r="B21" s="149">
        <v>335855354</v>
      </c>
      <c r="C21" s="120">
        <v>44302.328483796293</v>
      </c>
      <c r="D21" s="122" t="s">
        <v>2492</v>
      </c>
      <c r="E21" s="123">
        <v>85</v>
      </c>
      <c r="F21" s="139" t="str">
        <f>VLOOKUP(E21,VIP!$A$2:$O12579,2,0)</f>
        <v>DRBR085</v>
      </c>
      <c r="G21" s="122" t="str">
        <f>VLOOKUP(E21,'LISTADO ATM'!$A$2:$B$900,2,0)</f>
        <v xml:space="preserve">ATM Oficina San Isidro (Fuerza Aérea) </v>
      </c>
      <c r="H21" s="122" t="str">
        <f>VLOOKUP(E21,VIP!$A$2:$O17500,7,FALSE)</f>
        <v>Si</v>
      </c>
      <c r="I21" s="122" t="str">
        <f>VLOOKUP(E21,VIP!$A$2:$O9465,8,FALSE)</f>
        <v>Si</v>
      </c>
      <c r="J21" s="122" t="str">
        <f>VLOOKUP(E21,VIP!$A$2:$O9415,8,FALSE)</f>
        <v>Si</v>
      </c>
      <c r="K21" s="122" t="str">
        <f>VLOOKUP(E21,VIP!$A$2:$O12989,6,0)</f>
        <v>NO</v>
      </c>
      <c r="L21" s="124" t="s">
        <v>2459</v>
      </c>
      <c r="M21" s="153" t="s">
        <v>2545</v>
      </c>
      <c r="N21" s="118" t="s">
        <v>2472</v>
      </c>
      <c r="O21" s="139" t="s">
        <v>2493</v>
      </c>
      <c r="P21" s="138"/>
      <c r="Q21" s="154">
        <v>44302.626388888886</v>
      </c>
    </row>
    <row r="22" spans="1:17" s="99" customFormat="1" ht="18" x14ac:dyDescent="0.25">
      <c r="A22" s="122" t="str">
        <f>VLOOKUP(E22,'LISTADO ATM'!$A$2:$C$901,3,0)</f>
        <v>DISTRITO NACIONAL</v>
      </c>
      <c r="B22" s="149">
        <v>335855324</v>
      </c>
      <c r="C22" s="120">
        <v>44301.940486111111</v>
      </c>
      <c r="D22" s="122" t="s">
        <v>2468</v>
      </c>
      <c r="E22" s="123">
        <v>87</v>
      </c>
      <c r="F22" s="139" t="str">
        <f>VLOOKUP(E22,VIP!$A$2:$O12633,2,0)</f>
        <v>DRBR087</v>
      </c>
      <c r="G22" s="122" t="str">
        <f>VLOOKUP(E22,'LISTADO ATM'!$A$2:$B$900,2,0)</f>
        <v xml:space="preserve">ATM Autoservicio Sarasota </v>
      </c>
      <c r="H22" s="122" t="str">
        <f>VLOOKUP(E22,VIP!$A$2:$O17554,7,FALSE)</f>
        <v>Si</v>
      </c>
      <c r="I22" s="122" t="str">
        <f>VLOOKUP(E22,VIP!$A$2:$O9519,8,FALSE)</f>
        <v>Si</v>
      </c>
      <c r="J22" s="122" t="str">
        <f>VLOOKUP(E22,VIP!$A$2:$O9469,8,FALSE)</f>
        <v>Si</v>
      </c>
      <c r="K22" s="122" t="str">
        <f>VLOOKUP(E22,VIP!$A$2:$O13043,6,0)</f>
        <v>NO</v>
      </c>
      <c r="L22" s="124" t="s">
        <v>2527</v>
      </c>
      <c r="M22" s="118" t="s">
        <v>2465</v>
      </c>
      <c r="N22" s="118" t="s">
        <v>2472</v>
      </c>
      <c r="O22" s="139" t="s">
        <v>2473</v>
      </c>
      <c r="P22" s="145"/>
      <c r="Q22" s="118" t="s">
        <v>2527</v>
      </c>
    </row>
    <row r="23" spans="1:17" s="99" customFormat="1" ht="18" x14ac:dyDescent="0.25">
      <c r="A23" s="122" t="str">
        <f>VLOOKUP(E23,'LISTADO ATM'!$A$2:$C$901,3,0)</f>
        <v>NORTE</v>
      </c>
      <c r="B23" s="149" t="s">
        <v>2643</v>
      </c>
      <c r="C23" s="120">
        <v>44302.701111111113</v>
      </c>
      <c r="D23" s="122" t="s">
        <v>2190</v>
      </c>
      <c r="E23" s="123">
        <v>88</v>
      </c>
      <c r="F23" s="139" t="str">
        <f>VLOOKUP(E23,VIP!$A$2:$O12616,2,0)</f>
        <v>DRBR088</v>
      </c>
      <c r="G23" s="122" t="str">
        <f>VLOOKUP(E23,'LISTADO ATM'!$A$2:$B$900,2,0)</f>
        <v xml:space="preserve">ATM S/M La Fuente (Santiago) </v>
      </c>
      <c r="H23" s="122" t="str">
        <f>VLOOKUP(E23,VIP!$A$2:$O17537,7,FALSE)</f>
        <v>Si</v>
      </c>
      <c r="I23" s="122" t="str">
        <f>VLOOKUP(E23,VIP!$A$2:$O9502,8,FALSE)</f>
        <v>Si</v>
      </c>
      <c r="J23" s="122" t="str">
        <f>VLOOKUP(E23,VIP!$A$2:$O9452,8,FALSE)</f>
        <v>Si</v>
      </c>
      <c r="K23" s="122" t="str">
        <f>VLOOKUP(E23,VIP!$A$2:$O13026,6,0)</f>
        <v>NO</v>
      </c>
      <c r="L23" s="124" t="s">
        <v>2228</v>
      </c>
      <c r="M23" s="118" t="s">
        <v>2465</v>
      </c>
      <c r="N23" s="118" t="s">
        <v>2472</v>
      </c>
      <c r="O23" s="139" t="s">
        <v>2501</v>
      </c>
      <c r="P23" s="138"/>
      <c r="Q23" s="118" t="s">
        <v>2228</v>
      </c>
    </row>
    <row r="24" spans="1:17" s="99" customFormat="1" ht="18" x14ac:dyDescent="0.25">
      <c r="A24" s="122" t="str">
        <f>VLOOKUP(E24,'LISTADO ATM'!$A$2:$C$901,3,0)</f>
        <v>DISTRITO NACIONAL</v>
      </c>
      <c r="B24" s="121">
        <v>335854392</v>
      </c>
      <c r="C24" s="120">
        <v>44301.470752314817</v>
      </c>
      <c r="D24" s="122" t="s">
        <v>2189</v>
      </c>
      <c r="E24" s="123">
        <v>113</v>
      </c>
      <c r="F24" s="139" t="str">
        <f>VLOOKUP(E24,VIP!$A$2:$O12639,2,0)</f>
        <v>DRBR113</v>
      </c>
      <c r="G24" s="122" t="str">
        <f>VLOOKUP(E24,'LISTADO ATM'!$A$2:$B$900,2,0)</f>
        <v xml:space="preserve">ATM Autoservicio Atalaya del Mar </v>
      </c>
      <c r="H24" s="122" t="str">
        <f>VLOOKUP(E24,VIP!$A$2:$O17560,7,FALSE)</f>
        <v>Si</v>
      </c>
      <c r="I24" s="122" t="str">
        <f>VLOOKUP(E24,VIP!$A$2:$O9525,8,FALSE)</f>
        <v>No</v>
      </c>
      <c r="J24" s="122" t="str">
        <f>VLOOKUP(E24,VIP!$A$2:$O9475,8,FALSE)</f>
        <v>No</v>
      </c>
      <c r="K24" s="122" t="str">
        <f>VLOOKUP(E24,VIP!$A$2:$O13049,6,0)</f>
        <v>NO</v>
      </c>
      <c r="L24" s="124" t="s">
        <v>2228</v>
      </c>
      <c r="M24" s="153" t="s">
        <v>2545</v>
      </c>
      <c r="N24" s="118" t="s">
        <v>2506</v>
      </c>
      <c r="O24" s="139" t="s">
        <v>2474</v>
      </c>
      <c r="P24" s="145"/>
      <c r="Q24" s="154">
        <v>44302.713888888888</v>
      </c>
    </row>
    <row r="25" spans="1:17" s="99" customFormat="1" ht="18" x14ac:dyDescent="0.25">
      <c r="A25" s="122" t="str">
        <f>VLOOKUP(E25,'LISTADO ATM'!$A$2:$C$901,3,0)</f>
        <v>DISTRITO NACIONAL</v>
      </c>
      <c r="B25" s="121">
        <v>335855314</v>
      </c>
      <c r="C25" s="120">
        <v>44301.925613425927</v>
      </c>
      <c r="D25" s="122" t="s">
        <v>2189</v>
      </c>
      <c r="E25" s="123">
        <v>115</v>
      </c>
      <c r="F25" s="139" t="str">
        <f>VLOOKUP(E25,VIP!$A$2:$O12643,2,0)</f>
        <v>DRBR115</v>
      </c>
      <c r="G25" s="122" t="str">
        <f>VLOOKUP(E25,'LISTADO ATM'!$A$2:$B$900,2,0)</f>
        <v xml:space="preserve">ATM Oficina Megacentro I </v>
      </c>
      <c r="H25" s="122" t="str">
        <f>VLOOKUP(E25,VIP!$A$2:$O17564,7,FALSE)</f>
        <v>Si</v>
      </c>
      <c r="I25" s="122" t="str">
        <f>VLOOKUP(E25,VIP!$A$2:$O9529,8,FALSE)</f>
        <v>Si</v>
      </c>
      <c r="J25" s="122" t="str">
        <f>VLOOKUP(E25,VIP!$A$2:$O9479,8,FALSE)</f>
        <v>Si</v>
      </c>
      <c r="K25" s="122" t="str">
        <f>VLOOKUP(E25,VIP!$A$2:$O13053,6,0)</f>
        <v>SI</v>
      </c>
      <c r="L25" s="124" t="s">
        <v>2228</v>
      </c>
      <c r="M25" s="118" t="s">
        <v>2465</v>
      </c>
      <c r="N25" s="118" t="s">
        <v>2472</v>
      </c>
      <c r="O25" s="139" t="s">
        <v>2474</v>
      </c>
      <c r="P25" s="145"/>
      <c r="Q25" s="118" t="s">
        <v>2228</v>
      </c>
    </row>
    <row r="26" spans="1:17" s="99" customFormat="1" ht="18" x14ac:dyDescent="0.25">
      <c r="A26" s="122" t="str">
        <f>VLOOKUP(E26,'LISTADO ATM'!$A$2:$C$901,3,0)</f>
        <v>NORTE</v>
      </c>
      <c r="B26" s="149" t="s">
        <v>2596</v>
      </c>
      <c r="C26" s="120">
        <v>44302.615752314814</v>
      </c>
      <c r="D26" s="122" t="s">
        <v>2492</v>
      </c>
      <c r="E26" s="123">
        <v>119</v>
      </c>
      <c r="F26" s="139" t="str">
        <f>VLOOKUP(E26,VIP!$A$2:$O12610,2,0)</f>
        <v>DRBR119</v>
      </c>
      <c r="G26" s="122" t="str">
        <f>VLOOKUP(E26,'LISTADO ATM'!$A$2:$B$900,2,0)</f>
        <v>ATM Oficina La Barranquita</v>
      </c>
      <c r="H26" s="122" t="str">
        <f>VLOOKUP(E26,VIP!$A$2:$O17531,7,FALSE)</f>
        <v>N/A</v>
      </c>
      <c r="I26" s="122" t="str">
        <f>VLOOKUP(E26,VIP!$A$2:$O9496,8,FALSE)</f>
        <v>N/A</v>
      </c>
      <c r="J26" s="122" t="str">
        <f>VLOOKUP(E26,VIP!$A$2:$O9446,8,FALSE)</f>
        <v>N/A</v>
      </c>
      <c r="K26" s="122" t="str">
        <f>VLOOKUP(E26,VIP!$A$2:$O13020,6,0)</f>
        <v>N/A</v>
      </c>
      <c r="L26" s="124" t="s">
        <v>2428</v>
      </c>
      <c r="M26" s="118" t="s">
        <v>2465</v>
      </c>
      <c r="N26" s="118" t="s">
        <v>2472</v>
      </c>
      <c r="O26" s="139" t="s">
        <v>2493</v>
      </c>
      <c r="P26" s="138"/>
      <c r="Q26" s="119" t="s">
        <v>2428</v>
      </c>
    </row>
    <row r="27" spans="1:17" s="99" customFormat="1" ht="18" x14ac:dyDescent="0.25">
      <c r="A27" s="122" t="str">
        <f>VLOOKUP(E27,'LISTADO ATM'!$A$2:$C$901,3,0)</f>
        <v>SUR</v>
      </c>
      <c r="B27" s="149" t="s">
        <v>2559</v>
      </c>
      <c r="C27" s="120">
        <v>44302.415706018517</v>
      </c>
      <c r="D27" s="122" t="s">
        <v>2189</v>
      </c>
      <c r="E27" s="123">
        <v>134</v>
      </c>
      <c r="F27" s="139" t="str">
        <f>VLOOKUP(E27,VIP!$A$2:$O12593,2,0)</f>
        <v>DRBR134</v>
      </c>
      <c r="G27" s="122" t="str">
        <f>VLOOKUP(E27,'LISTADO ATM'!$A$2:$B$900,2,0)</f>
        <v xml:space="preserve">ATM Oficina San José de Ocoa </v>
      </c>
      <c r="H27" s="122" t="str">
        <f>VLOOKUP(E27,VIP!$A$2:$O17514,7,FALSE)</f>
        <v>Si</v>
      </c>
      <c r="I27" s="122" t="str">
        <f>VLOOKUP(E27,VIP!$A$2:$O9479,8,FALSE)</f>
        <v>Si</v>
      </c>
      <c r="J27" s="122" t="str">
        <f>VLOOKUP(E27,VIP!$A$2:$O9429,8,FALSE)</f>
        <v>Si</v>
      </c>
      <c r="K27" s="122" t="str">
        <f>VLOOKUP(E27,VIP!$A$2:$O13003,6,0)</f>
        <v>SI</v>
      </c>
      <c r="L27" s="124" t="s">
        <v>2228</v>
      </c>
      <c r="M27" s="118" t="s">
        <v>2465</v>
      </c>
      <c r="N27" s="118" t="s">
        <v>2472</v>
      </c>
      <c r="O27" s="139" t="s">
        <v>2474</v>
      </c>
      <c r="P27" s="138"/>
      <c r="Q27" s="119" t="s">
        <v>2228</v>
      </c>
    </row>
    <row r="28" spans="1:17" ht="18" x14ac:dyDescent="0.25">
      <c r="A28" s="122" t="str">
        <f>VLOOKUP(E28,'LISTADO ATM'!$A$2:$C$901,3,0)</f>
        <v>NORTE</v>
      </c>
      <c r="B28" s="149" t="s">
        <v>2602</v>
      </c>
      <c r="C28" s="120">
        <v>44302.591828703706</v>
      </c>
      <c r="D28" s="122" t="s">
        <v>2190</v>
      </c>
      <c r="E28" s="123">
        <v>138</v>
      </c>
      <c r="F28" s="140" t="str">
        <f>VLOOKUP(E28,VIP!$A$2:$O12616,2,0)</f>
        <v>DRBR138</v>
      </c>
      <c r="G28" s="122" t="str">
        <f>VLOOKUP(E28,'LISTADO ATM'!$A$2:$B$900,2,0)</f>
        <v xml:space="preserve">ATM UNP Fantino </v>
      </c>
      <c r="H28" s="122" t="str">
        <f>VLOOKUP(E28,VIP!$A$2:$O17537,7,FALSE)</f>
        <v>Si</v>
      </c>
      <c r="I28" s="122" t="str">
        <f>VLOOKUP(E28,VIP!$A$2:$O9502,8,FALSE)</f>
        <v>Si</v>
      </c>
      <c r="J28" s="122" t="str">
        <f>VLOOKUP(E28,VIP!$A$2:$O9452,8,FALSE)</f>
        <v>Si</v>
      </c>
      <c r="K28" s="122" t="str">
        <f>VLOOKUP(E28,VIP!$A$2:$O13026,6,0)</f>
        <v>NO</v>
      </c>
      <c r="L28" s="124" t="s">
        <v>2228</v>
      </c>
      <c r="M28" s="153" t="s">
        <v>2545</v>
      </c>
      <c r="N28" s="118" t="s">
        <v>2472</v>
      </c>
      <c r="O28" s="140" t="s">
        <v>2501</v>
      </c>
      <c r="P28" s="138"/>
      <c r="Q28" s="154">
        <v>44302.726388888892</v>
      </c>
    </row>
    <row r="29" spans="1:17" ht="18" x14ac:dyDescent="0.25">
      <c r="A29" s="122" t="str">
        <f>VLOOKUP(E29,'LISTADO ATM'!$A$2:$C$901,3,0)</f>
        <v>NORTE</v>
      </c>
      <c r="B29" s="149" t="s">
        <v>2575</v>
      </c>
      <c r="C29" s="120">
        <v>44302.355254629627</v>
      </c>
      <c r="D29" s="122" t="s">
        <v>2492</v>
      </c>
      <c r="E29" s="123">
        <v>142</v>
      </c>
      <c r="F29" s="140" t="str">
        <f>VLOOKUP(E29,VIP!$A$2:$O12609,2,0)</f>
        <v>DRBR142</v>
      </c>
      <c r="G29" s="122" t="str">
        <f>VLOOKUP(E29,'LISTADO ATM'!$A$2:$B$900,2,0)</f>
        <v xml:space="preserve">ATM Centro de Caja Galerías Bonao </v>
      </c>
      <c r="H29" s="122" t="str">
        <f>VLOOKUP(E29,VIP!$A$2:$O17530,7,FALSE)</f>
        <v>Si</v>
      </c>
      <c r="I29" s="122" t="str">
        <f>VLOOKUP(E29,VIP!$A$2:$O9495,8,FALSE)</f>
        <v>Si</v>
      </c>
      <c r="J29" s="122" t="str">
        <f>VLOOKUP(E29,VIP!$A$2:$O9445,8,FALSE)</f>
        <v>Si</v>
      </c>
      <c r="K29" s="122" t="str">
        <f>VLOOKUP(E29,VIP!$A$2:$O13019,6,0)</f>
        <v>SI</v>
      </c>
      <c r="L29" s="124" t="s">
        <v>2459</v>
      </c>
      <c r="M29" s="153" t="s">
        <v>2545</v>
      </c>
      <c r="N29" s="118" t="s">
        <v>2472</v>
      </c>
      <c r="O29" s="140" t="s">
        <v>2493</v>
      </c>
      <c r="P29" s="138"/>
      <c r="Q29" s="154">
        <v>44302.624305555553</v>
      </c>
    </row>
    <row r="30" spans="1:17" ht="18" x14ac:dyDescent="0.25">
      <c r="A30" s="122" t="str">
        <f>VLOOKUP(E30,'LISTADO ATM'!$A$2:$C$901,3,0)</f>
        <v>NORTE</v>
      </c>
      <c r="B30" s="121">
        <v>335855301</v>
      </c>
      <c r="C30" s="120">
        <v>44301.898634259262</v>
      </c>
      <c r="D30" s="122" t="s">
        <v>2492</v>
      </c>
      <c r="E30" s="123">
        <v>144</v>
      </c>
      <c r="F30" s="140" t="str">
        <f>VLOOKUP(E30,VIP!$A$2:$O12651,2,0)</f>
        <v>DRBR144</v>
      </c>
      <c r="G30" s="122" t="str">
        <f>VLOOKUP(E30,'LISTADO ATM'!$A$2:$B$900,2,0)</f>
        <v xml:space="preserve">ATM Oficina Villa Altagracia </v>
      </c>
      <c r="H30" s="122" t="str">
        <f>VLOOKUP(E30,VIP!$A$2:$O17572,7,FALSE)</f>
        <v>Si</v>
      </c>
      <c r="I30" s="122" t="str">
        <f>VLOOKUP(E30,VIP!$A$2:$O9537,8,FALSE)</f>
        <v>Si</v>
      </c>
      <c r="J30" s="122" t="str">
        <f>VLOOKUP(E30,VIP!$A$2:$O9487,8,FALSE)</f>
        <v>Si</v>
      </c>
      <c r="K30" s="122" t="str">
        <f>VLOOKUP(E30,VIP!$A$2:$O13061,6,0)</f>
        <v>SI</v>
      </c>
      <c r="L30" s="124" t="s">
        <v>2428</v>
      </c>
      <c r="M30" s="153" t="s">
        <v>2545</v>
      </c>
      <c r="N30" s="118" t="s">
        <v>2472</v>
      </c>
      <c r="O30" s="140" t="s">
        <v>2493</v>
      </c>
      <c r="P30" s="145"/>
      <c r="Q30" s="154">
        <v>44302.44027777778</v>
      </c>
    </row>
    <row r="31" spans="1:17" ht="18" x14ac:dyDescent="0.25">
      <c r="A31" s="122" t="str">
        <f>VLOOKUP(E31,'LISTADO ATM'!$A$2:$C$901,3,0)</f>
        <v>DISTRITO NACIONAL</v>
      </c>
      <c r="B31" s="149" t="s">
        <v>2537</v>
      </c>
      <c r="C31" s="120">
        <v>44302.326817129629</v>
      </c>
      <c r="D31" s="122" t="s">
        <v>2189</v>
      </c>
      <c r="E31" s="123">
        <v>149</v>
      </c>
      <c r="F31" s="140" t="str">
        <f>VLOOKUP(E31,VIP!$A$2:$O12581,2,0)</f>
        <v>DRBR149</v>
      </c>
      <c r="G31" s="122" t="str">
        <f>VLOOKUP(E31,'LISTADO ATM'!$A$2:$B$900,2,0)</f>
        <v>ATM Estación Metro Concepción</v>
      </c>
      <c r="H31" s="122" t="str">
        <f>VLOOKUP(E31,VIP!$A$2:$O17502,7,FALSE)</f>
        <v>N/A</v>
      </c>
      <c r="I31" s="122" t="str">
        <f>VLOOKUP(E31,VIP!$A$2:$O9467,8,FALSE)</f>
        <v>N/A</v>
      </c>
      <c r="J31" s="122" t="str">
        <f>VLOOKUP(E31,VIP!$A$2:$O9417,8,FALSE)</f>
        <v>N/A</v>
      </c>
      <c r="K31" s="122" t="str">
        <f>VLOOKUP(E31,VIP!$A$2:$O12991,6,0)</f>
        <v>N/A</v>
      </c>
      <c r="L31" s="124" t="s">
        <v>2254</v>
      </c>
      <c r="M31" s="118" t="s">
        <v>2465</v>
      </c>
      <c r="N31" s="118" t="s">
        <v>2472</v>
      </c>
      <c r="O31" s="140" t="s">
        <v>2474</v>
      </c>
      <c r="P31" s="138"/>
      <c r="Q31" s="119" t="s">
        <v>2254</v>
      </c>
    </row>
    <row r="32" spans="1:17" ht="18" x14ac:dyDescent="0.25">
      <c r="A32" s="122" t="str">
        <f>VLOOKUP(E32,'LISTADO ATM'!$A$2:$C$901,3,0)</f>
        <v>NORTE</v>
      </c>
      <c r="B32" s="121">
        <v>335854852</v>
      </c>
      <c r="C32" s="120">
        <v>44301.620578703703</v>
      </c>
      <c r="D32" s="122" t="s">
        <v>2492</v>
      </c>
      <c r="E32" s="123">
        <v>157</v>
      </c>
      <c r="F32" s="140" t="str">
        <f>VLOOKUP(E32,VIP!$A$2:$O12637,2,0)</f>
        <v>DRBR157</v>
      </c>
      <c r="G32" s="122" t="str">
        <f>VLOOKUP(E32,'LISTADO ATM'!$A$2:$B$900,2,0)</f>
        <v xml:space="preserve">ATM Oficina Samaná </v>
      </c>
      <c r="H32" s="122" t="str">
        <f>VLOOKUP(E32,VIP!$A$2:$O17558,7,FALSE)</f>
        <v>Si</v>
      </c>
      <c r="I32" s="122" t="str">
        <f>VLOOKUP(E32,VIP!$A$2:$O9523,8,FALSE)</f>
        <v>Si</v>
      </c>
      <c r="J32" s="122" t="str">
        <f>VLOOKUP(E32,VIP!$A$2:$O9473,8,FALSE)</f>
        <v>Si</v>
      </c>
      <c r="K32" s="122" t="str">
        <f>VLOOKUP(E32,VIP!$A$2:$O13047,6,0)</f>
        <v>SI</v>
      </c>
      <c r="L32" s="124" t="s">
        <v>2428</v>
      </c>
      <c r="M32" s="153" t="s">
        <v>2545</v>
      </c>
      <c r="N32" s="118" t="s">
        <v>2472</v>
      </c>
      <c r="O32" s="140" t="s">
        <v>2493</v>
      </c>
      <c r="P32" s="138"/>
      <c r="Q32" s="154">
        <v>44302.439583333333</v>
      </c>
    </row>
    <row r="33" spans="1:18" ht="18" x14ac:dyDescent="0.25">
      <c r="A33" s="122" t="str">
        <f>VLOOKUP(E33,'LISTADO ATM'!$A$2:$C$901,3,0)</f>
        <v>ESTE</v>
      </c>
      <c r="B33" s="149" t="s">
        <v>2538</v>
      </c>
      <c r="C33" s="120">
        <v>44302.324537037035</v>
      </c>
      <c r="D33" s="122" t="s">
        <v>2468</v>
      </c>
      <c r="E33" s="123">
        <v>159</v>
      </c>
      <c r="F33" s="140" t="str">
        <f>VLOOKUP(E33,VIP!$A$2:$O12582,2,0)</f>
        <v>DRBR159</v>
      </c>
      <c r="G33" s="122" t="str">
        <f>VLOOKUP(E33,'LISTADO ATM'!$A$2:$B$900,2,0)</f>
        <v xml:space="preserve">ATM Hotel Dreams Bayahibe I </v>
      </c>
      <c r="H33" s="122" t="str">
        <f>VLOOKUP(E33,VIP!$A$2:$O17503,7,FALSE)</f>
        <v>Si</v>
      </c>
      <c r="I33" s="122" t="str">
        <f>VLOOKUP(E33,VIP!$A$2:$O9468,8,FALSE)</f>
        <v>Si</v>
      </c>
      <c r="J33" s="122" t="str">
        <f>VLOOKUP(E33,VIP!$A$2:$O9418,8,FALSE)</f>
        <v>Si</v>
      </c>
      <c r="K33" s="122" t="str">
        <f>VLOOKUP(E33,VIP!$A$2:$O12992,6,0)</f>
        <v>NO</v>
      </c>
      <c r="L33" s="124" t="s">
        <v>2428</v>
      </c>
      <c r="M33" s="153" t="s">
        <v>2545</v>
      </c>
      <c r="N33" s="118" t="s">
        <v>2472</v>
      </c>
      <c r="O33" s="140" t="s">
        <v>2473</v>
      </c>
      <c r="P33" s="138"/>
      <c r="Q33" s="154">
        <v>44302.606944444444</v>
      </c>
    </row>
    <row r="34" spans="1:18" ht="18" x14ac:dyDescent="0.25">
      <c r="A34" s="122" t="str">
        <f>VLOOKUP(E34,'LISTADO ATM'!$A$2:$C$901,3,0)</f>
        <v>DISTRITO NACIONAL</v>
      </c>
      <c r="B34" s="121">
        <v>335855260</v>
      </c>
      <c r="C34" s="120">
        <v>44301.792916666665</v>
      </c>
      <c r="D34" s="122" t="s">
        <v>2492</v>
      </c>
      <c r="E34" s="123">
        <v>160</v>
      </c>
      <c r="F34" s="140" t="str">
        <f>VLOOKUP(E34,VIP!$A$2:$O12645,2,0)</f>
        <v>DRBR160</v>
      </c>
      <c r="G34" s="122" t="str">
        <f>VLOOKUP(E34,'LISTADO ATM'!$A$2:$B$900,2,0)</f>
        <v xml:space="preserve">ATM Oficina Herrera </v>
      </c>
      <c r="H34" s="122" t="str">
        <f>VLOOKUP(E34,VIP!$A$2:$O17566,7,FALSE)</f>
        <v>Si</v>
      </c>
      <c r="I34" s="122" t="str">
        <f>VLOOKUP(E34,VIP!$A$2:$O9531,8,FALSE)</f>
        <v>Si</v>
      </c>
      <c r="J34" s="122" t="str">
        <f>VLOOKUP(E34,VIP!$A$2:$O9481,8,FALSE)</f>
        <v>Si</v>
      </c>
      <c r="K34" s="122" t="str">
        <f>VLOOKUP(E34,VIP!$A$2:$O13055,6,0)</f>
        <v>NO</v>
      </c>
      <c r="L34" s="124" t="s">
        <v>2428</v>
      </c>
      <c r="M34" s="153" t="s">
        <v>2545</v>
      </c>
      <c r="N34" s="118" t="s">
        <v>2472</v>
      </c>
      <c r="O34" s="140" t="s">
        <v>2493</v>
      </c>
      <c r="P34" s="145"/>
      <c r="Q34" s="154">
        <v>44302.612500000003</v>
      </c>
    </row>
    <row r="35" spans="1:18" ht="18" x14ac:dyDescent="0.25">
      <c r="A35" s="122" t="str">
        <f>VLOOKUP(E35,'LISTADO ATM'!$A$2:$C$901,3,0)</f>
        <v>DISTRITO NACIONAL</v>
      </c>
      <c r="B35" s="121">
        <v>335855277</v>
      </c>
      <c r="C35" s="120">
        <v>44301.829965277779</v>
      </c>
      <c r="D35" s="122" t="s">
        <v>2468</v>
      </c>
      <c r="E35" s="123">
        <v>183</v>
      </c>
      <c r="F35" s="140" t="str">
        <f>VLOOKUP(E35,VIP!$A$2:$O12631,2,0)</f>
        <v>DRBR183</v>
      </c>
      <c r="G35" s="122" t="str">
        <f>VLOOKUP(E35,'LISTADO ATM'!$A$2:$B$900,2,0)</f>
        <v>ATM Estación Nativa Km. 22 Aut. Duarte.</v>
      </c>
      <c r="H35" s="122" t="str">
        <f>VLOOKUP(E35,VIP!$A$2:$O17552,7,FALSE)</f>
        <v>N/A</v>
      </c>
      <c r="I35" s="122" t="str">
        <f>VLOOKUP(E35,VIP!$A$2:$O9517,8,FALSE)</f>
        <v>N/A</v>
      </c>
      <c r="J35" s="122" t="str">
        <f>VLOOKUP(E35,VIP!$A$2:$O9467,8,FALSE)</f>
        <v>N/A</v>
      </c>
      <c r="K35" s="122" t="str">
        <f>VLOOKUP(E35,VIP!$A$2:$O13041,6,0)</f>
        <v>N/A</v>
      </c>
      <c r="L35" s="124" t="s">
        <v>2428</v>
      </c>
      <c r="M35" s="153" t="s">
        <v>2545</v>
      </c>
      <c r="N35" s="118" t="s">
        <v>2472</v>
      </c>
      <c r="O35" s="140" t="s">
        <v>2473</v>
      </c>
      <c r="P35" s="145"/>
      <c r="Q35" s="154">
        <v>44302.74722222222</v>
      </c>
      <c r="R35" s="151"/>
    </row>
    <row r="36" spans="1:18" ht="18" x14ac:dyDescent="0.25">
      <c r="A36" s="122" t="str">
        <f>VLOOKUP(E36,'LISTADO ATM'!$A$2:$C$901,3,0)</f>
        <v>NORTE</v>
      </c>
      <c r="B36" s="121">
        <v>335855270</v>
      </c>
      <c r="C36" s="120">
        <v>44301.81449074074</v>
      </c>
      <c r="D36" s="122" t="s">
        <v>2190</v>
      </c>
      <c r="E36" s="123">
        <v>189</v>
      </c>
      <c r="F36" s="140" t="str">
        <f>VLOOKUP(E36,VIP!$A$2:$O12637,2,0)</f>
        <v>DRBR189</v>
      </c>
      <c r="G36" s="122" t="str">
        <f>VLOOKUP(E36,'LISTADO ATM'!$A$2:$B$900,2,0)</f>
        <v xml:space="preserve">ATM Comando Regional Cibao Central P.N. </v>
      </c>
      <c r="H36" s="122" t="str">
        <f>VLOOKUP(E36,VIP!$A$2:$O17558,7,FALSE)</f>
        <v>Si</v>
      </c>
      <c r="I36" s="122" t="str">
        <f>VLOOKUP(E36,VIP!$A$2:$O9523,8,FALSE)</f>
        <v>Si</v>
      </c>
      <c r="J36" s="122" t="str">
        <f>VLOOKUP(E36,VIP!$A$2:$O9473,8,FALSE)</f>
        <v>Si</v>
      </c>
      <c r="K36" s="122" t="str">
        <f>VLOOKUP(E36,VIP!$A$2:$O13047,6,0)</f>
        <v>NO</v>
      </c>
      <c r="L36" s="124" t="s">
        <v>2488</v>
      </c>
      <c r="M36" s="153" t="s">
        <v>2545</v>
      </c>
      <c r="N36" s="118" t="s">
        <v>2472</v>
      </c>
      <c r="O36" s="140" t="s">
        <v>2501</v>
      </c>
      <c r="P36" s="145"/>
      <c r="Q36" s="154">
        <v>44302.45416666667</v>
      </c>
    </row>
    <row r="37" spans="1:18" ht="18" x14ac:dyDescent="0.25">
      <c r="A37" s="122" t="str">
        <f>VLOOKUP(E37,'LISTADO ATM'!$A$2:$C$901,3,0)</f>
        <v>ESTE</v>
      </c>
      <c r="B37" s="149" t="s">
        <v>2548</v>
      </c>
      <c r="C37" s="120">
        <v>44302.45416666667</v>
      </c>
      <c r="D37" s="122" t="s">
        <v>2468</v>
      </c>
      <c r="E37" s="123">
        <v>211</v>
      </c>
      <c r="F37" s="140" t="str">
        <f>VLOOKUP(E37,VIP!$A$2:$O12582,2,0)</f>
        <v>DRBR211</v>
      </c>
      <c r="G37" s="122" t="str">
        <f>VLOOKUP(E37,'LISTADO ATM'!$A$2:$B$900,2,0)</f>
        <v xml:space="preserve">ATM Oficina La Romana I </v>
      </c>
      <c r="H37" s="122" t="str">
        <f>VLOOKUP(E37,VIP!$A$2:$O17503,7,FALSE)</f>
        <v>Si</v>
      </c>
      <c r="I37" s="122" t="str">
        <f>VLOOKUP(E37,VIP!$A$2:$O9468,8,FALSE)</f>
        <v>Si</v>
      </c>
      <c r="J37" s="122" t="str">
        <f>VLOOKUP(E37,VIP!$A$2:$O9418,8,FALSE)</f>
        <v>Si</v>
      </c>
      <c r="K37" s="122" t="str">
        <f>VLOOKUP(E37,VIP!$A$2:$O12992,6,0)</f>
        <v>NO</v>
      </c>
      <c r="L37" s="124" t="s">
        <v>2459</v>
      </c>
      <c r="M37" s="153" t="s">
        <v>2545</v>
      </c>
      <c r="N37" s="118" t="s">
        <v>2472</v>
      </c>
      <c r="O37" s="140" t="s">
        <v>2473</v>
      </c>
      <c r="P37" s="138"/>
      <c r="Q37" s="154">
        <v>44302.623611111114</v>
      </c>
    </row>
    <row r="38" spans="1:18" ht="18" x14ac:dyDescent="0.25">
      <c r="A38" s="122" t="str">
        <f>VLOOKUP(E38,'LISTADO ATM'!$A$2:$C$901,3,0)</f>
        <v>ESTE</v>
      </c>
      <c r="B38" s="121">
        <v>335854973</v>
      </c>
      <c r="C38" s="120">
        <v>44301.650567129633</v>
      </c>
      <c r="D38" s="122" t="s">
        <v>2189</v>
      </c>
      <c r="E38" s="123">
        <v>213</v>
      </c>
      <c r="F38" s="140" t="str">
        <f>VLOOKUP(E38,VIP!$A$2:$O12629,2,0)</f>
        <v>DRBR213</v>
      </c>
      <c r="G38" s="122" t="str">
        <f>VLOOKUP(E38,'LISTADO ATM'!$A$2:$B$900,2,0)</f>
        <v xml:space="preserve">ATM Almacenes Iberia (La Romana) </v>
      </c>
      <c r="H38" s="122" t="str">
        <f>VLOOKUP(E38,VIP!$A$2:$O17550,7,FALSE)</f>
        <v>Si</v>
      </c>
      <c r="I38" s="122" t="str">
        <f>VLOOKUP(E38,VIP!$A$2:$O9515,8,FALSE)</f>
        <v>Si</v>
      </c>
      <c r="J38" s="122" t="str">
        <f>VLOOKUP(E38,VIP!$A$2:$O9465,8,FALSE)</f>
        <v>Si</v>
      </c>
      <c r="K38" s="122" t="str">
        <f>VLOOKUP(E38,VIP!$A$2:$O13039,6,0)</f>
        <v>NO</v>
      </c>
      <c r="L38" s="124" t="s">
        <v>2228</v>
      </c>
      <c r="M38" s="153" t="s">
        <v>2545</v>
      </c>
      <c r="N38" s="118" t="s">
        <v>2472</v>
      </c>
      <c r="O38" s="140" t="s">
        <v>2474</v>
      </c>
      <c r="P38" s="138"/>
      <c r="Q38" s="154">
        <v>44302.588194444441</v>
      </c>
    </row>
    <row r="39" spans="1:18" ht="18" x14ac:dyDescent="0.25">
      <c r="A39" s="122" t="str">
        <f>VLOOKUP(E39,'LISTADO ATM'!$A$2:$C$901,3,0)</f>
        <v>ESTE</v>
      </c>
      <c r="B39" s="121">
        <v>335855315</v>
      </c>
      <c r="C39" s="120">
        <v>44301.92633101852</v>
      </c>
      <c r="D39" s="122" t="s">
        <v>2189</v>
      </c>
      <c r="E39" s="123">
        <v>217</v>
      </c>
      <c r="F39" s="140" t="str">
        <f>VLOOKUP(E39,VIP!$A$2:$O12642,2,0)</f>
        <v>DRBR217</v>
      </c>
      <c r="G39" s="122" t="str">
        <f>VLOOKUP(E39,'LISTADO ATM'!$A$2:$B$900,2,0)</f>
        <v xml:space="preserve">ATM Oficina Bávaro </v>
      </c>
      <c r="H39" s="122" t="str">
        <f>VLOOKUP(E39,VIP!$A$2:$O17563,7,FALSE)</f>
        <v>Si</v>
      </c>
      <c r="I39" s="122" t="str">
        <f>VLOOKUP(E39,VIP!$A$2:$O9528,8,FALSE)</f>
        <v>Si</v>
      </c>
      <c r="J39" s="122" t="str">
        <f>VLOOKUP(E39,VIP!$A$2:$O9478,8,FALSE)</f>
        <v>Si</v>
      </c>
      <c r="K39" s="122" t="str">
        <f>VLOOKUP(E39,VIP!$A$2:$O13052,6,0)</f>
        <v>NO</v>
      </c>
      <c r="L39" s="124" t="s">
        <v>2228</v>
      </c>
      <c r="M39" s="118" t="s">
        <v>2465</v>
      </c>
      <c r="N39" s="118" t="s">
        <v>2472</v>
      </c>
      <c r="O39" s="140" t="s">
        <v>2474</v>
      </c>
      <c r="P39" s="145"/>
      <c r="Q39" s="118" t="s">
        <v>2228</v>
      </c>
    </row>
    <row r="40" spans="1:18" ht="18" x14ac:dyDescent="0.25">
      <c r="A40" s="122" t="str">
        <f>VLOOKUP(E40,'LISTADO ATM'!$A$2:$C$901,3,0)</f>
        <v>DISTRITO NACIONAL</v>
      </c>
      <c r="B40" s="121">
        <v>335855316</v>
      </c>
      <c r="C40" s="120">
        <v>44301.927546296298</v>
      </c>
      <c r="D40" s="122" t="s">
        <v>2189</v>
      </c>
      <c r="E40" s="123">
        <v>225</v>
      </c>
      <c r="F40" s="140" t="str">
        <f>VLOOKUP(E40,VIP!$A$2:$O12641,2,0)</f>
        <v>DRBR225</v>
      </c>
      <c r="G40" s="122" t="str">
        <f>VLOOKUP(E40,'LISTADO ATM'!$A$2:$B$900,2,0)</f>
        <v xml:space="preserve">ATM S/M Nacional Arroyo Hondo </v>
      </c>
      <c r="H40" s="122" t="str">
        <f>VLOOKUP(E40,VIP!$A$2:$O17562,7,FALSE)</f>
        <v>Si</v>
      </c>
      <c r="I40" s="122" t="str">
        <f>VLOOKUP(E40,VIP!$A$2:$O9527,8,FALSE)</f>
        <v>Si</v>
      </c>
      <c r="J40" s="122" t="str">
        <f>VLOOKUP(E40,VIP!$A$2:$O9477,8,FALSE)</f>
        <v>Si</v>
      </c>
      <c r="K40" s="122" t="str">
        <f>VLOOKUP(E40,VIP!$A$2:$O13051,6,0)</f>
        <v>NO</v>
      </c>
      <c r="L40" s="124" t="s">
        <v>2228</v>
      </c>
      <c r="M40" s="153" t="s">
        <v>2545</v>
      </c>
      <c r="N40" s="118" t="s">
        <v>2472</v>
      </c>
      <c r="O40" s="140" t="s">
        <v>2474</v>
      </c>
      <c r="P40" s="145"/>
      <c r="Q40" s="154">
        <v>44302.589583333334</v>
      </c>
    </row>
    <row r="41" spans="1:18" ht="18" x14ac:dyDescent="0.25">
      <c r="A41" s="122" t="str">
        <f>VLOOKUP(E41,'LISTADO ATM'!$A$2:$C$901,3,0)</f>
        <v>DISTRITO NACIONAL</v>
      </c>
      <c r="B41" s="121">
        <v>335855317</v>
      </c>
      <c r="C41" s="120">
        <v>44301.928229166668</v>
      </c>
      <c r="D41" s="122" t="s">
        <v>2189</v>
      </c>
      <c r="E41" s="123">
        <v>232</v>
      </c>
      <c r="F41" s="140" t="str">
        <f>VLOOKUP(E41,VIP!$A$2:$O12640,2,0)</f>
        <v>DRBR232</v>
      </c>
      <c r="G41" s="122" t="str">
        <f>VLOOKUP(E41,'LISTADO ATM'!$A$2:$B$900,2,0)</f>
        <v xml:space="preserve">ATM S/M Nacional Charles de Gaulle </v>
      </c>
      <c r="H41" s="122" t="str">
        <f>VLOOKUP(E41,VIP!$A$2:$O17561,7,FALSE)</f>
        <v>Si</v>
      </c>
      <c r="I41" s="122" t="str">
        <f>VLOOKUP(E41,VIP!$A$2:$O9526,8,FALSE)</f>
        <v>Si</v>
      </c>
      <c r="J41" s="122" t="str">
        <f>VLOOKUP(E41,VIP!$A$2:$O9476,8,FALSE)</f>
        <v>Si</v>
      </c>
      <c r="K41" s="122" t="str">
        <f>VLOOKUP(E41,VIP!$A$2:$O13050,6,0)</f>
        <v>SI</v>
      </c>
      <c r="L41" s="124" t="s">
        <v>2228</v>
      </c>
      <c r="M41" s="153" t="s">
        <v>2545</v>
      </c>
      <c r="N41" s="118" t="s">
        <v>2472</v>
      </c>
      <c r="O41" s="140" t="s">
        <v>2474</v>
      </c>
      <c r="P41" s="145"/>
      <c r="Q41" s="154">
        <v>44302.579861111109</v>
      </c>
    </row>
    <row r="42" spans="1:18" ht="18" x14ac:dyDescent="0.25">
      <c r="A42" s="122" t="str">
        <f>VLOOKUP(E42,'LISTADO ATM'!$A$2:$C$901,3,0)</f>
        <v>DISTRITO NACIONAL</v>
      </c>
      <c r="B42" s="149" t="s">
        <v>2633</v>
      </c>
      <c r="C42" s="120">
        <v>44302.761157407411</v>
      </c>
      <c r="D42" s="122" t="s">
        <v>2189</v>
      </c>
      <c r="E42" s="123">
        <v>234</v>
      </c>
      <c r="F42" s="140" t="str">
        <f>VLOOKUP(E42,VIP!$A$2:$O12606,2,0)</f>
        <v>DRBR234</v>
      </c>
      <c r="G42" s="122" t="str">
        <f>VLOOKUP(E42,'LISTADO ATM'!$A$2:$B$900,2,0)</f>
        <v xml:space="preserve">ATM Oficina Boca Chica I </v>
      </c>
      <c r="H42" s="122" t="str">
        <f>VLOOKUP(E42,VIP!$A$2:$O17527,7,FALSE)</f>
        <v>Si</v>
      </c>
      <c r="I42" s="122" t="str">
        <f>VLOOKUP(E42,VIP!$A$2:$O9492,8,FALSE)</f>
        <v>Si</v>
      </c>
      <c r="J42" s="122" t="str">
        <f>VLOOKUP(E42,VIP!$A$2:$O9442,8,FALSE)</f>
        <v>Si</v>
      </c>
      <c r="K42" s="122" t="str">
        <f>VLOOKUP(E42,VIP!$A$2:$O13016,6,0)</f>
        <v>NO</v>
      </c>
      <c r="L42" s="124" t="s">
        <v>2228</v>
      </c>
      <c r="M42" s="118" t="s">
        <v>2465</v>
      </c>
      <c r="N42" s="118" t="s">
        <v>2472</v>
      </c>
      <c r="O42" s="140" t="s">
        <v>2474</v>
      </c>
      <c r="P42" s="138"/>
      <c r="Q42" s="118" t="s">
        <v>2228</v>
      </c>
    </row>
    <row r="43" spans="1:18" ht="18" x14ac:dyDescent="0.25">
      <c r="A43" s="122" t="str">
        <f>VLOOKUP(E43,'LISTADO ATM'!$A$2:$C$901,3,0)</f>
        <v>DISTRITO NACIONAL</v>
      </c>
      <c r="B43" s="149" t="s">
        <v>2642</v>
      </c>
      <c r="C43" s="120">
        <v>44302.702719907407</v>
      </c>
      <c r="D43" s="122" t="s">
        <v>2189</v>
      </c>
      <c r="E43" s="123">
        <v>235</v>
      </c>
      <c r="F43" s="140" t="str">
        <f>VLOOKUP(E43,VIP!$A$2:$O12615,2,0)</f>
        <v>DRBR235</v>
      </c>
      <c r="G43" s="122" t="str">
        <f>VLOOKUP(E43,'LISTADO ATM'!$A$2:$B$900,2,0)</f>
        <v xml:space="preserve">ATM Oficina Multicentro La Sirena San Isidro </v>
      </c>
      <c r="H43" s="122" t="str">
        <f>VLOOKUP(E43,VIP!$A$2:$O17536,7,FALSE)</f>
        <v>Si</v>
      </c>
      <c r="I43" s="122" t="str">
        <f>VLOOKUP(E43,VIP!$A$2:$O9501,8,FALSE)</f>
        <v>Si</v>
      </c>
      <c r="J43" s="122" t="str">
        <f>VLOOKUP(E43,VIP!$A$2:$O9451,8,FALSE)</f>
        <v>Si</v>
      </c>
      <c r="K43" s="122" t="str">
        <f>VLOOKUP(E43,VIP!$A$2:$O13025,6,0)</f>
        <v>SI</v>
      </c>
      <c r="L43" s="124" t="s">
        <v>2431</v>
      </c>
      <c r="M43" s="118" t="s">
        <v>2465</v>
      </c>
      <c r="N43" s="118" t="s">
        <v>2506</v>
      </c>
      <c r="O43" s="140" t="s">
        <v>2474</v>
      </c>
      <c r="P43" s="138"/>
      <c r="Q43" s="118" t="s">
        <v>2431</v>
      </c>
    </row>
    <row r="44" spans="1:18" ht="18" x14ac:dyDescent="0.25">
      <c r="A44" s="122" t="str">
        <f>VLOOKUP(E44,'LISTADO ATM'!$A$2:$C$901,3,0)</f>
        <v>DISTRITO NACIONAL</v>
      </c>
      <c r="B44" s="121">
        <v>335855269</v>
      </c>
      <c r="C44" s="120">
        <v>44301.81177083333</v>
      </c>
      <c r="D44" s="122" t="s">
        <v>2189</v>
      </c>
      <c r="E44" s="123">
        <v>237</v>
      </c>
      <c r="F44" s="140" t="str">
        <f>VLOOKUP(E44,VIP!$A$2:$O12638,2,0)</f>
        <v>DRBR237</v>
      </c>
      <c r="G44" s="122" t="str">
        <f>VLOOKUP(E44,'LISTADO ATM'!$A$2:$B$900,2,0)</f>
        <v xml:space="preserve">ATM UNP Plaza Vásquez </v>
      </c>
      <c r="H44" s="122" t="str">
        <f>VLOOKUP(E44,VIP!$A$2:$O17559,7,FALSE)</f>
        <v>Si</v>
      </c>
      <c r="I44" s="122" t="str">
        <f>VLOOKUP(E44,VIP!$A$2:$O9524,8,FALSE)</f>
        <v>Si</v>
      </c>
      <c r="J44" s="122" t="str">
        <f>VLOOKUP(E44,VIP!$A$2:$O9474,8,FALSE)</f>
        <v>Si</v>
      </c>
      <c r="K44" s="122" t="str">
        <f>VLOOKUP(E44,VIP!$A$2:$O13048,6,0)</f>
        <v>SI</v>
      </c>
      <c r="L44" s="124" t="s">
        <v>2228</v>
      </c>
      <c r="M44" s="153" t="s">
        <v>2545</v>
      </c>
      <c r="N44" s="118" t="s">
        <v>2472</v>
      </c>
      <c r="O44" s="140" t="s">
        <v>2474</v>
      </c>
      <c r="P44" s="145"/>
      <c r="Q44" s="154">
        <v>44302.582638888889</v>
      </c>
    </row>
    <row r="45" spans="1:18" ht="18" x14ac:dyDescent="0.25">
      <c r="A45" s="122" t="str">
        <f>VLOOKUP(E45,'LISTADO ATM'!$A$2:$C$901,3,0)</f>
        <v>DISTRITO NACIONAL</v>
      </c>
      <c r="B45" s="121">
        <v>335854999</v>
      </c>
      <c r="C45" s="120">
        <v>44301.656597222223</v>
      </c>
      <c r="D45" s="122" t="s">
        <v>2189</v>
      </c>
      <c r="E45" s="123">
        <v>238</v>
      </c>
      <c r="F45" s="140" t="str">
        <f>VLOOKUP(E45,VIP!$A$2:$O12628,2,0)</f>
        <v>DRBR238</v>
      </c>
      <c r="G45" s="122" t="str">
        <f>VLOOKUP(E45,'LISTADO ATM'!$A$2:$B$900,2,0)</f>
        <v xml:space="preserve">ATM Multicentro La Sirena Charles de Gaulle </v>
      </c>
      <c r="H45" s="122" t="str">
        <f>VLOOKUP(E45,VIP!$A$2:$O17549,7,FALSE)</f>
        <v>Si</v>
      </c>
      <c r="I45" s="122" t="str">
        <f>VLOOKUP(E45,VIP!$A$2:$O9514,8,FALSE)</f>
        <v>Si</v>
      </c>
      <c r="J45" s="122" t="str">
        <f>VLOOKUP(E45,VIP!$A$2:$O9464,8,FALSE)</f>
        <v>Si</v>
      </c>
      <c r="K45" s="122" t="str">
        <f>VLOOKUP(E45,VIP!$A$2:$O13038,6,0)</f>
        <v>No</v>
      </c>
      <c r="L45" s="124" t="s">
        <v>2488</v>
      </c>
      <c r="M45" s="153" t="s">
        <v>2545</v>
      </c>
      <c r="N45" s="118" t="s">
        <v>2472</v>
      </c>
      <c r="O45" s="140" t="s">
        <v>2474</v>
      </c>
      <c r="P45" s="138"/>
      <c r="Q45" s="154">
        <v>44302.750694444447</v>
      </c>
    </row>
    <row r="46" spans="1:18" ht="18" x14ac:dyDescent="0.25">
      <c r="A46" s="122" t="str">
        <f>VLOOKUP(E46,'LISTADO ATM'!$A$2:$C$901,3,0)</f>
        <v>DISTRITO NACIONAL</v>
      </c>
      <c r="B46" s="121">
        <v>335855318</v>
      </c>
      <c r="C46" s="120">
        <v>44301.929016203707</v>
      </c>
      <c r="D46" s="122" t="s">
        <v>2189</v>
      </c>
      <c r="E46" s="123">
        <v>239</v>
      </c>
      <c r="F46" s="140" t="str">
        <f>VLOOKUP(E46,VIP!$A$2:$O12639,2,0)</f>
        <v>DRBR239</v>
      </c>
      <c r="G46" s="122" t="str">
        <f>VLOOKUP(E46,'LISTADO ATM'!$A$2:$B$900,2,0)</f>
        <v xml:space="preserve">ATM Autobanco Charles de Gaulle </v>
      </c>
      <c r="H46" s="122" t="str">
        <f>VLOOKUP(E46,VIP!$A$2:$O17560,7,FALSE)</f>
        <v>Si</v>
      </c>
      <c r="I46" s="122" t="str">
        <f>VLOOKUP(E46,VIP!$A$2:$O9525,8,FALSE)</f>
        <v>Si</v>
      </c>
      <c r="J46" s="122" t="str">
        <f>VLOOKUP(E46,VIP!$A$2:$O9475,8,FALSE)</f>
        <v>Si</v>
      </c>
      <c r="K46" s="122" t="str">
        <f>VLOOKUP(E46,VIP!$A$2:$O13049,6,0)</f>
        <v>SI</v>
      </c>
      <c r="L46" s="124" t="s">
        <v>2228</v>
      </c>
      <c r="M46" s="118" t="s">
        <v>2465</v>
      </c>
      <c r="N46" s="118" t="s">
        <v>2472</v>
      </c>
      <c r="O46" s="140" t="s">
        <v>2474</v>
      </c>
      <c r="P46" s="145"/>
      <c r="Q46" s="118" t="s">
        <v>2228</v>
      </c>
    </row>
    <row r="47" spans="1:18" ht="18" x14ac:dyDescent="0.25">
      <c r="A47" s="122" t="str">
        <f>VLOOKUP(E47,'LISTADO ATM'!$A$2:$C$901,3,0)</f>
        <v>DISTRITO NACIONAL</v>
      </c>
      <c r="B47" s="121">
        <v>335854567</v>
      </c>
      <c r="C47" s="120">
        <v>44301.525914351849</v>
      </c>
      <c r="D47" s="122" t="s">
        <v>2189</v>
      </c>
      <c r="E47" s="123">
        <v>241</v>
      </c>
      <c r="F47" s="140" t="str">
        <f>VLOOKUP(E47,VIP!$A$2:$O12628,2,0)</f>
        <v>DRBR241</v>
      </c>
      <c r="G47" s="122" t="str">
        <f>VLOOKUP(E47,'LISTADO ATM'!$A$2:$B$900,2,0)</f>
        <v xml:space="preserve">ATM Palacio Nacional (Presidencia) </v>
      </c>
      <c r="H47" s="122" t="str">
        <f>VLOOKUP(E47,VIP!$A$2:$O17549,7,FALSE)</f>
        <v>Si</v>
      </c>
      <c r="I47" s="122" t="str">
        <f>VLOOKUP(E47,VIP!$A$2:$O9514,8,FALSE)</f>
        <v>Si</v>
      </c>
      <c r="J47" s="122" t="str">
        <f>VLOOKUP(E47,VIP!$A$2:$O9464,8,FALSE)</f>
        <v>Si</v>
      </c>
      <c r="K47" s="122" t="str">
        <f>VLOOKUP(E47,VIP!$A$2:$O13038,6,0)</f>
        <v>NO</v>
      </c>
      <c r="L47" s="124" t="s">
        <v>2228</v>
      </c>
      <c r="M47" s="118" t="s">
        <v>2465</v>
      </c>
      <c r="N47" s="118" t="s">
        <v>2506</v>
      </c>
      <c r="O47" s="140" t="s">
        <v>2474</v>
      </c>
      <c r="P47" s="145"/>
      <c r="Q47" s="119" t="s">
        <v>2228</v>
      </c>
    </row>
    <row r="48" spans="1:18" ht="18" x14ac:dyDescent="0.25">
      <c r="A48" s="122" t="str">
        <f>VLOOKUP(E48,'LISTADO ATM'!$A$2:$C$901,3,0)</f>
        <v>DISTRITO NACIONAL</v>
      </c>
      <c r="B48" s="149" t="s">
        <v>2641</v>
      </c>
      <c r="C48" s="120">
        <v>44302.705231481479</v>
      </c>
      <c r="D48" s="122" t="s">
        <v>2189</v>
      </c>
      <c r="E48" s="123">
        <v>248</v>
      </c>
      <c r="F48" s="140" t="str">
        <f>VLOOKUP(E48,VIP!$A$2:$O12614,2,0)</f>
        <v>DRBR248</v>
      </c>
      <c r="G48" s="122" t="str">
        <f>VLOOKUP(E48,'LISTADO ATM'!$A$2:$B$900,2,0)</f>
        <v xml:space="preserve">ATM Shell Paraiso </v>
      </c>
      <c r="H48" s="122" t="str">
        <f>VLOOKUP(E48,VIP!$A$2:$O17535,7,FALSE)</f>
        <v>Si</v>
      </c>
      <c r="I48" s="122" t="str">
        <f>VLOOKUP(E48,VIP!$A$2:$O9500,8,FALSE)</f>
        <v>Si</v>
      </c>
      <c r="J48" s="122" t="str">
        <f>VLOOKUP(E48,VIP!$A$2:$O9450,8,FALSE)</f>
        <v>Si</v>
      </c>
      <c r="K48" s="122" t="str">
        <f>VLOOKUP(E48,VIP!$A$2:$O13024,6,0)</f>
        <v>NO</v>
      </c>
      <c r="L48" s="124" t="s">
        <v>2228</v>
      </c>
      <c r="M48" s="118" t="s">
        <v>2465</v>
      </c>
      <c r="N48" s="118" t="s">
        <v>2506</v>
      </c>
      <c r="O48" s="140" t="s">
        <v>2474</v>
      </c>
      <c r="P48" s="138"/>
      <c r="Q48" s="118" t="s">
        <v>2228</v>
      </c>
    </row>
    <row r="49" spans="1:17" ht="18" x14ac:dyDescent="0.25">
      <c r="A49" s="122" t="str">
        <f>VLOOKUP(E49,'LISTADO ATM'!$A$2:$C$901,3,0)</f>
        <v>NORTE</v>
      </c>
      <c r="B49" s="121">
        <v>335855319</v>
      </c>
      <c r="C49" s="120">
        <v>44301.93</v>
      </c>
      <c r="D49" s="122" t="s">
        <v>2190</v>
      </c>
      <c r="E49" s="123">
        <v>257</v>
      </c>
      <c r="F49" s="140" t="str">
        <f>VLOOKUP(E49,VIP!$A$2:$O12638,2,0)</f>
        <v>DRBR257</v>
      </c>
      <c r="G49" s="122" t="str">
        <f>VLOOKUP(E49,'LISTADO ATM'!$A$2:$B$900,2,0)</f>
        <v xml:space="preserve">ATM S/M Pola (Santiago) </v>
      </c>
      <c r="H49" s="122" t="str">
        <f>VLOOKUP(E49,VIP!$A$2:$O17559,7,FALSE)</f>
        <v>Si</v>
      </c>
      <c r="I49" s="122" t="str">
        <f>VLOOKUP(E49,VIP!$A$2:$O9524,8,FALSE)</f>
        <v>Si</v>
      </c>
      <c r="J49" s="122" t="str">
        <f>VLOOKUP(E49,VIP!$A$2:$O9474,8,FALSE)</f>
        <v>Si</v>
      </c>
      <c r="K49" s="122" t="str">
        <f>VLOOKUP(E49,VIP!$A$2:$O13048,6,0)</f>
        <v>NO</v>
      </c>
      <c r="L49" s="124" t="s">
        <v>2228</v>
      </c>
      <c r="M49" s="153" t="s">
        <v>2545</v>
      </c>
      <c r="N49" s="118" t="s">
        <v>2472</v>
      </c>
      <c r="O49" s="140" t="s">
        <v>2501</v>
      </c>
      <c r="P49" s="145"/>
      <c r="Q49" s="154">
        <v>44302.724305555559</v>
      </c>
    </row>
    <row r="50" spans="1:17" ht="18" x14ac:dyDescent="0.25">
      <c r="A50" s="122" t="str">
        <f>VLOOKUP(E50,'LISTADO ATM'!$A$2:$C$901,3,0)</f>
        <v>NORTE</v>
      </c>
      <c r="B50" s="149" t="s">
        <v>2562</v>
      </c>
      <c r="C50" s="120">
        <v>44302.413587962961</v>
      </c>
      <c r="D50" s="122" t="s">
        <v>2189</v>
      </c>
      <c r="E50" s="123">
        <v>262</v>
      </c>
      <c r="F50" s="140" t="str">
        <f>VLOOKUP(E50,VIP!$A$2:$O12596,2,0)</f>
        <v>DRBR262</v>
      </c>
      <c r="G50" s="122" t="str">
        <f>VLOOKUP(E50,'LISTADO ATM'!$A$2:$B$900,2,0)</f>
        <v xml:space="preserve">ATM Oficina Obras Públicas (Santiago) </v>
      </c>
      <c r="H50" s="122" t="str">
        <f>VLOOKUP(E50,VIP!$A$2:$O17517,7,FALSE)</f>
        <v>Si</v>
      </c>
      <c r="I50" s="122" t="str">
        <f>VLOOKUP(E50,VIP!$A$2:$O9482,8,FALSE)</f>
        <v>Si</v>
      </c>
      <c r="J50" s="122" t="str">
        <f>VLOOKUP(E50,VIP!$A$2:$O9432,8,FALSE)</f>
        <v>Si</v>
      </c>
      <c r="K50" s="122" t="str">
        <f>VLOOKUP(E50,VIP!$A$2:$O13006,6,0)</f>
        <v>SI</v>
      </c>
      <c r="L50" s="124" t="s">
        <v>2228</v>
      </c>
      <c r="M50" s="118" t="s">
        <v>2465</v>
      </c>
      <c r="N50" s="118" t="s">
        <v>2472</v>
      </c>
      <c r="O50" s="140" t="s">
        <v>2474</v>
      </c>
      <c r="P50" s="138"/>
      <c r="Q50" s="119" t="s">
        <v>2228</v>
      </c>
    </row>
    <row r="51" spans="1:17" ht="18" x14ac:dyDescent="0.25">
      <c r="A51" s="122" t="str">
        <f>VLOOKUP(E51,'LISTADO ATM'!$A$2:$C$901,3,0)</f>
        <v>DISTRITO NACIONAL</v>
      </c>
      <c r="B51" s="121">
        <v>335855240</v>
      </c>
      <c r="C51" s="120">
        <v>44301.756527777776</v>
      </c>
      <c r="D51" s="122" t="s">
        <v>2189</v>
      </c>
      <c r="E51" s="123">
        <v>264</v>
      </c>
      <c r="F51" s="140" t="str">
        <f>VLOOKUP(E51,VIP!$A$2:$O12628,2,0)</f>
        <v>DRBR264</v>
      </c>
      <c r="G51" s="122" t="str">
        <f>VLOOKUP(E51,'LISTADO ATM'!$A$2:$B$900,2,0)</f>
        <v xml:space="preserve">ATM S/M Nacional Independencia </v>
      </c>
      <c r="H51" s="122" t="str">
        <f>VLOOKUP(E51,VIP!$A$2:$O17549,7,FALSE)</f>
        <v>Si</v>
      </c>
      <c r="I51" s="122" t="str">
        <f>VLOOKUP(E51,VIP!$A$2:$O9514,8,FALSE)</f>
        <v>Si</v>
      </c>
      <c r="J51" s="122" t="str">
        <f>VLOOKUP(E51,VIP!$A$2:$O9464,8,FALSE)</f>
        <v>Si</v>
      </c>
      <c r="K51" s="122" t="str">
        <f>VLOOKUP(E51,VIP!$A$2:$O13038,6,0)</f>
        <v>SI</v>
      </c>
      <c r="L51" s="124" t="s">
        <v>2488</v>
      </c>
      <c r="M51" s="118" t="s">
        <v>2465</v>
      </c>
      <c r="N51" s="118" t="s">
        <v>2472</v>
      </c>
      <c r="O51" s="140" t="s">
        <v>2474</v>
      </c>
      <c r="P51" s="145"/>
      <c r="Q51" s="118" t="s">
        <v>2488</v>
      </c>
    </row>
    <row r="52" spans="1:17" ht="18" x14ac:dyDescent="0.25">
      <c r="A52" s="122" t="str">
        <f>VLOOKUP(E52,'LISTADO ATM'!$A$2:$C$901,3,0)</f>
        <v>NORTE</v>
      </c>
      <c r="B52" s="149" t="s">
        <v>2550</v>
      </c>
      <c r="C52" s="120">
        <v>44302.450115740743</v>
      </c>
      <c r="D52" s="122" t="s">
        <v>2492</v>
      </c>
      <c r="E52" s="123">
        <v>266</v>
      </c>
      <c r="F52" s="140" t="str">
        <f>VLOOKUP(E52,VIP!$A$2:$O12584,2,0)</f>
        <v>DRBR266</v>
      </c>
      <c r="G52" s="122" t="str">
        <f>VLOOKUP(E52,'LISTADO ATM'!$A$2:$B$900,2,0)</f>
        <v xml:space="preserve">ATM Oficina Villa Francisca </v>
      </c>
      <c r="H52" s="122" t="str">
        <f>VLOOKUP(E52,VIP!$A$2:$O17505,7,FALSE)</f>
        <v>Si</v>
      </c>
      <c r="I52" s="122" t="str">
        <f>VLOOKUP(E52,VIP!$A$2:$O9470,8,FALSE)</f>
        <v>Si</v>
      </c>
      <c r="J52" s="122" t="str">
        <f>VLOOKUP(E52,VIP!$A$2:$O9420,8,FALSE)</f>
        <v>Si</v>
      </c>
      <c r="K52" s="122" t="str">
        <f>VLOOKUP(E52,VIP!$A$2:$O12994,6,0)</f>
        <v>NO</v>
      </c>
      <c r="L52" s="124" t="s">
        <v>2527</v>
      </c>
      <c r="M52" s="153" t="s">
        <v>2545</v>
      </c>
      <c r="N52" s="118" t="s">
        <v>2472</v>
      </c>
      <c r="O52" s="140" t="s">
        <v>2493</v>
      </c>
      <c r="P52" s="138"/>
      <c r="Q52" s="154">
        <v>44302.634027777778</v>
      </c>
    </row>
    <row r="53" spans="1:17" ht="18" x14ac:dyDescent="0.25">
      <c r="A53" s="122" t="str">
        <f>VLOOKUP(E53,'LISTADO ATM'!$A$2:$C$901,3,0)</f>
        <v>NORTE</v>
      </c>
      <c r="B53" s="121">
        <v>335855267</v>
      </c>
      <c r="C53" s="120">
        <v>44301.807650462964</v>
      </c>
      <c r="D53" s="122" t="s">
        <v>2190</v>
      </c>
      <c r="E53" s="123">
        <v>275</v>
      </c>
      <c r="F53" s="140" t="str">
        <f>VLOOKUP(E53,VIP!$A$2:$O12639,2,0)</f>
        <v>DRBR275</v>
      </c>
      <c r="G53" s="122" t="str">
        <f>VLOOKUP(E53,'LISTADO ATM'!$A$2:$B$900,2,0)</f>
        <v xml:space="preserve">ATM Autobanco Duarte Stgo. II </v>
      </c>
      <c r="H53" s="122" t="str">
        <f>VLOOKUP(E53,VIP!$A$2:$O17560,7,FALSE)</f>
        <v>Si</v>
      </c>
      <c r="I53" s="122" t="str">
        <f>VLOOKUP(E53,VIP!$A$2:$O9525,8,FALSE)</f>
        <v>Si</v>
      </c>
      <c r="J53" s="122" t="str">
        <f>VLOOKUP(E53,VIP!$A$2:$O9475,8,FALSE)</f>
        <v>Si</v>
      </c>
      <c r="K53" s="122" t="str">
        <f>VLOOKUP(E53,VIP!$A$2:$O13049,6,0)</f>
        <v>NO</v>
      </c>
      <c r="L53" s="124" t="s">
        <v>2228</v>
      </c>
      <c r="M53" s="153" t="s">
        <v>2545</v>
      </c>
      <c r="N53" s="118" t="s">
        <v>2472</v>
      </c>
      <c r="O53" s="140" t="s">
        <v>2501</v>
      </c>
      <c r="P53" s="145"/>
      <c r="Q53" s="154">
        <v>44302.525694444441</v>
      </c>
    </row>
    <row r="54" spans="1:17" ht="18" x14ac:dyDescent="0.25">
      <c r="A54" s="122" t="str">
        <f>VLOOKUP(E54,'LISTADO ATM'!$A$2:$C$901,3,0)</f>
        <v>DISTRITO NACIONAL</v>
      </c>
      <c r="B54" s="121">
        <v>335855229</v>
      </c>
      <c r="C54" s="120">
        <v>44301.751932870371</v>
      </c>
      <c r="D54" s="122" t="s">
        <v>2189</v>
      </c>
      <c r="E54" s="123">
        <v>281</v>
      </c>
      <c r="F54" s="140" t="str">
        <f>VLOOKUP(E54,VIP!$A$2:$O12632,2,0)</f>
        <v>DRBR737</v>
      </c>
      <c r="G54" s="122" t="str">
        <f>VLOOKUP(E54,'LISTADO ATM'!$A$2:$B$900,2,0)</f>
        <v xml:space="preserve">ATM S/M Pola Independencia </v>
      </c>
      <c r="H54" s="122" t="str">
        <f>VLOOKUP(E54,VIP!$A$2:$O17553,7,FALSE)</f>
        <v>Si</v>
      </c>
      <c r="I54" s="122" t="str">
        <f>VLOOKUP(E54,VIP!$A$2:$O9518,8,FALSE)</f>
        <v>Si</v>
      </c>
      <c r="J54" s="122" t="str">
        <f>VLOOKUP(E54,VIP!$A$2:$O9468,8,FALSE)</f>
        <v>Si</v>
      </c>
      <c r="K54" s="122" t="str">
        <f>VLOOKUP(E54,VIP!$A$2:$O13042,6,0)</f>
        <v>NO</v>
      </c>
      <c r="L54" s="124" t="s">
        <v>2488</v>
      </c>
      <c r="M54" s="153" t="s">
        <v>2545</v>
      </c>
      <c r="N54" s="118" t="s">
        <v>2472</v>
      </c>
      <c r="O54" s="140" t="s">
        <v>2474</v>
      </c>
      <c r="P54" s="145"/>
      <c r="Q54" s="154">
        <v>44302.754166666666</v>
      </c>
    </row>
    <row r="55" spans="1:17" ht="18" x14ac:dyDescent="0.25">
      <c r="A55" s="122" t="str">
        <f>VLOOKUP(E55,'LISTADO ATM'!$A$2:$C$901,3,0)</f>
        <v>DISTRITO NACIONAL</v>
      </c>
      <c r="B55" s="149" t="s">
        <v>2628</v>
      </c>
      <c r="C55" s="120">
        <v>44302.574537037035</v>
      </c>
      <c r="D55" s="122" t="s">
        <v>2492</v>
      </c>
      <c r="E55" s="123">
        <v>281</v>
      </c>
      <c r="F55" s="140" t="str">
        <f>VLOOKUP(E55,VIP!$A$2:$O12642,2,0)</f>
        <v>DRBR737</v>
      </c>
      <c r="G55" s="122" t="str">
        <f>VLOOKUP(E55,'LISTADO ATM'!$A$2:$B$900,2,0)</f>
        <v xml:space="preserve">ATM S/M Pola Independencia </v>
      </c>
      <c r="H55" s="122" t="str">
        <f>VLOOKUP(E55,VIP!$A$2:$O17563,7,FALSE)</f>
        <v>Si</v>
      </c>
      <c r="I55" s="122" t="str">
        <f>VLOOKUP(E55,VIP!$A$2:$O9528,8,FALSE)</f>
        <v>Si</v>
      </c>
      <c r="J55" s="122" t="str">
        <f>VLOOKUP(E55,VIP!$A$2:$O9478,8,FALSE)</f>
        <v>Si</v>
      </c>
      <c r="K55" s="122" t="str">
        <f>VLOOKUP(E55,VIP!$A$2:$O13052,6,0)</f>
        <v>NO</v>
      </c>
      <c r="L55" s="124" t="s">
        <v>2431</v>
      </c>
      <c r="M55" s="153" t="s">
        <v>2545</v>
      </c>
      <c r="N55" s="153" t="s">
        <v>2524</v>
      </c>
      <c r="O55" s="140" t="s">
        <v>2586</v>
      </c>
      <c r="P55" s="138" t="s">
        <v>2587</v>
      </c>
      <c r="Q55" s="154">
        <v>44302.739583333336</v>
      </c>
    </row>
    <row r="56" spans="1:17" ht="18" x14ac:dyDescent="0.25">
      <c r="A56" s="122" t="str">
        <f>VLOOKUP(E56,'LISTADO ATM'!$A$2:$C$901,3,0)</f>
        <v>NORTE</v>
      </c>
      <c r="B56" s="149" t="s">
        <v>2553</v>
      </c>
      <c r="C56" s="120">
        <v>44302.423761574071</v>
      </c>
      <c r="D56" s="122" t="s">
        <v>2189</v>
      </c>
      <c r="E56" s="123">
        <v>282</v>
      </c>
      <c r="F56" s="140" t="str">
        <f>VLOOKUP(E56,VIP!$A$2:$O12587,2,0)</f>
        <v>DRBR282</v>
      </c>
      <c r="G56" s="122" t="str">
        <f>VLOOKUP(E56,'LISTADO ATM'!$A$2:$B$900,2,0)</f>
        <v xml:space="preserve">ATM Autobanco Nibaje </v>
      </c>
      <c r="H56" s="122" t="str">
        <f>VLOOKUP(E56,VIP!$A$2:$O17508,7,FALSE)</f>
        <v>Si</v>
      </c>
      <c r="I56" s="122" t="str">
        <f>VLOOKUP(E56,VIP!$A$2:$O9473,8,FALSE)</f>
        <v>Si</v>
      </c>
      <c r="J56" s="122" t="str">
        <f>VLOOKUP(E56,VIP!$A$2:$O9423,8,FALSE)</f>
        <v>Si</v>
      </c>
      <c r="K56" s="122" t="str">
        <f>VLOOKUP(E56,VIP!$A$2:$O12997,6,0)</f>
        <v>NO</v>
      </c>
      <c r="L56" s="124" t="s">
        <v>2228</v>
      </c>
      <c r="M56" s="118" t="s">
        <v>2465</v>
      </c>
      <c r="N56" s="118" t="s">
        <v>2472</v>
      </c>
      <c r="O56" s="140" t="s">
        <v>2474</v>
      </c>
      <c r="P56" s="138"/>
      <c r="Q56" s="119" t="s">
        <v>2228</v>
      </c>
    </row>
    <row r="57" spans="1:17" ht="18" x14ac:dyDescent="0.25">
      <c r="A57" s="122" t="str">
        <f>VLOOKUP(E57,'LISTADO ATM'!$A$2:$C$901,3,0)</f>
        <v>NORTE</v>
      </c>
      <c r="B57" s="149" t="s">
        <v>2650</v>
      </c>
      <c r="C57" s="120">
        <v>44302.68167824074</v>
      </c>
      <c r="D57" s="122" t="s">
        <v>2492</v>
      </c>
      <c r="E57" s="123">
        <v>283</v>
      </c>
      <c r="F57" s="140" t="str">
        <f>VLOOKUP(E57,VIP!$A$2:$O12623,2,0)</f>
        <v>DRBR283</v>
      </c>
      <c r="G57" s="122" t="str">
        <f>VLOOKUP(E57,'LISTADO ATM'!$A$2:$B$900,2,0)</f>
        <v xml:space="preserve">ATM Oficina Nibaje </v>
      </c>
      <c r="H57" s="122" t="str">
        <f>VLOOKUP(E57,VIP!$A$2:$O17544,7,FALSE)</f>
        <v>Si</v>
      </c>
      <c r="I57" s="122" t="str">
        <f>VLOOKUP(E57,VIP!$A$2:$O9509,8,FALSE)</f>
        <v>Si</v>
      </c>
      <c r="J57" s="122" t="str">
        <f>VLOOKUP(E57,VIP!$A$2:$O9459,8,FALSE)</f>
        <v>Si</v>
      </c>
      <c r="K57" s="122" t="str">
        <f>VLOOKUP(E57,VIP!$A$2:$O13033,6,0)</f>
        <v>NO</v>
      </c>
      <c r="L57" s="124" t="s">
        <v>2428</v>
      </c>
      <c r="M57" s="153" t="s">
        <v>2545</v>
      </c>
      <c r="N57" s="118" t="s">
        <v>2472</v>
      </c>
      <c r="O57" s="140" t="s">
        <v>2493</v>
      </c>
      <c r="P57" s="138"/>
      <c r="Q57" s="154">
        <v>44302.775000000001</v>
      </c>
    </row>
    <row r="58" spans="1:17" ht="18" x14ac:dyDescent="0.25">
      <c r="A58" s="122" t="str">
        <f>VLOOKUP(E58,'LISTADO ATM'!$A$2:$C$901,3,0)</f>
        <v>ESTE</v>
      </c>
      <c r="B58" s="149" t="s">
        <v>2606</v>
      </c>
      <c r="C58" s="120">
        <v>44302.55741898148</v>
      </c>
      <c r="D58" s="122" t="s">
        <v>2468</v>
      </c>
      <c r="E58" s="123">
        <v>289</v>
      </c>
      <c r="F58" s="140" t="str">
        <f>VLOOKUP(E58,VIP!$A$2:$O12620,2,0)</f>
        <v>DRBR910</v>
      </c>
      <c r="G58" s="122" t="str">
        <f>VLOOKUP(E58,'LISTADO ATM'!$A$2:$B$900,2,0)</f>
        <v>ATM Oficina Bávaro II</v>
      </c>
      <c r="H58" s="122" t="str">
        <f>VLOOKUP(E58,VIP!$A$2:$O17541,7,FALSE)</f>
        <v>Si</v>
      </c>
      <c r="I58" s="122" t="str">
        <f>VLOOKUP(E58,VIP!$A$2:$O9506,8,FALSE)</f>
        <v>Si</v>
      </c>
      <c r="J58" s="122" t="str">
        <f>VLOOKUP(E58,VIP!$A$2:$O9456,8,FALSE)</f>
        <v>Si</v>
      </c>
      <c r="K58" s="122" t="str">
        <f>VLOOKUP(E58,VIP!$A$2:$O13030,6,0)</f>
        <v>NO</v>
      </c>
      <c r="L58" s="124" t="s">
        <v>2459</v>
      </c>
      <c r="M58" s="153" t="s">
        <v>2545</v>
      </c>
      <c r="N58" s="118" t="s">
        <v>2472</v>
      </c>
      <c r="O58" s="140" t="s">
        <v>2473</v>
      </c>
      <c r="P58" s="138"/>
      <c r="Q58" s="154">
        <v>44302.736111111109</v>
      </c>
    </row>
    <row r="59" spans="1:17" ht="18" x14ac:dyDescent="0.25">
      <c r="A59" s="122" t="str">
        <f>VLOOKUP(E59,'LISTADO ATM'!$A$2:$C$901,3,0)</f>
        <v>SUR</v>
      </c>
      <c r="B59" s="121">
        <v>335854507</v>
      </c>
      <c r="C59" s="120">
        <v>44301.498541666668</v>
      </c>
      <c r="D59" s="122" t="s">
        <v>2492</v>
      </c>
      <c r="E59" s="123">
        <v>296</v>
      </c>
      <c r="F59" s="140" t="str">
        <f>VLOOKUP(E59,VIP!$A$2:$O12634,2,0)</f>
        <v>DRBR296</v>
      </c>
      <c r="G59" s="122" t="str">
        <f>VLOOKUP(E59,'LISTADO ATM'!$A$2:$B$900,2,0)</f>
        <v>ATM Estación BANICOMB (Baní)  ECO Petroleo</v>
      </c>
      <c r="H59" s="122" t="str">
        <f>VLOOKUP(E59,VIP!$A$2:$O17555,7,FALSE)</f>
        <v>Si</v>
      </c>
      <c r="I59" s="122" t="str">
        <f>VLOOKUP(E59,VIP!$A$2:$O9520,8,FALSE)</f>
        <v>Si</v>
      </c>
      <c r="J59" s="122" t="str">
        <f>VLOOKUP(E59,VIP!$A$2:$O9470,8,FALSE)</f>
        <v>Si</v>
      </c>
      <c r="K59" s="122" t="str">
        <f>VLOOKUP(E59,VIP!$A$2:$O13044,6,0)</f>
        <v>NO</v>
      </c>
      <c r="L59" s="124" t="s">
        <v>2459</v>
      </c>
      <c r="M59" s="153" t="s">
        <v>2545</v>
      </c>
      <c r="N59" s="118" t="s">
        <v>2472</v>
      </c>
      <c r="O59" s="140" t="s">
        <v>2493</v>
      </c>
      <c r="P59" s="145"/>
      <c r="Q59" s="154">
        <v>44302.624305555553</v>
      </c>
    </row>
    <row r="60" spans="1:17" ht="18" x14ac:dyDescent="0.25">
      <c r="A60" s="122" t="str">
        <f>VLOOKUP(E60,'LISTADO ATM'!$A$2:$C$901,3,0)</f>
        <v>DISTRITO NACIONAL</v>
      </c>
      <c r="B60" s="121">
        <v>335855235</v>
      </c>
      <c r="C60" s="120">
        <v>44301.754791666666</v>
      </c>
      <c r="D60" s="122" t="s">
        <v>2189</v>
      </c>
      <c r="E60" s="123">
        <v>300</v>
      </c>
      <c r="F60" s="140" t="str">
        <f>VLOOKUP(E60,VIP!$A$2:$O12630,2,0)</f>
        <v>DRBR300</v>
      </c>
      <c r="G60" s="122" t="str">
        <f>VLOOKUP(E60,'LISTADO ATM'!$A$2:$B$900,2,0)</f>
        <v xml:space="preserve">ATM S/M Aprezio Los Guaricanos </v>
      </c>
      <c r="H60" s="122" t="str">
        <f>VLOOKUP(E60,VIP!$A$2:$O17551,7,FALSE)</f>
        <v>Si</v>
      </c>
      <c r="I60" s="122" t="str">
        <f>VLOOKUP(E60,VIP!$A$2:$O9516,8,FALSE)</f>
        <v>Si</v>
      </c>
      <c r="J60" s="122" t="str">
        <f>VLOOKUP(E60,VIP!$A$2:$O9466,8,FALSE)</f>
        <v>Si</v>
      </c>
      <c r="K60" s="122" t="str">
        <f>VLOOKUP(E60,VIP!$A$2:$O13040,6,0)</f>
        <v>NO</v>
      </c>
      <c r="L60" s="124" t="s">
        <v>2488</v>
      </c>
      <c r="M60" s="153" t="s">
        <v>2545</v>
      </c>
      <c r="N60" s="118" t="s">
        <v>2472</v>
      </c>
      <c r="O60" s="140" t="s">
        <v>2474</v>
      </c>
      <c r="P60" s="145"/>
      <c r="Q60" s="154">
        <v>44302.755555555559</v>
      </c>
    </row>
    <row r="61" spans="1:17" ht="18" x14ac:dyDescent="0.25">
      <c r="A61" s="122" t="str">
        <f>VLOOKUP(E61,'LISTADO ATM'!$A$2:$C$901,3,0)</f>
        <v>NORTE</v>
      </c>
      <c r="B61" s="149" t="s">
        <v>2617</v>
      </c>
      <c r="C61" s="120">
        <v>44302.493483796294</v>
      </c>
      <c r="D61" s="122" t="s">
        <v>2492</v>
      </c>
      <c r="E61" s="123">
        <v>304</v>
      </c>
      <c r="F61" s="140" t="str">
        <f>VLOOKUP(E61,VIP!$A$2:$O12631,2,0)</f>
        <v>DRBR304</v>
      </c>
      <c r="G61" s="122" t="str">
        <f>VLOOKUP(E61,'LISTADO ATM'!$A$2:$B$900,2,0)</f>
        <v xml:space="preserve">ATM Multicentro La Sirena Estrella Sadhala </v>
      </c>
      <c r="H61" s="122" t="str">
        <f>VLOOKUP(E61,VIP!$A$2:$O17552,7,FALSE)</f>
        <v>Si</v>
      </c>
      <c r="I61" s="122" t="str">
        <f>VLOOKUP(E61,VIP!$A$2:$O9517,8,FALSE)</f>
        <v>Si</v>
      </c>
      <c r="J61" s="122" t="str">
        <f>VLOOKUP(E61,VIP!$A$2:$O9467,8,FALSE)</f>
        <v>Si</v>
      </c>
      <c r="K61" s="122" t="str">
        <f>VLOOKUP(E61,VIP!$A$2:$O13041,6,0)</f>
        <v>NO</v>
      </c>
      <c r="L61" s="124" t="s">
        <v>2428</v>
      </c>
      <c r="M61" s="153" t="s">
        <v>2545</v>
      </c>
      <c r="N61" s="118" t="s">
        <v>2472</v>
      </c>
      <c r="O61" s="140" t="s">
        <v>2493</v>
      </c>
      <c r="P61" s="138"/>
      <c r="Q61" s="154">
        <v>44302.750694444447</v>
      </c>
    </row>
    <row r="62" spans="1:17" ht="18" x14ac:dyDescent="0.25">
      <c r="A62" s="122" t="str">
        <f>VLOOKUP(E62,'LISTADO ATM'!$A$2:$C$901,3,0)</f>
        <v>ESTE</v>
      </c>
      <c r="B62" s="149" t="s">
        <v>2653</v>
      </c>
      <c r="C62" s="120">
        <v>44302.67863425926</v>
      </c>
      <c r="D62" s="122" t="s">
        <v>2189</v>
      </c>
      <c r="E62" s="123">
        <v>309</v>
      </c>
      <c r="F62" s="140" t="str">
        <f>VLOOKUP(E62,VIP!$A$2:$O12626,2,0)</f>
        <v>DRBR309</v>
      </c>
      <c r="G62" s="122" t="str">
        <f>VLOOKUP(E62,'LISTADO ATM'!$A$2:$B$900,2,0)</f>
        <v xml:space="preserve">ATM Secrets Cap Cana I </v>
      </c>
      <c r="H62" s="122" t="str">
        <f>VLOOKUP(E62,VIP!$A$2:$O17547,7,FALSE)</f>
        <v>Si</v>
      </c>
      <c r="I62" s="122" t="str">
        <f>VLOOKUP(E62,VIP!$A$2:$O9512,8,FALSE)</f>
        <v>Si</v>
      </c>
      <c r="J62" s="122" t="str">
        <f>VLOOKUP(E62,VIP!$A$2:$O9462,8,FALSE)</f>
        <v>Si</v>
      </c>
      <c r="K62" s="122" t="str">
        <f>VLOOKUP(E62,VIP!$A$2:$O13036,6,0)</f>
        <v>NO</v>
      </c>
      <c r="L62" s="124" t="s">
        <v>2431</v>
      </c>
      <c r="M62" s="118" t="s">
        <v>2465</v>
      </c>
      <c r="N62" s="118" t="s">
        <v>2506</v>
      </c>
      <c r="O62" s="140" t="s">
        <v>2474</v>
      </c>
      <c r="P62" s="138"/>
      <c r="Q62" s="118" t="s">
        <v>2431</v>
      </c>
    </row>
    <row r="63" spans="1:17" ht="18" x14ac:dyDescent="0.25">
      <c r="A63" s="122" t="str">
        <f>VLOOKUP(E63,'LISTADO ATM'!$A$2:$C$901,3,0)</f>
        <v>DISTRITO NACIONAL</v>
      </c>
      <c r="B63" s="149" t="s">
        <v>2572</v>
      </c>
      <c r="C63" s="120">
        <v>44302.371666666666</v>
      </c>
      <c r="D63" s="122" t="s">
        <v>2492</v>
      </c>
      <c r="E63" s="123">
        <v>314</v>
      </c>
      <c r="F63" s="140" t="str">
        <f>VLOOKUP(E63,VIP!$A$2:$O12606,2,0)</f>
        <v>DRBR314</v>
      </c>
      <c r="G63" s="122" t="str">
        <f>VLOOKUP(E63,'LISTADO ATM'!$A$2:$B$900,2,0)</f>
        <v xml:space="preserve">ATM UNP Cambita Garabito (San Cristóbal) </v>
      </c>
      <c r="H63" s="122" t="str">
        <f>VLOOKUP(E63,VIP!$A$2:$O17527,7,FALSE)</f>
        <v>Si</v>
      </c>
      <c r="I63" s="122" t="str">
        <f>VLOOKUP(E63,VIP!$A$2:$O9492,8,FALSE)</f>
        <v>Si</v>
      </c>
      <c r="J63" s="122" t="str">
        <f>VLOOKUP(E63,VIP!$A$2:$O9442,8,FALSE)</f>
        <v>Si</v>
      </c>
      <c r="K63" s="122" t="str">
        <f>VLOOKUP(E63,VIP!$A$2:$O13016,6,0)</f>
        <v>NO</v>
      </c>
      <c r="L63" s="124" t="s">
        <v>2459</v>
      </c>
      <c r="M63" s="153" t="s">
        <v>2545</v>
      </c>
      <c r="N63" s="118" t="s">
        <v>2472</v>
      </c>
      <c r="O63" s="140" t="s">
        <v>2493</v>
      </c>
      <c r="P63" s="138"/>
      <c r="Q63" s="154">
        <v>44302.625694444447</v>
      </c>
    </row>
    <row r="64" spans="1:17" ht="18" x14ac:dyDescent="0.25">
      <c r="A64" s="122" t="str">
        <f>VLOOKUP(E64,'LISTADO ATM'!$A$2:$C$901,3,0)</f>
        <v>DISTRITO NACIONAL</v>
      </c>
      <c r="B64" s="149" t="s">
        <v>2620</v>
      </c>
      <c r="C64" s="120">
        <v>44302.626979166664</v>
      </c>
      <c r="D64" s="122" t="s">
        <v>2492</v>
      </c>
      <c r="E64" s="123">
        <v>314</v>
      </c>
      <c r="F64" s="140" t="str">
        <f>VLOOKUP(E64,VIP!$A$2:$O12634,2,0)</f>
        <v>DRBR314</v>
      </c>
      <c r="G64" s="122" t="str">
        <f>VLOOKUP(E64,'LISTADO ATM'!$A$2:$B$900,2,0)</f>
        <v xml:space="preserve">ATM UNP Cambita Garabito (San Cristóbal) </v>
      </c>
      <c r="H64" s="122" t="str">
        <f>VLOOKUP(E64,VIP!$A$2:$O17555,7,FALSE)</f>
        <v>Si</v>
      </c>
      <c r="I64" s="122" t="str">
        <f>VLOOKUP(E64,VIP!$A$2:$O9520,8,FALSE)</f>
        <v>Si</v>
      </c>
      <c r="J64" s="122" t="str">
        <f>VLOOKUP(E64,VIP!$A$2:$O9470,8,FALSE)</f>
        <v>Si</v>
      </c>
      <c r="K64" s="122" t="str">
        <f>VLOOKUP(E64,VIP!$A$2:$O13044,6,0)</f>
        <v>NO</v>
      </c>
      <c r="L64" s="124" t="s">
        <v>2477</v>
      </c>
      <c r="M64" s="153" t="s">
        <v>2545</v>
      </c>
      <c r="N64" s="153" t="s">
        <v>2524</v>
      </c>
      <c r="O64" s="140" t="s">
        <v>2586</v>
      </c>
      <c r="P64" s="138" t="s">
        <v>2588</v>
      </c>
      <c r="Q64" s="154" t="s">
        <v>2477</v>
      </c>
    </row>
    <row r="65" spans="1:17" ht="18" x14ac:dyDescent="0.25">
      <c r="A65" s="122" t="str">
        <f>VLOOKUP(E65,'LISTADO ATM'!$A$2:$C$901,3,0)</f>
        <v>ESTE</v>
      </c>
      <c r="B65" s="149" t="s">
        <v>2627</v>
      </c>
      <c r="C65" s="120">
        <v>44302.575439814813</v>
      </c>
      <c r="D65" s="122" t="s">
        <v>2492</v>
      </c>
      <c r="E65" s="123">
        <v>330</v>
      </c>
      <c r="F65" s="140" t="str">
        <f>VLOOKUP(E65,VIP!$A$2:$O12641,2,0)</f>
        <v>DRBR330</v>
      </c>
      <c r="G65" s="122" t="str">
        <f>VLOOKUP(E65,'LISTADO ATM'!$A$2:$B$900,2,0)</f>
        <v xml:space="preserve">ATM Oficina Boulevard (Higuey) </v>
      </c>
      <c r="H65" s="122" t="str">
        <f>VLOOKUP(E65,VIP!$A$2:$O17562,7,FALSE)</f>
        <v>Si</v>
      </c>
      <c r="I65" s="122" t="str">
        <f>VLOOKUP(E65,VIP!$A$2:$O9527,8,FALSE)</f>
        <v>Si</v>
      </c>
      <c r="J65" s="122" t="str">
        <f>VLOOKUP(E65,VIP!$A$2:$O9477,8,FALSE)</f>
        <v>Si</v>
      </c>
      <c r="K65" s="122" t="str">
        <f>VLOOKUP(E65,VIP!$A$2:$O13051,6,0)</f>
        <v>SI</v>
      </c>
      <c r="L65" s="124" t="s">
        <v>2477</v>
      </c>
      <c r="M65" s="153" t="s">
        <v>2545</v>
      </c>
      <c r="N65" s="153" t="s">
        <v>2524</v>
      </c>
      <c r="O65" s="140" t="s">
        <v>2586</v>
      </c>
      <c r="P65" s="138" t="s">
        <v>2588</v>
      </c>
      <c r="Q65" s="154" t="s">
        <v>2477</v>
      </c>
    </row>
    <row r="66" spans="1:17" ht="18" x14ac:dyDescent="0.25">
      <c r="A66" s="122" t="str">
        <f>VLOOKUP(E66,'LISTADO ATM'!$A$2:$C$901,3,0)</f>
        <v>NORTE</v>
      </c>
      <c r="B66" s="121">
        <v>335855262</v>
      </c>
      <c r="C66" s="120">
        <v>44301.797997685186</v>
      </c>
      <c r="D66" s="122" t="s">
        <v>2492</v>
      </c>
      <c r="E66" s="123">
        <v>333</v>
      </c>
      <c r="F66" s="140" t="str">
        <f>VLOOKUP(E66,VIP!$A$2:$O12643,2,0)</f>
        <v>DRBR333</v>
      </c>
      <c r="G66" s="122" t="str">
        <f>VLOOKUP(E66,'LISTADO ATM'!$A$2:$B$900,2,0)</f>
        <v>ATM Oficina Turey Maimón</v>
      </c>
      <c r="H66" s="122" t="str">
        <f>VLOOKUP(E66,VIP!$A$2:$O17564,7,FALSE)</f>
        <v>Si</v>
      </c>
      <c r="I66" s="122" t="str">
        <f>VLOOKUP(E66,VIP!$A$2:$O9529,8,FALSE)</f>
        <v>Si</v>
      </c>
      <c r="J66" s="122" t="str">
        <f>VLOOKUP(E66,VIP!$A$2:$O9479,8,FALSE)</f>
        <v>Si</v>
      </c>
      <c r="K66" s="122" t="str">
        <f>VLOOKUP(E66,VIP!$A$2:$O13053,6,0)</f>
        <v>NO</v>
      </c>
      <c r="L66" s="124" t="s">
        <v>2459</v>
      </c>
      <c r="M66" s="153" t="s">
        <v>2545</v>
      </c>
      <c r="N66" s="118" t="s">
        <v>2472</v>
      </c>
      <c r="O66" s="140" t="s">
        <v>2493</v>
      </c>
      <c r="P66" s="145"/>
      <c r="Q66" s="154">
        <v>44302.734722222223</v>
      </c>
    </row>
    <row r="67" spans="1:17" ht="18" x14ac:dyDescent="0.25">
      <c r="A67" s="122" t="str">
        <f>VLOOKUP(E67,'LISTADO ATM'!$A$2:$C$901,3,0)</f>
        <v>NORTE</v>
      </c>
      <c r="B67" s="149" t="s">
        <v>2581</v>
      </c>
      <c r="C67" s="120">
        <v>44302.438518518517</v>
      </c>
      <c r="D67" s="122" t="s">
        <v>2492</v>
      </c>
      <c r="E67" s="123">
        <v>334</v>
      </c>
      <c r="F67" s="140" t="str">
        <f>VLOOKUP(E67,VIP!$A$2:$O12606,2,0)</f>
        <v>DRBR334</v>
      </c>
      <c r="G67" s="122" t="str">
        <f>VLOOKUP(E67,'LISTADO ATM'!$A$2:$B$900,2,0)</f>
        <v>ATM Oficina Salcedo II</v>
      </c>
      <c r="H67" s="122" t="str">
        <f>VLOOKUP(E67,VIP!$A$2:$O17527,7,FALSE)</f>
        <v>Si</v>
      </c>
      <c r="I67" s="122" t="str">
        <f>VLOOKUP(E67,VIP!$A$2:$O9492,8,FALSE)</f>
        <v>Si</v>
      </c>
      <c r="J67" s="122" t="str">
        <f>VLOOKUP(E67,VIP!$A$2:$O9442,8,FALSE)</f>
        <v>Si</v>
      </c>
      <c r="K67" s="122" t="str">
        <f>VLOOKUP(E67,VIP!$A$2:$O13016,6,0)</f>
        <v>SI</v>
      </c>
      <c r="L67" s="124" t="s">
        <v>2477</v>
      </c>
      <c r="M67" s="153" t="s">
        <v>2545</v>
      </c>
      <c r="N67" s="153" t="s">
        <v>2524</v>
      </c>
      <c r="O67" s="140" t="s">
        <v>2586</v>
      </c>
      <c r="P67" s="138" t="s">
        <v>2588</v>
      </c>
      <c r="Q67" s="154" t="s">
        <v>2477</v>
      </c>
    </row>
    <row r="68" spans="1:17" ht="18" x14ac:dyDescent="0.25">
      <c r="A68" s="122" t="str">
        <f>VLOOKUP(E68,'LISTADO ATM'!$A$2:$C$901,3,0)</f>
        <v>DISTRITO NACIONAL</v>
      </c>
      <c r="B68" s="149" t="s">
        <v>2541</v>
      </c>
      <c r="C68" s="120">
        <v>44302.317060185182</v>
      </c>
      <c r="D68" s="122" t="s">
        <v>2468</v>
      </c>
      <c r="E68" s="123">
        <v>338</v>
      </c>
      <c r="F68" s="140" t="str">
        <f>VLOOKUP(E68,VIP!$A$2:$O12585,2,0)</f>
        <v>DRBR338</v>
      </c>
      <c r="G68" s="122" t="str">
        <f>VLOOKUP(E68,'LISTADO ATM'!$A$2:$B$900,2,0)</f>
        <v>ATM S/M Aprezio Pantoja</v>
      </c>
      <c r="H68" s="122" t="str">
        <f>VLOOKUP(E68,VIP!$A$2:$O17506,7,FALSE)</f>
        <v>Si</v>
      </c>
      <c r="I68" s="122" t="str">
        <f>VLOOKUP(E68,VIP!$A$2:$O9471,8,FALSE)</f>
        <v>Si</v>
      </c>
      <c r="J68" s="122" t="str">
        <f>VLOOKUP(E68,VIP!$A$2:$O9421,8,FALSE)</f>
        <v>Si</v>
      </c>
      <c r="K68" s="122" t="str">
        <f>VLOOKUP(E68,VIP!$A$2:$O12995,6,0)</f>
        <v>NO</v>
      </c>
      <c r="L68" s="124" t="s">
        <v>2428</v>
      </c>
      <c r="M68" s="153" t="s">
        <v>2545</v>
      </c>
      <c r="N68" s="118" t="s">
        <v>2472</v>
      </c>
      <c r="O68" s="140" t="s">
        <v>2473</v>
      </c>
      <c r="P68" s="138"/>
      <c r="Q68" s="154">
        <v>44302.748611111114</v>
      </c>
    </row>
    <row r="69" spans="1:17" ht="18" x14ac:dyDescent="0.25">
      <c r="A69" s="122" t="str">
        <f>VLOOKUP(E69,'LISTADO ATM'!$A$2:$C$901,3,0)</f>
        <v>DISTRITO NACIONAL</v>
      </c>
      <c r="B69" s="121">
        <v>335855297</v>
      </c>
      <c r="C69" s="120">
        <v>44301.887361111112</v>
      </c>
      <c r="D69" s="122" t="s">
        <v>2492</v>
      </c>
      <c r="E69" s="123">
        <v>347</v>
      </c>
      <c r="F69" s="140" t="str">
        <f>VLOOKUP(E69,VIP!$A$2:$O12632,2,0)</f>
        <v>DRBR347</v>
      </c>
      <c r="G69" s="122" t="str">
        <f>VLOOKUP(E69,'LISTADO ATM'!$A$2:$B$900,2,0)</f>
        <v>ATM Patio de Colombia</v>
      </c>
      <c r="H69" s="122" t="str">
        <f>VLOOKUP(E69,VIP!$A$2:$O17553,7,FALSE)</f>
        <v>N/A</v>
      </c>
      <c r="I69" s="122" t="str">
        <f>VLOOKUP(E69,VIP!$A$2:$O9518,8,FALSE)</f>
        <v>N/A</v>
      </c>
      <c r="J69" s="122" t="str">
        <f>VLOOKUP(E69,VIP!$A$2:$O9468,8,FALSE)</f>
        <v>N/A</v>
      </c>
      <c r="K69" s="122" t="str">
        <f>VLOOKUP(E69,VIP!$A$2:$O13042,6,0)</f>
        <v>N/A</v>
      </c>
      <c r="L69" s="124" t="s">
        <v>2428</v>
      </c>
      <c r="M69" s="153" t="s">
        <v>2545</v>
      </c>
      <c r="N69" s="118" t="s">
        <v>2472</v>
      </c>
      <c r="O69" s="140" t="s">
        <v>2493</v>
      </c>
      <c r="P69" s="145"/>
      <c r="Q69" s="154">
        <v>44302.613194444442</v>
      </c>
    </row>
    <row r="70" spans="1:17" ht="18" x14ac:dyDescent="0.25">
      <c r="A70" s="122" t="str">
        <f>VLOOKUP(E70,'LISTADO ATM'!$A$2:$C$901,3,0)</f>
        <v>DISTRITO NACIONAL</v>
      </c>
      <c r="B70" s="121">
        <v>335852611</v>
      </c>
      <c r="C70" s="120">
        <v>44300.362962962965</v>
      </c>
      <c r="D70" s="122" t="s">
        <v>2492</v>
      </c>
      <c r="E70" s="123">
        <v>354</v>
      </c>
      <c r="F70" s="140" t="str">
        <f>VLOOKUP(E70,VIP!$A$2:$O12593,2,0)</f>
        <v>DRBR354</v>
      </c>
      <c r="G70" s="122" t="str">
        <f>VLOOKUP(E70,'LISTADO ATM'!$A$2:$B$900,2,0)</f>
        <v xml:space="preserve">ATM Oficina Núñez de Cáceres II </v>
      </c>
      <c r="H70" s="122" t="str">
        <f>VLOOKUP(E70,VIP!$A$2:$O17514,7,FALSE)</f>
        <v>Si</v>
      </c>
      <c r="I70" s="122" t="str">
        <f>VLOOKUP(E70,VIP!$A$2:$O9479,8,FALSE)</f>
        <v>Si</v>
      </c>
      <c r="J70" s="122" t="str">
        <f>VLOOKUP(E70,VIP!$A$2:$O9429,8,FALSE)</f>
        <v>Si</v>
      </c>
      <c r="K70" s="122" t="str">
        <f>VLOOKUP(E70,VIP!$A$2:$O13003,6,0)</f>
        <v>NO</v>
      </c>
      <c r="L70" s="124" t="s">
        <v>2428</v>
      </c>
      <c r="M70" s="153" t="s">
        <v>2545</v>
      </c>
      <c r="N70" s="118" t="s">
        <v>2472</v>
      </c>
      <c r="O70" s="140" t="s">
        <v>2493</v>
      </c>
      <c r="P70" s="138"/>
      <c r="Q70" s="154">
        <v>44302.612500000003</v>
      </c>
    </row>
    <row r="71" spans="1:17" ht="18" x14ac:dyDescent="0.25">
      <c r="A71" s="122" t="str">
        <f>VLOOKUP(E71,'LISTADO ATM'!$A$2:$C$901,3,0)</f>
        <v>DISTRITO NACIONAL</v>
      </c>
      <c r="B71" s="121">
        <v>335855261</v>
      </c>
      <c r="C71" s="120">
        <v>44301.795277777775</v>
      </c>
      <c r="D71" s="122" t="s">
        <v>2468</v>
      </c>
      <c r="E71" s="123">
        <v>363</v>
      </c>
      <c r="F71" s="140" t="e">
        <f>VLOOKUP(E71,VIP!$A$2:$O12644,2,0)</f>
        <v>#N/A</v>
      </c>
      <c r="G71" s="122" t="str">
        <f>VLOOKUP(E71,'LISTADO ATM'!$A$2:$B$900,2,0)</f>
        <v>ATM Sirena Villa Mella</v>
      </c>
      <c r="H71" s="122" t="e">
        <f>VLOOKUP(E71,VIP!$A$2:$O17565,7,FALSE)</f>
        <v>#N/A</v>
      </c>
      <c r="I71" s="122" t="e">
        <f>VLOOKUP(E71,VIP!$A$2:$O9530,8,FALSE)</f>
        <v>#N/A</v>
      </c>
      <c r="J71" s="122" t="e">
        <f>VLOOKUP(E71,VIP!$A$2:$O9480,8,FALSE)</f>
        <v>#N/A</v>
      </c>
      <c r="K71" s="122" t="e">
        <f>VLOOKUP(E71,VIP!$A$2:$O13054,6,0)</f>
        <v>#N/A</v>
      </c>
      <c r="L71" s="124" t="s">
        <v>2428</v>
      </c>
      <c r="M71" s="153" t="s">
        <v>2545</v>
      </c>
      <c r="N71" s="118" t="s">
        <v>2472</v>
      </c>
      <c r="O71" s="140" t="s">
        <v>2473</v>
      </c>
      <c r="P71" s="145"/>
      <c r="Q71" s="154">
        <v>44302.60833333333</v>
      </c>
    </row>
    <row r="72" spans="1:17" ht="18" x14ac:dyDescent="0.25">
      <c r="A72" s="122" t="str">
        <f>VLOOKUP(E72,'LISTADO ATM'!$A$2:$C$901,3,0)</f>
        <v>ESTE</v>
      </c>
      <c r="B72" s="121">
        <v>335855252</v>
      </c>
      <c r="C72" s="120">
        <v>44301.770046296297</v>
      </c>
      <c r="D72" s="122" t="s">
        <v>2468</v>
      </c>
      <c r="E72" s="123">
        <v>366</v>
      </c>
      <c r="F72" s="140" t="str">
        <f>VLOOKUP(E72,VIP!$A$2:$O12648,2,0)</f>
        <v>DRBR366</v>
      </c>
      <c r="G72" s="122" t="str">
        <f>VLOOKUP(E72,'LISTADO ATM'!$A$2:$B$900,2,0)</f>
        <v>ATM Oficina Boulevard (Higuey) II</v>
      </c>
      <c r="H72" s="122" t="str">
        <f>VLOOKUP(E72,VIP!$A$2:$O17569,7,FALSE)</f>
        <v>N/A</v>
      </c>
      <c r="I72" s="122" t="str">
        <f>VLOOKUP(E72,VIP!$A$2:$O9534,8,FALSE)</f>
        <v>N/A</v>
      </c>
      <c r="J72" s="122" t="str">
        <f>VLOOKUP(E72,VIP!$A$2:$O9484,8,FALSE)</f>
        <v>N/A</v>
      </c>
      <c r="K72" s="122" t="str">
        <f>VLOOKUP(E72,VIP!$A$2:$O13058,6,0)</f>
        <v>N/A</v>
      </c>
      <c r="L72" s="124" t="s">
        <v>2459</v>
      </c>
      <c r="M72" s="153" t="s">
        <v>2545</v>
      </c>
      <c r="N72" s="118" t="s">
        <v>2472</v>
      </c>
      <c r="O72" s="140" t="s">
        <v>2473</v>
      </c>
      <c r="P72" s="145"/>
      <c r="Q72" s="154">
        <v>44302.449305555558</v>
      </c>
    </row>
    <row r="73" spans="1:17" ht="18" x14ac:dyDescent="0.25">
      <c r="A73" s="122" t="str">
        <f>VLOOKUP(E73,'LISTADO ATM'!$A$2:$C$901,3,0)</f>
        <v>NORTE</v>
      </c>
      <c r="B73" s="121">
        <v>335854898</v>
      </c>
      <c r="C73" s="120">
        <v>44301.629270833335</v>
      </c>
      <c r="D73" s="122" t="s">
        <v>2190</v>
      </c>
      <c r="E73" s="123">
        <v>372</v>
      </c>
      <c r="F73" s="140" t="str">
        <f>VLOOKUP(E73,VIP!$A$2:$O12633,2,0)</f>
        <v>DRBR372</v>
      </c>
      <c r="G73" s="122" t="str">
        <f>VLOOKUP(E73,'LISTADO ATM'!$A$2:$B$900,2,0)</f>
        <v>ATM Oficina Sánchez II</v>
      </c>
      <c r="H73" s="122" t="str">
        <f>VLOOKUP(E73,VIP!$A$2:$O17554,7,FALSE)</f>
        <v>N/A</v>
      </c>
      <c r="I73" s="122" t="str">
        <f>VLOOKUP(E73,VIP!$A$2:$O9519,8,FALSE)</f>
        <v>N/A</v>
      </c>
      <c r="J73" s="122" t="str">
        <f>VLOOKUP(E73,VIP!$A$2:$O9469,8,FALSE)</f>
        <v>N/A</v>
      </c>
      <c r="K73" s="122" t="str">
        <f>VLOOKUP(E73,VIP!$A$2:$O13043,6,0)</f>
        <v>N/A</v>
      </c>
      <c r="L73" s="124" t="s">
        <v>2488</v>
      </c>
      <c r="M73" s="153" t="s">
        <v>2545</v>
      </c>
      <c r="N73" s="118" t="s">
        <v>2472</v>
      </c>
      <c r="O73" s="140" t="s">
        <v>2529</v>
      </c>
      <c r="P73" s="138"/>
      <c r="Q73" s="154">
        <v>44302.751388888886</v>
      </c>
    </row>
    <row r="74" spans="1:17" ht="18" x14ac:dyDescent="0.25">
      <c r="A74" s="122" t="str">
        <f>VLOOKUP(E74,'LISTADO ATM'!$A$2:$C$901,3,0)</f>
        <v>NORTE</v>
      </c>
      <c r="B74" s="149" t="s">
        <v>2626</v>
      </c>
      <c r="C74" s="120">
        <v>44302.576469907406</v>
      </c>
      <c r="D74" s="122" t="s">
        <v>2492</v>
      </c>
      <c r="E74" s="123">
        <v>372</v>
      </c>
      <c r="F74" s="140" t="str">
        <f>VLOOKUP(E74,VIP!$A$2:$O12640,2,0)</f>
        <v>DRBR372</v>
      </c>
      <c r="G74" s="122" t="str">
        <f>VLOOKUP(E74,'LISTADO ATM'!$A$2:$B$900,2,0)</f>
        <v>ATM Oficina Sánchez II</v>
      </c>
      <c r="H74" s="122" t="str">
        <f>VLOOKUP(E74,VIP!$A$2:$O17561,7,FALSE)</f>
        <v>N/A</v>
      </c>
      <c r="I74" s="122" t="str">
        <f>VLOOKUP(E74,VIP!$A$2:$O9526,8,FALSE)</f>
        <v>N/A</v>
      </c>
      <c r="J74" s="122" t="str">
        <f>VLOOKUP(E74,VIP!$A$2:$O9476,8,FALSE)</f>
        <v>N/A</v>
      </c>
      <c r="K74" s="122" t="str">
        <f>VLOOKUP(E74,VIP!$A$2:$O13050,6,0)</f>
        <v>N/A</v>
      </c>
      <c r="L74" s="124" t="s">
        <v>2431</v>
      </c>
      <c r="M74" s="153" t="s">
        <v>2545</v>
      </c>
      <c r="N74" s="153" t="s">
        <v>2524</v>
      </c>
      <c r="O74" s="140" t="s">
        <v>2586</v>
      </c>
      <c r="P74" s="138" t="s">
        <v>2587</v>
      </c>
      <c r="Q74" s="154">
        <v>44302.737500000003</v>
      </c>
    </row>
    <row r="75" spans="1:17" ht="18" x14ac:dyDescent="0.25">
      <c r="A75" s="122" t="str">
        <f>VLOOKUP(E75,'LISTADO ATM'!$A$2:$C$901,3,0)</f>
        <v>ESTE</v>
      </c>
      <c r="B75" s="121">
        <v>335855185</v>
      </c>
      <c r="C75" s="120">
        <v>44301.71435185185</v>
      </c>
      <c r="D75" s="122" t="s">
        <v>2468</v>
      </c>
      <c r="E75" s="123">
        <v>385</v>
      </c>
      <c r="F75" s="140" t="str">
        <f>VLOOKUP(E75,VIP!$A$2:$O12636,2,0)</f>
        <v>DRBR385</v>
      </c>
      <c r="G75" s="122" t="str">
        <f>VLOOKUP(E75,'LISTADO ATM'!$A$2:$B$900,2,0)</f>
        <v xml:space="preserve">ATM Plaza Verón I </v>
      </c>
      <c r="H75" s="122" t="str">
        <f>VLOOKUP(E75,VIP!$A$2:$O17557,7,FALSE)</f>
        <v>Si</v>
      </c>
      <c r="I75" s="122" t="str">
        <f>VLOOKUP(E75,VIP!$A$2:$O9522,8,FALSE)</f>
        <v>Si</v>
      </c>
      <c r="J75" s="122" t="str">
        <f>VLOOKUP(E75,VIP!$A$2:$O9472,8,FALSE)</f>
        <v>Si</v>
      </c>
      <c r="K75" s="122" t="str">
        <f>VLOOKUP(E75,VIP!$A$2:$O13046,6,0)</f>
        <v>NO</v>
      </c>
      <c r="L75" s="124" t="s">
        <v>2459</v>
      </c>
      <c r="M75" s="153" t="s">
        <v>2545</v>
      </c>
      <c r="N75" s="118" t="s">
        <v>2472</v>
      </c>
      <c r="O75" s="140" t="s">
        <v>2473</v>
      </c>
      <c r="P75" s="145"/>
      <c r="Q75" s="154">
        <v>44302.625694444447</v>
      </c>
    </row>
    <row r="76" spans="1:17" ht="18" x14ac:dyDescent="0.25">
      <c r="A76" s="122" t="str">
        <f>VLOOKUP(E76,'LISTADO ATM'!$A$2:$C$901,3,0)</f>
        <v>DISTRITO NACIONAL</v>
      </c>
      <c r="B76" s="121">
        <v>335854740</v>
      </c>
      <c r="C76" s="120">
        <v>44301.589884259258</v>
      </c>
      <c r="D76" s="122" t="s">
        <v>2189</v>
      </c>
      <c r="E76" s="123">
        <v>390</v>
      </c>
      <c r="F76" s="140" t="str">
        <f>VLOOKUP(E76,VIP!$A$2:$O12627,2,0)</f>
        <v>DRBR390</v>
      </c>
      <c r="G76" s="122" t="str">
        <f>VLOOKUP(E76,'LISTADO ATM'!$A$2:$B$900,2,0)</f>
        <v xml:space="preserve">ATM Oficina Boca Chica II </v>
      </c>
      <c r="H76" s="122" t="str">
        <f>VLOOKUP(E76,VIP!$A$2:$O17548,7,FALSE)</f>
        <v>Si</v>
      </c>
      <c r="I76" s="122" t="str">
        <f>VLOOKUP(E76,VIP!$A$2:$O9513,8,FALSE)</f>
        <v>Si</v>
      </c>
      <c r="J76" s="122" t="str">
        <f>VLOOKUP(E76,VIP!$A$2:$O9463,8,FALSE)</f>
        <v>Si</v>
      </c>
      <c r="K76" s="122" t="str">
        <f>VLOOKUP(E76,VIP!$A$2:$O13037,6,0)</f>
        <v>NO</v>
      </c>
      <c r="L76" s="124" t="s">
        <v>2228</v>
      </c>
      <c r="M76" s="153" t="s">
        <v>2545</v>
      </c>
      <c r="N76" s="118" t="s">
        <v>2472</v>
      </c>
      <c r="O76" s="140" t="s">
        <v>2474</v>
      </c>
      <c r="P76" s="145"/>
      <c r="Q76" s="154">
        <v>44302.583333333336</v>
      </c>
    </row>
    <row r="77" spans="1:17" ht="18" x14ac:dyDescent="0.25">
      <c r="A77" s="122" t="str">
        <f>VLOOKUP(E77,'LISTADO ATM'!$A$2:$C$901,3,0)</f>
        <v>DISTRITO NACIONAL</v>
      </c>
      <c r="B77" s="121">
        <v>335855265</v>
      </c>
      <c r="C77" s="120">
        <v>44301.803576388891</v>
      </c>
      <c r="D77" s="122" t="s">
        <v>2468</v>
      </c>
      <c r="E77" s="123">
        <v>394</v>
      </c>
      <c r="F77" s="140" t="str">
        <f>VLOOKUP(E77,VIP!$A$2:$O12640,2,0)</f>
        <v>DRBR394</v>
      </c>
      <c r="G77" s="122" t="str">
        <f>VLOOKUP(E77,'LISTADO ATM'!$A$2:$B$900,2,0)</f>
        <v xml:space="preserve">ATM Multicentro La Sirena Luperón </v>
      </c>
      <c r="H77" s="122" t="str">
        <f>VLOOKUP(E77,VIP!$A$2:$O17561,7,FALSE)</f>
        <v>Si</v>
      </c>
      <c r="I77" s="122" t="str">
        <f>VLOOKUP(E77,VIP!$A$2:$O9526,8,FALSE)</f>
        <v>Si</v>
      </c>
      <c r="J77" s="122" t="str">
        <f>VLOOKUP(E77,VIP!$A$2:$O9476,8,FALSE)</f>
        <v>Si</v>
      </c>
      <c r="K77" s="122" t="str">
        <f>VLOOKUP(E77,VIP!$A$2:$O13050,6,0)</f>
        <v>NO</v>
      </c>
      <c r="L77" s="124" t="s">
        <v>2459</v>
      </c>
      <c r="M77" s="153" t="s">
        <v>2545</v>
      </c>
      <c r="N77" s="118" t="s">
        <v>2472</v>
      </c>
      <c r="O77" s="140" t="s">
        <v>2473</v>
      </c>
      <c r="P77" s="145"/>
      <c r="Q77" s="154">
        <v>44302.625</v>
      </c>
    </row>
    <row r="78" spans="1:17" ht="18" x14ac:dyDescent="0.25">
      <c r="A78" s="122" t="str">
        <f>VLOOKUP(E78,'LISTADO ATM'!$A$2:$C$901,3,0)</f>
        <v>DISTRITO NACIONAL</v>
      </c>
      <c r="B78" s="121">
        <v>335855320</v>
      </c>
      <c r="C78" s="120">
        <v>44301.933831018519</v>
      </c>
      <c r="D78" s="122" t="s">
        <v>2189</v>
      </c>
      <c r="E78" s="123">
        <v>394</v>
      </c>
      <c r="F78" s="140" t="str">
        <f>VLOOKUP(E78,VIP!$A$2:$O12637,2,0)</f>
        <v>DRBR394</v>
      </c>
      <c r="G78" s="122" t="str">
        <f>VLOOKUP(E78,'LISTADO ATM'!$A$2:$B$900,2,0)</f>
        <v xml:space="preserve">ATM Multicentro La Sirena Luperón </v>
      </c>
      <c r="H78" s="122" t="str">
        <f>VLOOKUP(E78,VIP!$A$2:$O17558,7,FALSE)</f>
        <v>Si</v>
      </c>
      <c r="I78" s="122" t="str">
        <f>VLOOKUP(E78,VIP!$A$2:$O9523,8,FALSE)</f>
        <v>Si</v>
      </c>
      <c r="J78" s="122" t="str">
        <f>VLOOKUP(E78,VIP!$A$2:$O9473,8,FALSE)</f>
        <v>Si</v>
      </c>
      <c r="K78" s="122" t="str">
        <f>VLOOKUP(E78,VIP!$A$2:$O13047,6,0)</f>
        <v>NO</v>
      </c>
      <c r="L78" s="124" t="s">
        <v>2228</v>
      </c>
      <c r="M78" s="153" t="s">
        <v>2545</v>
      </c>
      <c r="N78" s="118" t="s">
        <v>2472</v>
      </c>
      <c r="O78" s="140" t="s">
        <v>2474</v>
      </c>
      <c r="P78" s="145"/>
      <c r="Q78" s="154">
        <v>44302.589583333334</v>
      </c>
    </row>
    <row r="79" spans="1:17" ht="18" x14ac:dyDescent="0.25">
      <c r="A79" s="122" t="str">
        <f>VLOOKUP(E79,'LISTADO ATM'!$A$2:$C$901,3,0)</f>
        <v>NORTE</v>
      </c>
      <c r="B79" s="149" t="s">
        <v>2604</v>
      </c>
      <c r="C79" s="120">
        <v>44302.574942129628</v>
      </c>
      <c r="D79" s="122" t="s">
        <v>2190</v>
      </c>
      <c r="E79" s="123">
        <v>396</v>
      </c>
      <c r="F79" s="140" t="str">
        <f>VLOOKUP(E79,VIP!$A$2:$O12618,2,0)</f>
        <v>DRBR396</v>
      </c>
      <c r="G79" s="122" t="str">
        <f>VLOOKUP(E79,'LISTADO ATM'!$A$2:$B$900,2,0)</f>
        <v xml:space="preserve">ATM Oficina Plaza Ulloa (La Fuente) </v>
      </c>
      <c r="H79" s="122" t="str">
        <f>VLOOKUP(E79,VIP!$A$2:$O17539,7,FALSE)</f>
        <v>Si</v>
      </c>
      <c r="I79" s="122" t="str">
        <f>VLOOKUP(E79,VIP!$A$2:$O9504,8,FALSE)</f>
        <v>Si</v>
      </c>
      <c r="J79" s="122" t="str">
        <f>VLOOKUP(E79,VIP!$A$2:$O9454,8,FALSE)</f>
        <v>Si</v>
      </c>
      <c r="K79" s="122" t="str">
        <f>VLOOKUP(E79,VIP!$A$2:$O13028,6,0)</f>
        <v>NO</v>
      </c>
      <c r="L79" s="124" t="s">
        <v>2228</v>
      </c>
      <c r="M79" s="118" t="s">
        <v>2465</v>
      </c>
      <c r="N79" s="118" t="s">
        <v>2472</v>
      </c>
      <c r="O79" s="140" t="s">
        <v>2501</v>
      </c>
      <c r="P79" s="138"/>
      <c r="Q79" s="119" t="s">
        <v>2228</v>
      </c>
    </row>
    <row r="80" spans="1:17" ht="18" x14ac:dyDescent="0.25">
      <c r="A80" s="122" t="str">
        <f>VLOOKUP(E80,'LISTADO ATM'!$A$2:$C$901,3,0)</f>
        <v>NORTE</v>
      </c>
      <c r="B80" s="149" t="s">
        <v>2614</v>
      </c>
      <c r="C80" s="120">
        <v>44302.509166666663</v>
      </c>
      <c r="D80" s="122" t="s">
        <v>2190</v>
      </c>
      <c r="E80" s="123">
        <v>405</v>
      </c>
      <c r="F80" s="140" t="str">
        <f>VLOOKUP(E80,VIP!$A$2:$O12628,2,0)</f>
        <v>DRBR405</v>
      </c>
      <c r="G80" s="122" t="str">
        <f>VLOOKUP(E80,'LISTADO ATM'!$A$2:$B$900,2,0)</f>
        <v xml:space="preserve">ATM UNP Loma de Cabrera </v>
      </c>
      <c r="H80" s="122" t="str">
        <f>VLOOKUP(E80,VIP!$A$2:$O17549,7,FALSE)</f>
        <v>Si</v>
      </c>
      <c r="I80" s="122" t="str">
        <f>VLOOKUP(E80,VIP!$A$2:$O9514,8,FALSE)</f>
        <v>Si</v>
      </c>
      <c r="J80" s="122" t="str">
        <f>VLOOKUP(E80,VIP!$A$2:$O9464,8,FALSE)</f>
        <v>Si</v>
      </c>
      <c r="K80" s="122" t="str">
        <f>VLOOKUP(E80,VIP!$A$2:$O13038,6,0)</f>
        <v>NO</v>
      </c>
      <c r="L80" s="124" t="s">
        <v>2228</v>
      </c>
      <c r="M80" s="153" t="s">
        <v>2545</v>
      </c>
      <c r="N80" s="118" t="s">
        <v>2472</v>
      </c>
      <c r="O80" s="140" t="s">
        <v>2501</v>
      </c>
      <c r="P80" s="138"/>
      <c r="Q80" s="154">
        <v>44302.716666666667</v>
      </c>
    </row>
    <row r="81" spans="1:17" ht="18" x14ac:dyDescent="0.25">
      <c r="A81" s="122" t="str">
        <f>VLOOKUP(E81,'LISTADO ATM'!$A$2:$C$901,3,0)</f>
        <v>DISTRITO NACIONAL</v>
      </c>
      <c r="B81" s="149" t="s">
        <v>2649</v>
      </c>
      <c r="C81" s="120">
        <v>44302.683483796296</v>
      </c>
      <c r="D81" s="122" t="s">
        <v>2468</v>
      </c>
      <c r="E81" s="123">
        <v>407</v>
      </c>
      <c r="F81" s="140" t="str">
        <f>VLOOKUP(E81,VIP!$A$2:$O12622,2,0)</f>
        <v>DRBR407</v>
      </c>
      <c r="G81" s="122" t="str">
        <f>VLOOKUP(E81,'LISTADO ATM'!$A$2:$B$900,2,0)</f>
        <v xml:space="preserve">ATM Multicentro La Sirena Villa Mella </v>
      </c>
      <c r="H81" s="122" t="str">
        <f>VLOOKUP(E81,VIP!$A$2:$O17543,7,FALSE)</f>
        <v>Si</v>
      </c>
      <c r="I81" s="122" t="str">
        <f>VLOOKUP(E81,VIP!$A$2:$O9508,8,FALSE)</f>
        <v>Si</v>
      </c>
      <c r="J81" s="122" t="str">
        <f>VLOOKUP(E81,VIP!$A$2:$O9458,8,FALSE)</f>
        <v>Si</v>
      </c>
      <c r="K81" s="122" t="str">
        <f>VLOOKUP(E81,VIP!$A$2:$O13032,6,0)</f>
        <v>NO</v>
      </c>
      <c r="L81" s="124" t="s">
        <v>2428</v>
      </c>
      <c r="M81" s="153" t="s">
        <v>2545</v>
      </c>
      <c r="N81" s="118" t="s">
        <v>2472</v>
      </c>
      <c r="O81" s="140" t="s">
        <v>2473</v>
      </c>
      <c r="P81" s="138"/>
      <c r="Q81" s="154">
        <v>44302.774305555555</v>
      </c>
    </row>
    <row r="82" spans="1:17" ht="18" x14ac:dyDescent="0.25">
      <c r="A82" s="122" t="str">
        <f>VLOOKUP(E82,'LISTADO ATM'!$A$2:$C$901,3,0)</f>
        <v>DISTRITO NACIONAL</v>
      </c>
      <c r="B82" s="149" t="s">
        <v>2610</v>
      </c>
      <c r="C82" s="120">
        <v>44302.51935185185</v>
      </c>
      <c r="D82" s="122" t="s">
        <v>2492</v>
      </c>
      <c r="E82" s="123">
        <v>410</v>
      </c>
      <c r="F82" s="140" t="str">
        <f>VLOOKUP(E82,VIP!$A$2:$O12624,2,0)</f>
        <v>DRBR410</v>
      </c>
      <c r="G82" s="122" t="str">
        <f>VLOOKUP(E82,'LISTADO ATM'!$A$2:$B$900,2,0)</f>
        <v xml:space="preserve">ATM Oficina Las Palmas de Herrera II </v>
      </c>
      <c r="H82" s="122" t="str">
        <f>VLOOKUP(E82,VIP!$A$2:$O17545,7,FALSE)</f>
        <v>Si</v>
      </c>
      <c r="I82" s="122" t="str">
        <f>VLOOKUP(E82,VIP!$A$2:$O9510,8,FALSE)</f>
        <v>Si</v>
      </c>
      <c r="J82" s="122" t="str">
        <f>VLOOKUP(E82,VIP!$A$2:$O9460,8,FALSE)</f>
        <v>Si</v>
      </c>
      <c r="K82" s="122" t="str">
        <f>VLOOKUP(E82,VIP!$A$2:$O13034,6,0)</f>
        <v>NO</v>
      </c>
      <c r="L82" s="124" t="s">
        <v>2428</v>
      </c>
      <c r="M82" s="153" t="s">
        <v>2545</v>
      </c>
      <c r="N82" s="118" t="s">
        <v>2472</v>
      </c>
      <c r="O82" s="140" t="s">
        <v>2493</v>
      </c>
      <c r="P82" s="138"/>
      <c r="Q82" s="154">
        <v>44302.750694444447</v>
      </c>
    </row>
    <row r="83" spans="1:17" ht="18" x14ac:dyDescent="0.25">
      <c r="A83" s="122" t="str">
        <f>VLOOKUP(E83,'LISTADO ATM'!$A$2:$C$901,3,0)</f>
        <v>NORTE</v>
      </c>
      <c r="B83" s="149" t="s">
        <v>2609</v>
      </c>
      <c r="C83" s="120">
        <v>44302.524606481478</v>
      </c>
      <c r="D83" s="122" t="s">
        <v>2492</v>
      </c>
      <c r="E83" s="123">
        <v>411</v>
      </c>
      <c r="F83" s="140" t="str">
        <f>VLOOKUP(E83,VIP!$A$2:$O12623,2,0)</f>
        <v>DRBR411</v>
      </c>
      <c r="G83" s="122" t="str">
        <f>VLOOKUP(E83,'LISTADO ATM'!$A$2:$B$900,2,0)</f>
        <v xml:space="preserve">ATM UNP Piedra Blanca </v>
      </c>
      <c r="H83" s="122" t="str">
        <f>VLOOKUP(E83,VIP!$A$2:$O17544,7,FALSE)</f>
        <v>Si</v>
      </c>
      <c r="I83" s="122" t="str">
        <f>VLOOKUP(E83,VIP!$A$2:$O9509,8,FALSE)</f>
        <v>Si</v>
      </c>
      <c r="J83" s="122" t="str">
        <f>VLOOKUP(E83,VIP!$A$2:$O9459,8,FALSE)</f>
        <v>Si</v>
      </c>
      <c r="K83" s="122" t="str">
        <f>VLOOKUP(E83,VIP!$A$2:$O13033,6,0)</f>
        <v>NO</v>
      </c>
      <c r="L83" s="124" t="s">
        <v>2459</v>
      </c>
      <c r="M83" s="153" t="s">
        <v>2545</v>
      </c>
      <c r="N83" s="118" t="s">
        <v>2472</v>
      </c>
      <c r="O83" s="140" t="s">
        <v>2493</v>
      </c>
      <c r="P83" s="138"/>
      <c r="Q83" s="154">
        <v>44302.73541666667</v>
      </c>
    </row>
    <row r="84" spans="1:17" ht="18" x14ac:dyDescent="0.25">
      <c r="A84" s="122" t="str">
        <f>VLOOKUP(E84,'LISTADO ATM'!$A$2:$C$901,3,0)</f>
        <v>DISTRITO NACIONAL</v>
      </c>
      <c r="B84" s="149" t="s">
        <v>2569</v>
      </c>
      <c r="C84" s="120">
        <v>44302.384884259256</v>
      </c>
      <c r="D84" s="122" t="s">
        <v>2468</v>
      </c>
      <c r="E84" s="123">
        <v>415</v>
      </c>
      <c r="F84" s="140" t="str">
        <f>VLOOKUP(E84,VIP!$A$2:$O12603,2,0)</f>
        <v>DRBR415</v>
      </c>
      <c r="G84" s="122" t="str">
        <f>VLOOKUP(E84,'LISTADO ATM'!$A$2:$B$900,2,0)</f>
        <v xml:space="preserve">ATM Autobanco San Martín I </v>
      </c>
      <c r="H84" s="122" t="str">
        <f>VLOOKUP(E84,VIP!$A$2:$O17524,7,FALSE)</f>
        <v>Si</v>
      </c>
      <c r="I84" s="122" t="str">
        <f>VLOOKUP(E84,VIP!$A$2:$O9489,8,FALSE)</f>
        <v>Si</v>
      </c>
      <c r="J84" s="122" t="str">
        <f>VLOOKUP(E84,VIP!$A$2:$O9439,8,FALSE)</f>
        <v>Si</v>
      </c>
      <c r="K84" s="122" t="str">
        <f>VLOOKUP(E84,VIP!$A$2:$O13013,6,0)</f>
        <v>NO</v>
      </c>
      <c r="L84" s="124" t="s">
        <v>2428</v>
      </c>
      <c r="M84" s="153" t="s">
        <v>2545</v>
      </c>
      <c r="N84" s="118" t="s">
        <v>2472</v>
      </c>
      <c r="O84" s="140" t="s">
        <v>2473</v>
      </c>
      <c r="P84" s="138"/>
      <c r="Q84" s="154">
        <v>44302.613888888889</v>
      </c>
    </row>
    <row r="85" spans="1:17" ht="18" x14ac:dyDescent="0.25">
      <c r="A85" s="122" t="str">
        <f>VLOOKUP(E85,'LISTADO ATM'!$A$2:$C$901,3,0)</f>
        <v>DISTRITO NACIONAL</v>
      </c>
      <c r="B85" s="121">
        <v>335854746</v>
      </c>
      <c r="C85" s="120">
        <v>44301.591747685183</v>
      </c>
      <c r="D85" s="122" t="s">
        <v>2189</v>
      </c>
      <c r="E85" s="123">
        <v>416</v>
      </c>
      <c r="F85" s="140" t="str">
        <f>VLOOKUP(E85,VIP!$A$2:$O12625,2,0)</f>
        <v>DRBR416</v>
      </c>
      <c r="G85" s="122" t="str">
        <f>VLOOKUP(E85,'LISTADO ATM'!$A$2:$B$900,2,0)</f>
        <v xml:space="preserve">ATM Autobanco San Martín II </v>
      </c>
      <c r="H85" s="122" t="str">
        <f>VLOOKUP(E85,VIP!$A$2:$O17546,7,FALSE)</f>
        <v>Si</v>
      </c>
      <c r="I85" s="122" t="str">
        <f>VLOOKUP(E85,VIP!$A$2:$O9511,8,FALSE)</f>
        <v>Si</v>
      </c>
      <c r="J85" s="122" t="str">
        <f>VLOOKUP(E85,VIP!$A$2:$O9461,8,FALSE)</f>
        <v>Si</v>
      </c>
      <c r="K85" s="122" t="str">
        <f>VLOOKUP(E85,VIP!$A$2:$O13035,6,0)</f>
        <v>NO</v>
      </c>
      <c r="L85" s="124" t="s">
        <v>2228</v>
      </c>
      <c r="M85" s="153" t="s">
        <v>2545</v>
      </c>
      <c r="N85" s="118" t="s">
        <v>2472</v>
      </c>
      <c r="O85" s="140" t="s">
        <v>2474</v>
      </c>
      <c r="P85" s="145"/>
      <c r="Q85" s="154">
        <v>44302.581250000003</v>
      </c>
    </row>
    <row r="86" spans="1:17" ht="18" x14ac:dyDescent="0.25">
      <c r="A86" s="122" t="str">
        <f>VLOOKUP(E86,'LISTADO ATM'!$A$2:$C$901,3,0)</f>
        <v>DISTRITO NACIONAL</v>
      </c>
      <c r="B86" s="149" t="s">
        <v>2600</v>
      </c>
      <c r="C86" s="120">
        <v>44302.597812499997</v>
      </c>
      <c r="D86" s="122" t="s">
        <v>2189</v>
      </c>
      <c r="E86" s="123">
        <v>416</v>
      </c>
      <c r="F86" s="140" t="str">
        <f>VLOOKUP(E86,VIP!$A$2:$O12614,2,0)</f>
        <v>DRBR416</v>
      </c>
      <c r="G86" s="122" t="str">
        <f>VLOOKUP(E86,'LISTADO ATM'!$A$2:$B$900,2,0)</f>
        <v xml:space="preserve">ATM Autobanco San Martín II </v>
      </c>
      <c r="H86" s="122" t="str">
        <f>VLOOKUP(E86,VIP!$A$2:$O17535,7,FALSE)</f>
        <v>Si</v>
      </c>
      <c r="I86" s="122" t="str">
        <f>VLOOKUP(E86,VIP!$A$2:$O9500,8,FALSE)</f>
        <v>Si</v>
      </c>
      <c r="J86" s="122" t="str">
        <f>VLOOKUP(E86,VIP!$A$2:$O9450,8,FALSE)</f>
        <v>Si</v>
      </c>
      <c r="K86" s="122" t="str">
        <f>VLOOKUP(E86,VIP!$A$2:$O13024,6,0)</f>
        <v>NO</v>
      </c>
      <c r="L86" s="124" t="s">
        <v>2228</v>
      </c>
      <c r="M86" s="118" t="s">
        <v>2465</v>
      </c>
      <c r="N86" s="118" t="s">
        <v>2506</v>
      </c>
      <c r="O86" s="140" t="s">
        <v>2474</v>
      </c>
      <c r="P86" s="138"/>
      <c r="Q86" s="119" t="s">
        <v>2228</v>
      </c>
    </row>
    <row r="87" spans="1:17" ht="18" x14ac:dyDescent="0.25">
      <c r="A87" s="122" t="str">
        <f>VLOOKUP(E87,'LISTADO ATM'!$A$2:$C$901,3,0)</f>
        <v>DISTRITO NACIONAL</v>
      </c>
      <c r="B87" s="121">
        <v>335852826</v>
      </c>
      <c r="C87" s="120">
        <v>44300.40347222222</v>
      </c>
      <c r="D87" s="122" t="s">
        <v>2189</v>
      </c>
      <c r="E87" s="123">
        <v>420</v>
      </c>
      <c r="F87" s="140" t="str">
        <f>VLOOKUP(E87,VIP!$A$2:$O12617,2,0)</f>
        <v>DRBR420</v>
      </c>
      <c r="G87" s="122" t="str">
        <f>VLOOKUP(E87,'LISTADO ATM'!$A$2:$B$900,2,0)</f>
        <v xml:space="preserve">ATM DGII Av. Lincoln </v>
      </c>
      <c r="H87" s="122" t="str">
        <f>VLOOKUP(E87,VIP!$A$2:$O17538,7,FALSE)</f>
        <v>Si</v>
      </c>
      <c r="I87" s="122" t="str">
        <f>VLOOKUP(E87,VIP!$A$2:$O9503,8,FALSE)</f>
        <v>Si</v>
      </c>
      <c r="J87" s="122" t="str">
        <f>VLOOKUP(E87,VIP!$A$2:$O9453,8,FALSE)</f>
        <v>Si</v>
      </c>
      <c r="K87" s="122" t="str">
        <f>VLOOKUP(E87,VIP!$A$2:$O13027,6,0)</f>
        <v>NO</v>
      </c>
      <c r="L87" s="124" t="s">
        <v>2228</v>
      </c>
      <c r="M87" s="153" t="s">
        <v>2545</v>
      </c>
      <c r="N87" s="118" t="s">
        <v>2506</v>
      </c>
      <c r="O87" s="140" t="s">
        <v>2474</v>
      </c>
      <c r="P87" s="138"/>
      <c r="Q87" s="154">
        <v>44302.587500000001</v>
      </c>
    </row>
    <row r="88" spans="1:17" ht="18" x14ac:dyDescent="0.25">
      <c r="A88" s="122" t="str">
        <f>VLOOKUP(E88,'LISTADO ATM'!$A$2:$C$901,3,0)</f>
        <v>NORTE</v>
      </c>
      <c r="B88" s="121">
        <v>335855275</v>
      </c>
      <c r="C88" s="120">
        <v>44301.827407407407</v>
      </c>
      <c r="D88" s="122" t="s">
        <v>2190</v>
      </c>
      <c r="E88" s="123">
        <v>431</v>
      </c>
      <c r="F88" s="140" t="str">
        <f>VLOOKUP(E88,VIP!$A$2:$O12633,2,0)</f>
        <v>DRBR583</v>
      </c>
      <c r="G88" s="122" t="str">
        <f>VLOOKUP(E88,'LISTADO ATM'!$A$2:$B$900,2,0)</f>
        <v xml:space="preserve">ATM Autoservicio Sol (Santiago) </v>
      </c>
      <c r="H88" s="122" t="str">
        <f>VLOOKUP(E88,VIP!$A$2:$O17554,7,FALSE)</f>
        <v>Si</v>
      </c>
      <c r="I88" s="122" t="str">
        <f>VLOOKUP(E88,VIP!$A$2:$O9519,8,FALSE)</f>
        <v>Si</v>
      </c>
      <c r="J88" s="122" t="str">
        <f>VLOOKUP(E88,VIP!$A$2:$O9469,8,FALSE)</f>
        <v>Si</v>
      </c>
      <c r="K88" s="122" t="str">
        <f>VLOOKUP(E88,VIP!$A$2:$O13043,6,0)</f>
        <v>SI</v>
      </c>
      <c r="L88" s="124" t="s">
        <v>2488</v>
      </c>
      <c r="M88" s="153" t="s">
        <v>2545</v>
      </c>
      <c r="N88" s="118" t="s">
        <v>2472</v>
      </c>
      <c r="O88" s="140" t="s">
        <v>2501</v>
      </c>
      <c r="P88" s="145"/>
      <c r="Q88" s="154">
        <v>44302.45416666667</v>
      </c>
    </row>
    <row r="89" spans="1:17" ht="18" x14ac:dyDescent="0.25">
      <c r="A89" s="122" t="str">
        <f>VLOOKUP(E89,'LISTADO ATM'!$A$2:$C$901,3,0)</f>
        <v>ESTE</v>
      </c>
      <c r="B89" s="149" t="s">
        <v>2568</v>
      </c>
      <c r="C89" s="120">
        <v>44302.387962962966</v>
      </c>
      <c r="D89" s="122" t="s">
        <v>2189</v>
      </c>
      <c r="E89" s="123">
        <v>433</v>
      </c>
      <c r="F89" s="140" t="str">
        <f>VLOOKUP(E89,VIP!$A$2:$O12602,2,0)</f>
        <v>DRBR433</v>
      </c>
      <c r="G89" s="122" t="str">
        <f>VLOOKUP(E89,'LISTADO ATM'!$A$2:$B$900,2,0)</f>
        <v xml:space="preserve">ATM Centro Comercial Las Canas (Cap Cana) </v>
      </c>
      <c r="H89" s="122" t="str">
        <f>VLOOKUP(E89,VIP!$A$2:$O17523,7,FALSE)</f>
        <v>Si</v>
      </c>
      <c r="I89" s="122" t="str">
        <f>VLOOKUP(E89,VIP!$A$2:$O9488,8,FALSE)</f>
        <v>Si</v>
      </c>
      <c r="J89" s="122" t="str">
        <f>VLOOKUP(E89,VIP!$A$2:$O9438,8,FALSE)</f>
        <v>Si</v>
      </c>
      <c r="K89" s="122" t="str">
        <f>VLOOKUP(E89,VIP!$A$2:$O13012,6,0)</f>
        <v>NO</v>
      </c>
      <c r="L89" s="124" t="s">
        <v>2254</v>
      </c>
      <c r="M89" s="153" t="s">
        <v>2545</v>
      </c>
      <c r="N89" s="118" t="s">
        <v>2506</v>
      </c>
      <c r="O89" s="140" t="s">
        <v>2474</v>
      </c>
      <c r="P89" s="138"/>
      <c r="Q89" s="154">
        <v>44302.629861111112</v>
      </c>
    </row>
    <row r="90" spans="1:17" ht="18" x14ac:dyDescent="0.25">
      <c r="A90" s="122" t="str">
        <f>VLOOKUP(E90,'LISTADO ATM'!$A$2:$C$901,3,0)</f>
        <v>DISTRITO NACIONAL</v>
      </c>
      <c r="B90" s="149" t="s">
        <v>2656</v>
      </c>
      <c r="C90" s="120">
        <v>44302.650034722225</v>
      </c>
      <c r="D90" s="122" t="s">
        <v>2468</v>
      </c>
      <c r="E90" s="123">
        <v>434</v>
      </c>
      <c r="F90" s="140" t="str">
        <f>VLOOKUP(E90,VIP!$A$2:$O12629,2,0)</f>
        <v>DRBR434</v>
      </c>
      <c r="G90" s="122" t="str">
        <f>VLOOKUP(E90,'LISTADO ATM'!$A$2:$B$900,2,0)</f>
        <v xml:space="preserve">ATM Generadora Hidroeléctrica Dom. (EGEHID) </v>
      </c>
      <c r="H90" s="122" t="str">
        <f>VLOOKUP(E90,VIP!$A$2:$O17550,7,FALSE)</f>
        <v>Si</v>
      </c>
      <c r="I90" s="122" t="str">
        <f>VLOOKUP(E90,VIP!$A$2:$O9515,8,FALSE)</f>
        <v>Si</v>
      </c>
      <c r="J90" s="122" t="str">
        <f>VLOOKUP(E90,VIP!$A$2:$O9465,8,FALSE)</f>
        <v>Si</v>
      </c>
      <c r="K90" s="122" t="str">
        <f>VLOOKUP(E90,VIP!$A$2:$O13039,6,0)</f>
        <v>NO</v>
      </c>
      <c r="L90" s="124" t="s">
        <v>2428</v>
      </c>
      <c r="M90" s="118" t="s">
        <v>2465</v>
      </c>
      <c r="N90" s="118" t="s">
        <v>2472</v>
      </c>
      <c r="O90" s="140" t="s">
        <v>2473</v>
      </c>
      <c r="P90" s="138"/>
      <c r="Q90" s="118" t="s">
        <v>2428</v>
      </c>
    </row>
    <row r="91" spans="1:17" ht="18" x14ac:dyDescent="0.25">
      <c r="A91" s="122" t="str">
        <f>VLOOKUP(E91,'LISTADO ATM'!$A$2:$C$901,3,0)</f>
        <v>NORTE</v>
      </c>
      <c r="B91" s="149" t="s">
        <v>2560</v>
      </c>
      <c r="C91" s="120">
        <v>44302.414930555555</v>
      </c>
      <c r="D91" s="122" t="s">
        <v>2190</v>
      </c>
      <c r="E91" s="123">
        <v>463</v>
      </c>
      <c r="F91" s="140" t="str">
        <f>VLOOKUP(E91,VIP!$A$2:$O12594,2,0)</f>
        <v>DRBR463</v>
      </c>
      <c r="G91" s="122" t="str">
        <f>VLOOKUP(E91,'LISTADO ATM'!$A$2:$B$900,2,0)</f>
        <v xml:space="preserve">ATM La Sirena El Embrujo </v>
      </c>
      <c r="H91" s="122" t="str">
        <f>VLOOKUP(E91,VIP!$A$2:$O17515,7,FALSE)</f>
        <v>Si</v>
      </c>
      <c r="I91" s="122" t="str">
        <f>VLOOKUP(E91,VIP!$A$2:$O9480,8,FALSE)</f>
        <v>Si</v>
      </c>
      <c r="J91" s="122" t="str">
        <f>VLOOKUP(E91,VIP!$A$2:$O9430,8,FALSE)</f>
        <v>Si</v>
      </c>
      <c r="K91" s="122" t="str">
        <f>VLOOKUP(E91,VIP!$A$2:$O13004,6,0)</f>
        <v>NO</v>
      </c>
      <c r="L91" s="124" t="s">
        <v>2576</v>
      </c>
      <c r="M91" s="153" t="s">
        <v>2545</v>
      </c>
      <c r="N91" s="118" t="s">
        <v>2472</v>
      </c>
      <c r="O91" s="140" t="s">
        <v>2529</v>
      </c>
      <c r="P91" s="138"/>
      <c r="Q91" s="154">
        <v>44302.740277777775</v>
      </c>
    </row>
    <row r="92" spans="1:17" ht="18" x14ac:dyDescent="0.25">
      <c r="A92" s="122" t="str">
        <f>VLOOKUP(E92,'LISTADO ATM'!$A$2:$C$901,3,0)</f>
        <v>NORTE</v>
      </c>
      <c r="B92" s="149" t="s">
        <v>2646</v>
      </c>
      <c r="C92" s="120">
        <v>44302.693993055553</v>
      </c>
      <c r="D92" s="122" t="s">
        <v>2190</v>
      </c>
      <c r="E92" s="123">
        <v>463</v>
      </c>
      <c r="F92" s="140" t="str">
        <f>VLOOKUP(E92,VIP!$A$2:$O12619,2,0)</f>
        <v>DRBR463</v>
      </c>
      <c r="G92" s="122" t="str">
        <f>VLOOKUP(E92,'LISTADO ATM'!$A$2:$B$900,2,0)</f>
        <v xml:space="preserve">ATM La Sirena El Embrujo </v>
      </c>
      <c r="H92" s="122" t="str">
        <f>VLOOKUP(E92,VIP!$A$2:$O17540,7,FALSE)</f>
        <v>Si</v>
      </c>
      <c r="I92" s="122" t="str">
        <f>VLOOKUP(E92,VIP!$A$2:$O9505,8,FALSE)</f>
        <v>Si</v>
      </c>
      <c r="J92" s="122" t="str">
        <f>VLOOKUP(E92,VIP!$A$2:$O9455,8,FALSE)</f>
        <v>Si</v>
      </c>
      <c r="K92" s="122" t="str">
        <f>VLOOKUP(E92,VIP!$A$2:$O13029,6,0)</f>
        <v>NO</v>
      </c>
      <c r="L92" s="124" t="s">
        <v>2431</v>
      </c>
      <c r="M92" s="153" t="s">
        <v>2545</v>
      </c>
      <c r="N92" s="118" t="s">
        <v>2472</v>
      </c>
      <c r="O92" s="140" t="s">
        <v>2660</v>
      </c>
      <c r="P92" s="138"/>
      <c r="Q92" s="154">
        <v>44302.772916666669</v>
      </c>
    </row>
    <row r="93" spans="1:17" ht="18" x14ac:dyDescent="0.25">
      <c r="A93" s="122" t="str">
        <f>VLOOKUP(E93,'LISTADO ATM'!$A$2:$C$901,3,0)</f>
        <v>DISTRITO NACIONAL</v>
      </c>
      <c r="B93" s="121">
        <v>335853369</v>
      </c>
      <c r="C93" s="120">
        <v>44300.594490740739</v>
      </c>
      <c r="D93" s="122" t="s">
        <v>2189</v>
      </c>
      <c r="E93" s="123">
        <v>476</v>
      </c>
      <c r="F93" s="140" t="str">
        <f>VLOOKUP(E93,VIP!$A$2:$O12602,2,0)</f>
        <v>DRBR476</v>
      </c>
      <c r="G93" s="122" t="str">
        <f>VLOOKUP(E93,'LISTADO ATM'!$A$2:$B$900,2,0)</f>
        <v xml:space="preserve">ATM Multicentro La Sirena Las Caobas </v>
      </c>
      <c r="H93" s="122" t="str">
        <f>VLOOKUP(E93,VIP!$A$2:$O17523,7,FALSE)</f>
        <v>Si</v>
      </c>
      <c r="I93" s="122" t="str">
        <f>VLOOKUP(E93,VIP!$A$2:$O9488,8,FALSE)</f>
        <v>Si</v>
      </c>
      <c r="J93" s="122" t="str">
        <f>VLOOKUP(E93,VIP!$A$2:$O9438,8,FALSE)</f>
        <v>Si</v>
      </c>
      <c r="K93" s="122" t="str">
        <f>VLOOKUP(E93,VIP!$A$2:$O13012,6,0)</f>
        <v>SI</v>
      </c>
      <c r="L93" s="124" t="s">
        <v>2228</v>
      </c>
      <c r="M93" s="153" t="s">
        <v>2545</v>
      </c>
      <c r="N93" s="118" t="s">
        <v>2472</v>
      </c>
      <c r="O93" s="140" t="s">
        <v>2474</v>
      </c>
      <c r="P93" s="145"/>
      <c r="Q93" s="154">
        <v>44302.581944444442</v>
      </c>
    </row>
    <row r="94" spans="1:17" ht="18" x14ac:dyDescent="0.25">
      <c r="A94" s="122" t="str">
        <f>VLOOKUP(E94,'LISTADO ATM'!$A$2:$C$901,3,0)</f>
        <v>NORTE</v>
      </c>
      <c r="B94" s="149">
        <v>335855323</v>
      </c>
      <c r="C94" s="120">
        <v>44301.937326388892</v>
      </c>
      <c r="D94" s="122" t="s">
        <v>2189</v>
      </c>
      <c r="E94" s="123">
        <v>482</v>
      </c>
      <c r="F94" s="140" t="str">
        <f>VLOOKUP(E94,VIP!$A$2:$O12634,2,0)</f>
        <v>DRBR482</v>
      </c>
      <c r="G94" s="122" t="str">
        <f>VLOOKUP(E94,'LISTADO ATM'!$A$2:$B$900,2,0)</f>
        <v xml:space="preserve">ATM Centro de Caja Plaza Lama (Santiago) </v>
      </c>
      <c r="H94" s="122" t="str">
        <f>VLOOKUP(E94,VIP!$A$2:$O17555,7,FALSE)</f>
        <v>Si</v>
      </c>
      <c r="I94" s="122" t="str">
        <f>VLOOKUP(E94,VIP!$A$2:$O9520,8,FALSE)</f>
        <v>Si</v>
      </c>
      <c r="J94" s="122" t="str">
        <f>VLOOKUP(E94,VIP!$A$2:$O9470,8,FALSE)</f>
        <v>Si</v>
      </c>
      <c r="K94" s="122" t="str">
        <f>VLOOKUP(E94,VIP!$A$2:$O13044,6,0)</f>
        <v>NO</v>
      </c>
      <c r="L94" s="124" t="s">
        <v>2228</v>
      </c>
      <c r="M94" s="153" t="s">
        <v>2545</v>
      </c>
      <c r="N94" s="118" t="s">
        <v>2472</v>
      </c>
      <c r="O94" s="140" t="s">
        <v>2474</v>
      </c>
      <c r="P94" s="145"/>
      <c r="Q94" s="154">
        <v>44302.585416666669</v>
      </c>
    </row>
    <row r="95" spans="1:17" ht="18" x14ac:dyDescent="0.25">
      <c r="A95" s="122" t="str">
        <f>VLOOKUP(E95,'LISTADO ATM'!$A$2:$C$901,3,0)</f>
        <v>DISTRITO NACIONAL</v>
      </c>
      <c r="B95" s="149" t="s">
        <v>2612</v>
      </c>
      <c r="C95" s="120">
        <v>44302.515393518515</v>
      </c>
      <c r="D95" s="122" t="s">
        <v>2468</v>
      </c>
      <c r="E95" s="123">
        <v>487</v>
      </c>
      <c r="F95" s="140" t="str">
        <f>VLOOKUP(E95,VIP!$A$2:$O12626,2,0)</f>
        <v>DRBR487</v>
      </c>
      <c r="G95" s="122" t="str">
        <f>VLOOKUP(E95,'LISTADO ATM'!$A$2:$B$900,2,0)</f>
        <v xml:space="preserve">ATM Olé Hainamosa </v>
      </c>
      <c r="H95" s="122" t="str">
        <f>VLOOKUP(E95,VIP!$A$2:$O17547,7,FALSE)</f>
        <v>Si</v>
      </c>
      <c r="I95" s="122" t="str">
        <f>VLOOKUP(E95,VIP!$A$2:$O9512,8,FALSE)</f>
        <v>Si</v>
      </c>
      <c r="J95" s="122" t="str">
        <f>VLOOKUP(E95,VIP!$A$2:$O9462,8,FALSE)</f>
        <v>Si</v>
      </c>
      <c r="K95" s="122" t="str">
        <f>VLOOKUP(E95,VIP!$A$2:$O13036,6,0)</f>
        <v>SI</v>
      </c>
      <c r="L95" s="124" t="s">
        <v>2459</v>
      </c>
      <c r="M95" s="118" t="s">
        <v>2465</v>
      </c>
      <c r="N95" s="118" t="s">
        <v>2472</v>
      </c>
      <c r="O95" s="140" t="s">
        <v>2473</v>
      </c>
      <c r="P95" s="138"/>
      <c r="Q95" s="119" t="s">
        <v>2459</v>
      </c>
    </row>
    <row r="96" spans="1:17" ht="18" x14ac:dyDescent="0.25">
      <c r="A96" s="122" t="str">
        <f>VLOOKUP(E96,'LISTADO ATM'!$A$2:$C$901,3,0)</f>
        <v>DISTRITO NACIONAL</v>
      </c>
      <c r="B96" s="121">
        <v>335855264</v>
      </c>
      <c r="C96" s="120">
        <v>44301.802488425928</v>
      </c>
      <c r="D96" s="122" t="s">
        <v>2189</v>
      </c>
      <c r="E96" s="123">
        <v>490</v>
      </c>
      <c r="F96" s="140" t="str">
        <f>VLOOKUP(E96,VIP!$A$2:$O12641,2,0)</f>
        <v>DRBR490</v>
      </c>
      <c r="G96" s="122" t="str">
        <f>VLOOKUP(E96,'LISTADO ATM'!$A$2:$B$900,2,0)</f>
        <v xml:space="preserve">ATM Hospital Ney Arias Lora </v>
      </c>
      <c r="H96" s="122" t="str">
        <f>VLOOKUP(E96,VIP!$A$2:$O17562,7,FALSE)</f>
        <v>Si</v>
      </c>
      <c r="I96" s="122" t="str">
        <f>VLOOKUP(E96,VIP!$A$2:$O9527,8,FALSE)</f>
        <v>Si</v>
      </c>
      <c r="J96" s="122" t="str">
        <f>VLOOKUP(E96,VIP!$A$2:$O9477,8,FALSE)</f>
        <v>Si</v>
      </c>
      <c r="K96" s="122" t="str">
        <f>VLOOKUP(E96,VIP!$A$2:$O13051,6,0)</f>
        <v>NO</v>
      </c>
      <c r="L96" s="124" t="s">
        <v>2228</v>
      </c>
      <c r="M96" s="153" t="s">
        <v>2545</v>
      </c>
      <c r="N96" s="118" t="s">
        <v>2472</v>
      </c>
      <c r="O96" s="140" t="s">
        <v>2474</v>
      </c>
      <c r="P96" s="145"/>
      <c r="Q96" s="154">
        <v>44302.425000000003</v>
      </c>
    </row>
    <row r="97" spans="1:17" ht="18" x14ac:dyDescent="0.25">
      <c r="A97" s="122" t="str">
        <f>VLOOKUP(E97,'LISTADO ATM'!$A$2:$C$901,3,0)</f>
        <v>DISTRITO NACIONAL</v>
      </c>
      <c r="B97" s="149" t="s">
        <v>2607</v>
      </c>
      <c r="C97" s="120">
        <v>44302.555914351855</v>
      </c>
      <c r="D97" s="122" t="s">
        <v>2468</v>
      </c>
      <c r="E97" s="123">
        <v>490</v>
      </c>
      <c r="F97" s="140" t="str">
        <f>VLOOKUP(E97,VIP!$A$2:$O12621,2,0)</f>
        <v>DRBR490</v>
      </c>
      <c r="G97" s="122" t="str">
        <f>VLOOKUP(E97,'LISTADO ATM'!$A$2:$B$900,2,0)</f>
        <v xml:space="preserve">ATM Hospital Ney Arias Lora </v>
      </c>
      <c r="H97" s="122" t="str">
        <f>VLOOKUP(E97,VIP!$A$2:$O17542,7,FALSE)</f>
        <v>Si</v>
      </c>
      <c r="I97" s="122" t="str">
        <f>VLOOKUP(E97,VIP!$A$2:$O9507,8,FALSE)</f>
        <v>Si</v>
      </c>
      <c r="J97" s="122" t="str">
        <f>VLOOKUP(E97,VIP!$A$2:$O9457,8,FALSE)</f>
        <v>Si</v>
      </c>
      <c r="K97" s="122" t="str">
        <f>VLOOKUP(E97,VIP!$A$2:$O13031,6,0)</f>
        <v>NO</v>
      </c>
      <c r="L97" s="124" t="s">
        <v>2459</v>
      </c>
      <c r="M97" s="118" t="s">
        <v>2465</v>
      </c>
      <c r="N97" s="118" t="s">
        <v>2472</v>
      </c>
      <c r="O97" s="140" t="s">
        <v>2473</v>
      </c>
      <c r="P97" s="138"/>
      <c r="Q97" s="119" t="s">
        <v>2459</v>
      </c>
    </row>
    <row r="98" spans="1:17" ht="18" x14ac:dyDescent="0.25">
      <c r="A98" s="122" t="str">
        <f>VLOOKUP(E98,'LISTADO ATM'!$A$2:$C$901,3,0)</f>
        <v>NORTE</v>
      </c>
      <c r="B98" s="149" t="s">
        <v>2637</v>
      </c>
      <c r="C98" s="120">
        <v>44302.709178240744</v>
      </c>
      <c r="D98" s="122" t="s">
        <v>2190</v>
      </c>
      <c r="E98" s="123">
        <v>492</v>
      </c>
      <c r="F98" s="140" t="e">
        <f>VLOOKUP(E98,VIP!$A$2:$O12610,2,0)</f>
        <v>#N/A</v>
      </c>
      <c r="G98" s="122" t="str">
        <f>VLOOKUP(E98,'LISTADO ATM'!$A$2:$B$900,2,0)</f>
        <v>ATM S/M Nacional  El Dorado Santiago</v>
      </c>
      <c r="H98" s="122" t="e">
        <f>VLOOKUP(E98,VIP!$A$2:$O17531,7,FALSE)</f>
        <v>#N/A</v>
      </c>
      <c r="I98" s="122" t="e">
        <f>VLOOKUP(E98,VIP!$A$2:$O9496,8,FALSE)</f>
        <v>#N/A</v>
      </c>
      <c r="J98" s="122" t="e">
        <f>VLOOKUP(E98,VIP!$A$2:$O9446,8,FALSE)</f>
        <v>#N/A</v>
      </c>
      <c r="K98" s="122" t="e">
        <f>VLOOKUP(E98,VIP!$A$2:$O13020,6,0)</f>
        <v>#N/A</v>
      </c>
      <c r="L98" s="124" t="s">
        <v>2228</v>
      </c>
      <c r="M98" s="118" t="s">
        <v>2465</v>
      </c>
      <c r="N98" s="118" t="s">
        <v>2472</v>
      </c>
      <c r="O98" s="140" t="s">
        <v>2501</v>
      </c>
      <c r="P98" s="138"/>
      <c r="Q98" s="118" t="s">
        <v>2228</v>
      </c>
    </row>
    <row r="99" spans="1:17" ht="18" x14ac:dyDescent="0.25">
      <c r="A99" s="122" t="str">
        <f>VLOOKUP(E99,'LISTADO ATM'!$A$2:$C$901,3,0)</f>
        <v>NORTE</v>
      </c>
      <c r="B99" s="149" t="s">
        <v>2558</v>
      </c>
      <c r="C99" s="120">
        <v>44302.417002314818</v>
      </c>
      <c r="D99" s="122" t="s">
        <v>2189</v>
      </c>
      <c r="E99" s="123">
        <v>496</v>
      </c>
      <c r="F99" s="140" t="str">
        <f>VLOOKUP(E99,VIP!$A$2:$O12592,2,0)</f>
        <v>DRBR496</v>
      </c>
      <c r="G99" s="122" t="str">
        <f>VLOOKUP(E99,'LISTADO ATM'!$A$2:$B$900,2,0)</f>
        <v xml:space="preserve">ATM Multicentro La Sirena Bonao </v>
      </c>
      <c r="H99" s="122" t="str">
        <f>VLOOKUP(E99,VIP!$A$2:$O17513,7,FALSE)</f>
        <v>Si</v>
      </c>
      <c r="I99" s="122" t="str">
        <f>VLOOKUP(E99,VIP!$A$2:$O9478,8,FALSE)</f>
        <v>Si</v>
      </c>
      <c r="J99" s="122" t="str">
        <f>VLOOKUP(E99,VIP!$A$2:$O9428,8,FALSE)</f>
        <v>Si</v>
      </c>
      <c r="K99" s="122" t="str">
        <f>VLOOKUP(E99,VIP!$A$2:$O13002,6,0)</f>
        <v>NO</v>
      </c>
      <c r="L99" s="124" t="s">
        <v>2228</v>
      </c>
      <c r="M99" s="153" t="s">
        <v>2545</v>
      </c>
      <c r="N99" s="118" t="s">
        <v>2472</v>
      </c>
      <c r="O99" s="140" t="s">
        <v>2474</v>
      </c>
      <c r="P99" s="138"/>
      <c r="Q99" s="154">
        <v>44302.586805555555</v>
      </c>
    </row>
    <row r="100" spans="1:17" ht="18" x14ac:dyDescent="0.25">
      <c r="A100" s="122" t="str">
        <f>VLOOKUP(E100,'LISTADO ATM'!$A$2:$C$901,3,0)</f>
        <v>NORTE</v>
      </c>
      <c r="B100" s="149" t="s">
        <v>2624</v>
      </c>
      <c r="C100" s="120">
        <v>44302.616840277777</v>
      </c>
      <c r="D100" s="122" t="s">
        <v>2492</v>
      </c>
      <c r="E100" s="123">
        <v>497</v>
      </c>
      <c r="F100" s="140" t="str">
        <f>VLOOKUP(E100,VIP!$A$2:$O12638,2,0)</f>
        <v>DRBR497</v>
      </c>
      <c r="G100" s="122" t="str">
        <f>VLOOKUP(E100,'LISTADO ATM'!$A$2:$B$900,2,0)</f>
        <v xml:space="preserve">ATM Oficina El Portal II (Santiago) </v>
      </c>
      <c r="H100" s="122" t="str">
        <f>VLOOKUP(E100,VIP!$A$2:$O17559,7,FALSE)</f>
        <v>Si</v>
      </c>
      <c r="I100" s="122" t="str">
        <f>VLOOKUP(E100,VIP!$A$2:$O9524,8,FALSE)</f>
        <v>Si</v>
      </c>
      <c r="J100" s="122" t="str">
        <f>VLOOKUP(E100,VIP!$A$2:$O9474,8,FALSE)</f>
        <v>Si</v>
      </c>
      <c r="K100" s="122" t="str">
        <f>VLOOKUP(E100,VIP!$A$2:$O13048,6,0)</f>
        <v>SI</v>
      </c>
      <c r="L100" s="124" t="s">
        <v>2431</v>
      </c>
      <c r="M100" s="153" t="s">
        <v>2545</v>
      </c>
      <c r="N100" s="153" t="s">
        <v>2524</v>
      </c>
      <c r="O100" s="140" t="s">
        <v>2586</v>
      </c>
      <c r="P100" s="138" t="s">
        <v>2587</v>
      </c>
      <c r="Q100" s="154">
        <v>44302.739583333336</v>
      </c>
    </row>
    <row r="101" spans="1:17" ht="18" x14ac:dyDescent="0.25">
      <c r="A101" s="122" t="str">
        <f>VLOOKUP(E101,'LISTADO ATM'!$A$2:$C$901,3,0)</f>
        <v>NORTE</v>
      </c>
      <c r="B101" s="149" t="s">
        <v>2584</v>
      </c>
      <c r="C101" s="120">
        <v>44302.436238425929</v>
      </c>
      <c r="D101" s="122" t="s">
        <v>2492</v>
      </c>
      <c r="E101" s="123">
        <v>500</v>
      </c>
      <c r="F101" s="140" t="str">
        <f>VLOOKUP(E101,VIP!$A$2:$O12609,2,0)</f>
        <v>DRBR500</v>
      </c>
      <c r="G101" s="122" t="str">
        <f>VLOOKUP(E101,'LISTADO ATM'!$A$2:$B$900,2,0)</f>
        <v xml:space="preserve">ATM UNP Cutupú </v>
      </c>
      <c r="H101" s="122" t="str">
        <f>VLOOKUP(E101,VIP!$A$2:$O17530,7,FALSE)</f>
        <v>Si</v>
      </c>
      <c r="I101" s="122" t="str">
        <f>VLOOKUP(E101,VIP!$A$2:$O9495,8,FALSE)</f>
        <v>Si</v>
      </c>
      <c r="J101" s="122" t="str">
        <f>VLOOKUP(E101,VIP!$A$2:$O9445,8,FALSE)</f>
        <v>Si</v>
      </c>
      <c r="K101" s="122" t="str">
        <f>VLOOKUP(E101,VIP!$A$2:$O13019,6,0)</f>
        <v>NO</v>
      </c>
      <c r="L101" s="124" t="s">
        <v>2431</v>
      </c>
      <c r="M101" s="153" t="s">
        <v>2545</v>
      </c>
      <c r="N101" s="153" t="s">
        <v>2524</v>
      </c>
      <c r="O101" s="140" t="s">
        <v>2586</v>
      </c>
      <c r="P101" s="138" t="s">
        <v>2587</v>
      </c>
      <c r="Q101" s="154">
        <v>44302.738888888889</v>
      </c>
    </row>
    <row r="102" spans="1:17" ht="18" x14ac:dyDescent="0.25">
      <c r="A102" s="122" t="str">
        <f>VLOOKUP(E102,'LISTADO ATM'!$A$2:$C$901,3,0)</f>
        <v>NORTE</v>
      </c>
      <c r="B102" s="149" t="s">
        <v>2557</v>
      </c>
      <c r="C102" s="120">
        <v>44302.417962962965</v>
      </c>
      <c r="D102" s="122" t="s">
        <v>2189</v>
      </c>
      <c r="E102" s="123">
        <v>502</v>
      </c>
      <c r="F102" s="140" t="str">
        <f>VLOOKUP(E102,VIP!$A$2:$O12591,2,0)</f>
        <v>DRBR502</v>
      </c>
      <c r="G102" s="122" t="str">
        <f>VLOOKUP(E102,'LISTADO ATM'!$A$2:$B$900,2,0)</f>
        <v xml:space="preserve">ATM Materno Infantil de (Santiago) </v>
      </c>
      <c r="H102" s="122" t="str">
        <f>VLOOKUP(E102,VIP!$A$2:$O17512,7,FALSE)</f>
        <v>Si</v>
      </c>
      <c r="I102" s="122" t="str">
        <f>VLOOKUP(E102,VIP!$A$2:$O9477,8,FALSE)</f>
        <v>Si</v>
      </c>
      <c r="J102" s="122" t="str">
        <f>VLOOKUP(E102,VIP!$A$2:$O9427,8,FALSE)</f>
        <v>Si</v>
      </c>
      <c r="K102" s="122" t="str">
        <f>VLOOKUP(E102,VIP!$A$2:$O13001,6,0)</f>
        <v>NO</v>
      </c>
      <c r="L102" s="124" t="s">
        <v>2228</v>
      </c>
      <c r="M102" s="153" t="s">
        <v>2545</v>
      </c>
      <c r="N102" s="118" t="s">
        <v>2472</v>
      </c>
      <c r="O102" s="140" t="s">
        <v>2474</v>
      </c>
      <c r="P102" s="138"/>
      <c r="Q102" s="154">
        <v>44302.590277777781</v>
      </c>
    </row>
    <row r="103" spans="1:17" ht="18" x14ac:dyDescent="0.25">
      <c r="A103" s="122" t="str">
        <f>VLOOKUP(E103,'LISTADO ATM'!$A$2:$C$901,3,0)</f>
        <v>DISTRITO NACIONAL</v>
      </c>
      <c r="B103" s="149">
        <v>335855800</v>
      </c>
      <c r="C103" s="120">
        <v>44302.463263888887</v>
      </c>
      <c r="D103" s="122" t="s">
        <v>2468</v>
      </c>
      <c r="E103" s="123">
        <v>507</v>
      </c>
      <c r="F103" s="140" t="str">
        <f>VLOOKUP(E103,VIP!$A$2:$O12579,2,0)</f>
        <v>DRBR507</v>
      </c>
      <c r="G103" s="122" t="str">
        <f>VLOOKUP(E103,'LISTADO ATM'!$A$2:$B$900,2,0)</f>
        <v>ATM Estación Sigma Boca Chica</v>
      </c>
      <c r="H103" s="122" t="str">
        <f>VLOOKUP(E103,VIP!$A$2:$O17500,7,FALSE)</f>
        <v>Si</v>
      </c>
      <c r="I103" s="122" t="str">
        <f>VLOOKUP(E103,VIP!$A$2:$O9465,8,FALSE)</f>
        <v>Si</v>
      </c>
      <c r="J103" s="122" t="str">
        <f>VLOOKUP(E103,VIP!$A$2:$O9415,8,FALSE)</f>
        <v>Si</v>
      </c>
      <c r="K103" s="122" t="str">
        <f>VLOOKUP(E103,VIP!$A$2:$O12989,6,0)</f>
        <v>NO</v>
      </c>
      <c r="L103" s="124" t="s">
        <v>2428</v>
      </c>
      <c r="M103" s="153" t="s">
        <v>2545</v>
      </c>
      <c r="N103" s="118" t="s">
        <v>2472</v>
      </c>
      <c r="O103" s="140" t="s">
        <v>2473</v>
      </c>
      <c r="P103" s="138"/>
      <c r="Q103" s="154">
        <v>44302.613888888889</v>
      </c>
    </row>
    <row r="104" spans="1:17" ht="18" x14ac:dyDescent="0.25">
      <c r="A104" s="122" t="str">
        <f>VLOOKUP(E104,'LISTADO ATM'!$A$2:$C$901,3,0)</f>
        <v>NORTE</v>
      </c>
      <c r="B104" s="149" t="s">
        <v>2539</v>
      </c>
      <c r="C104" s="120">
        <v>44302.323136574072</v>
      </c>
      <c r="D104" s="122" t="s">
        <v>2190</v>
      </c>
      <c r="E104" s="123">
        <v>511</v>
      </c>
      <c r="F104" s="140" t="str">
        <f>VLOOKUP(E104,VIP!$A$2:$O12583,2,0)</f>
        <v>DRBR511</v>
      </c>
      <c r="G104" s="122" t="str">
        <f>VLOOKUP(E104,'LISTADO ATM'!$A$2:$B$900,2,0)</f>
        <v xml:space="preserve">ATM UNP Río San Juan (Nagua) </v>
      </c>
      <c r="H104" s="122" t="str">
        <f>VLOOKUP(E104,VIP!$A$2:$O17504,7,FALSE)</f>
        <v>Si</v>
      </c>
      <c r="I104" s="122" t="str">
        <f>VLOOKUP(E104,VIP!$A$2:$O9469,8,FALSE)</f>
        <v>Si</v>
      </c>
      <c r="J104" s="122" t="str">
        <f>VLOOKUP(E104,VIP!$A$2:$O9419,8,FALSE)</f>
        <v>Si</v>
      </c>
      <c r="K104" s="122" t="str">
        <f>VLOOKUP(E104,VIP!$A$2:$O12993,6,0)</f>
        <v>NO</v>
      </c>
      <c r="L104" s="124" t="s">
        <v>2228</v>
      </c>
      <c r="M104" s="118" t="s">
        <v>2465</v>
      </c>
      <c r="N104" s="118" t="s">
        <v>2472</v>
      </c>
      <c r="O104" s="140" t="s">
        <v>2529</v>
      </c>
      <c r="P104" s="138"/>
      <c r="Q104" s="119" t="s">
        <v>2228</v>
      </c>
    </row>
    <row r="105" spans="1:17" ht="18" x14ac:dyDescent="0.25">
      <c r="A105" s="122" t="str">
        <f>VLOOKUP(E105,'LISTADO ATM'!$A$2:$C$901,3,0)</f>
        <v>NORTE</v>
      </c>
      <c r="B105" s="149" t="s">
        <v>2636</v>
      </c>
      <c r="C105" s="120">
        <v>44302.709837962961</v>
      </c>
      <c r="D105" s="122" t="s">
        <v>2190</v>
      </c>
      <c r="E105" s="123">
        <v>511</v>
      </c>
      <c r="F105" s="140" t="str">
        <f>VLOOKUP(E105,VIP!$A$2:$O12609,2,0)</f>
        <v>DRBR511</v>
      </c>
      <c r="G105" s="122" t="str">
        <f>VLOOKUP(E105,'LISTADO ATM'!$A$2:$B$900,2,0)</f>
        <v xml:space="preserve">ATM UNP Río San Juan (Nagua) </v>
      </c>
      <c r="H105" s="122" t="str">
        <f>VLOOKUP(E105,VIP!$A$2:$O17530,7,FALSE)</f>
        <v>Si</v>
      </c>
      <c r="I105" s="122" t="str">
        <f>VLOOKUP(E105,VIP!$A$2:$O9495,8,FALSE)</f>
        <v>Si</v>
      </c>
      <c r="J105" s="122" t="str">
        <f>VLOOKUP(E105,VIP!$A$2:$O9445,8,FALSE)</f>
        <v>Si</v>
      </c>
      <c r="K105" s="122" t="str">
        <f>VLOOKUP(E105,VIP!$A$2:$O13019,6,0)</f>
        <v>NO</v>
      </c>
      <c r="L105" s="124" t="s">
        <v>2228</v>
      </c>
      <c r="M105" s="118" t="s">
        <v>2465</v>
      </c>
      <c r="N105" s="118" t="s">
        <v>2472</v>
      </c>
      <c r="O105" s="140" t="s">
        <v>2501</v>
      </c>
      <c r="P105" s="138"/>
      <c r="Q105" s="118" t="s">
        <v>2228</v>
      </c>
    </row>
    <row r="106" spans="1:17" s="99" customFormat="1" ht="18" x14ac:dyDescent="0.25">
      <c r="A106" s="122" t="str">
        <f>VLOOKUP(E106,'LISTADO ATM'!$A$2:$C$901,3,0)</f>
        <v>SUR</v>
      </c>
      <c r="B106" s="149" t="s">
        <v>2593</v>
      </c>
      <c r="C106" s="120">
        <v>44302.620659722219</v>
      </c>
      <c r="D106" s="122" t="s">
        <v>2468</v>
      </c>
      <c r="E106" s="123">
        <v>512</v>
      </c>
      <c r="F106" s="143" t="str">
        <f>VLOOKUP(E106,VIP!$A$2:$O12607,2,0)</f>
        <v>DRBR512</v>
      </c>
      <c r="G106" s="122" t="str">
        <f>VLOOKUP(E106,'LISTADO ATM'!$A$2:$B$900,2,0)</f>
        <v>ATM Plaza Jesús Ferreira</v>
      </c>
      <c r="H106" s="122" t="str">
        <f>VLOOKUP(E106,VIP!$A$2:$O17528,7,FALSE)</f>
        <v>N/A</v>
      </c>
      <c r="I106" s="122" t="str">
        <f>VLOOKUP(E106,VIP!$A$2:$O9493,8,FALSE)</f>
        <v>N/A</v>
      </c>
      <c r="J106" s="122" t="str">
        <f>VLOOKUP(E106,VIP!$A$2:$O9443,8,FALSE)</f>
        <v>N/A</v>
      </c>
      <c r="K106" s="122" t="str">
        <f>VLOOKUP(E106,VIP!$A$2:$O13017,6,0)</f>
        <v>N/A</v>
      </c>
      <c r="L106" s="124" t="s">
        <v>2428</v>
      </c>
      <c r="M106" s="153" t="s">
        <v>2545</v>
      </c>
      <c r="N106" s="118" t="s">
        <v>2472</v>
      </c>
      <c r="O106" s="143" t="s">
        <v>2473</v>
      </c>
      <c r="P106" s="138"/>
      <c r="Q106" s="154">
        <v>44302.74722222222</v>
      </c>
    </row>
    <row r="107" spans="1:17" ht="18" x14ac:dyDescent="0.25">
      <c r="A107" s="122" t="str">
        <f>VLOOKUP(E107,'LISTADO ATM'!$A$2:$C$901,3,0)</f>
        <v>DISTRITO NACIONAL</v>
      </c>
      <c r="B107" s="121">
        <v>335855220</v>
      </c>
      <c r="C107" s="120">
        <v>44301.741539351853</v>
      </c>
      <c r="D107" s="122" t="s">
        <v>2189</v>
      </c>
      <c r="E107" s="123">
        <v>515</v>
      </c>
      <c r="F107" s="148" t="str">
        <f>VLOOKUP(E107,VIP!$A$2:$O12633,2,0)</f>
        <v>DRBR515</v>
      </c>
      <c r="G107" s="122" t="str">
        <f>VLOOKUP(E107,'LISTADO ATM'!$A$2:$B$900,2,0)</f>
        <v xml:space="preserve">ATM Oficina Agora Mall I </v>
      </c>
      <c r="H107" s="122" t="str">
        <f>VLOOKUP(E107,VIP!$A$2:$O17554,7,FALSE)</f>
        <v>Si</v>
      </c>
      <c r="I107" s="122" t="str">
        <f>VLOOKUP(E107,VIP!$A$2:$O9519,8,FALSE)</f>
        <v>Si</v>
      </c>
      <c r="J107" s="122" t="str">
        <f>VLOOKUP(E107,VIP!$A$2:$O9469,8,FALSE)</f>
        <v>Si</v>
      </c>
      <c r="K107" s="122" t="str">
        <f>VLOOKUP(E107,VIP!$A$2:$O13043,6,0)</f>
        <v>SI</v>
      </c>
      <c r="L107" s="124" t="s">
        <v>2488</v>
      </c>
      <c r="M107" s="153" t="s">
        <v>2545</v>
      </c>
      <c r="N107" s="118" t="s">
        <v>2472</v>
      </c>
      <c r="O107" s="148" t="s">
        <v>2474</v>
      </c>
      <c r="P107" s="145"/>
      <c r="Q107" s="154">
        <v>44302.443749999999</v>
      </c>
    </row>
    <row r="108" spans="1:17" ht="18" x14ac:dyDescent="0.25">
      <c r="A108" s="122" t="str">
        <f>VLOOKUP(E108,'LISTADO ATM'!$A$2:$C$901,3,0)</f>
        <v>DISTRITO NACIONAL</v>
      </c>
      <c r="B108" s="149" t="s">
        <v>2635</v>
      </c>
      <c r="C108" s="120">
        <v>44302.710798611108</v>
      </c>
      <c r="D108" s="122" t="s">
        <v>2189</v>
      </c>
      <c r="E108" s="123">
        <v>516</v>
      </c>
      <c r="F108" s="148" t="str">
        <f>VLOOKUP(E108,VIP!$A$2:$O12608,2,0)</f>
        <v>DRBR516</v>
      </c>
      <c r="G108" s="122" t="str">
        <f>VLOOKUP(E108,'LISTADO ATM'!$A$2:$B$900,2,0)</f>
        <v xml:space="preserve">ATM Oficina Gascue </v>
      </c>
      <c r="H108" s="122" t="str">
        <f>VLOOKUP(E108,VIP!$A$2:$O17529,7,FALSE)</f>
        <v>Si</v>
      </c>
      <c r="I108" s="122" t="str">
        <f>VLOOKUP(E108,VIP!$A$2:$O9494,8,FALSE)</f>
        <v>Si</v>
      </c>
      <c r="J108" s="122" t="str">
        <f>VLOOKUP(E108,VIP!$A$2:$O9444,8,FALSE)</f>
        <v>Si</v>
      </c>
      <c r="K108" s="122" t="str">
        <f>VLOOKUP(E108,VIP!$A$2:$O13018,6,0)</f>
        <v>SI</v>
      </c>
      <c r="L108" s="124" t="s">
        <v>2431</v>
      </c>
      <c r="M108" s="153" t="s">
        <v>2545</v>
      </c>
      <c r="N108" s="118" t="s">
        <v>2506</v>
      </c>
      <c r="O108" s="148" t="s">
        <v>2474</v>
      </c>
      <c r="P108" s="138"/>
      <c r="Q108" s="154">
        <v>44302.777083333334</v>
      </c>
    </row>
    <row r="109" spans="1:17" ht="18" x14ac:dyDescent="0.25">
      <c r="A109" s="122" t="str">
        <f>VLOOKUP(E109,'LISTADO ATM'!$A$2:$C$901,3,0)</f>
        <v>DISTRITO NACIONAL</v>
      </c>
      <c r="B109" s="121">
        <v>335854571</v>
      </c>
      <c r="C109" s="120">
        <v>44301.527731481481</v>
      </c>
      <c r="D109" s="122" t="s">
        <v>2189</v>
      </c>
      <c r="E109" s="123">
        <v>517</v>
      </c>
      <c r="F109" s="148" t="str">
        <f>VLOOKUP(E109,VIP!$A$2:$O12627,2,0)</f>
        <v>DRBR517</v>
      </c>
      <c r="G109" s="122" t="str">
        <f>VLOOKUP(E109,'LISTADO ATM'!$A$2:$B$900,2,0)</f>
        <v xml:space="preserve">ATM Autobanco Oficina Sans Soucí </v>
      </c>
      <c r="H109" s="122" t="str">
        <f>VLOOKUP(E109,VIP!$A$2:$O17548,7,FALSE)</f>
        <v>Si</v>
      </c>
      <c r="I109" s="122" t="str">
        <f>VLOOKUP(E109,VIP!$A$2:$O9513,8,FALSE)</f>
        <v>Si</v>
      </c>
      <c r="J109" s="122" t="str">
        <f>VLOOKUP(E109,VIP!$A$2:$O9463,8,FALSE)</f>
        <v>Si</v>
      </c>
      <c r="K109" s="122" t="str">
        <f>VLOOKUP(E109,VIP!$A$2:$O13037,6,0)</f>
        <v>SI</v>
      </c>
      <c r="L109" s="124" t="s">
        <v>2228</v>
      </c>
      <c r="M109" s="118" t="s">
        <v>2465</v>
      </c>
      <c r="N109" s="118" t="s">
        <v>2506</v>
      </c>
      <c r="O109" s="148" t="s">
        <v>2474</v>
      </c>
      <c r="P109" s="145"/>
      <c r="Q109" s="119" t="s">
        <v>2228</v>
      </c>
    </row>
    <row r="110" spans="1:17" ht="18" x14ac:dyDescent="0.25">
      <c r="A110" s="122" t="str">
        <f>VLOOKUP(E110,'LISTADO ATM'!$A$2:$C$901,3,0)</f>
        <v>ESTE</v>
      </c>
      <c r="B110" s="121">
        <v>335854173</v>
      </c>
      <c r="C110" s="120">
        <v>44301.419942129629</v>
      </c>
      <c r="D110" s="122" t="s">
        <v>2189</v>
      </c>
      <c r="E110" s="123">
        <v>519</v>
      </c>
      <c r="F110" s="148" t="str">
        <f>VLOOKUP(E110,VIP!$A$2:$O12625,2,0)</f>
        <v>DRBR519</v>
      </c>
      <c r="G110" s="122" t="str">
        <f>VLOOKUP(E110,'LISTADO ATM'!$A$2:$B$900,2,0)</f>
        <v xml:space="preserve">ATM Plaza Estrella (Bávaro) </v>
      </c>
      <c r="H110" s="122" t="str">
        <f>VLOOKUP(E110,VIP!$A$2:$O17546,7,FALSE)</f>
        <v>Si</v>
      </c>
      <c r="I110" s="122" t="str">
        <f>VLOOKUP(E110,VIP!$A$2:$O9511,8,FALSE)</f>
        <v>Si</v>
      </c>
      <c r="J110" s="122" t="str">
        <f>VLOOKUP(E110,VIP!$A$2:$O9461,8,FALSE)</f>
        <v>Si</v>
      </c>
      <c r="K110" s="122" t="str">
        <f>VLOOKUP(E110,VIP!$A$2:$O13035,6,0)</f>
        <v>NO</v>
      </c>
      <c r="L110" s="124" t="s">
        <v>2228</v>
      </c>
      <c r="M110" s="118" t="s">
        <v>2465</v>
      </c>
      <c r="N110" s="118" t="s">
        <v>2472</v>
      </c>
      <c r="O110" s="148" t="s">
        <v>2474</v>
      </c>
      <c r="P110" s="145"/>
      <c r="Q110" s="119" t="s">
        <v>2228</v>
      </c>
    </row>
    <row r="111" spans="1:17" ht="18" x14ac:dyDescent="0.25">
      <c r="A111" s="122" t="str">
        <f>VLOOKUP(E111,'LISTADO ATM'!$A$2:$C$901,3,0)</f>
        <v>DISTRITO NACIONAL</v>
      </c>
      <c r="B111" s="149" t="s">
        <v>2613</v>
      </c>
      <c r="C111" s="120">
        <v>44302.510972222219</v>
      </c>
      <c r="D111" s="122" t="s">
        <v>2189</v>
      </c>
      <c r="E111" s="123">
        <v>527</v>
      </c>
      <c r="F111" s="148" t="str">
        <f>VLOOKUP(E111,VIP!$A$2:$O12627,2,0)</f>
        <v>DRBR527</v>
      </c>
      <c r="G111" s="122" t="str">
        <f>VLOOKUP(E111,'LISTADO ATM'!$A$2:$B$900,2,0)</f>
        <v>ATM Oficina Zona Oriental II</v>
      </c>
      <c r="H111" s="122" t="str">
        <f>VLOOKUP(E111,VIP!$A$2:$O17548,7,FALSE)</f>
        <v>Si</v>
      </c>
      <c r="I111" s="122" t="str">
        <f>VLOOKUP(E111,VIP!$A$2:$O9513,8,FALSE)</f>
        <v>Si</v>
      </c>
      <c r="J111" s="122" t="str">
        <f>VLOOKUP(E111,VIP!$A$2:$O9463,8,FALSE)</f>
        <v>Si</v>
      </c>
      <c r="K111" s="122" t="str">
        <f>VLOOKUP(E111,VIP!$A$2:$O13037,6,0)</f>
        <v>SI</v>
      </c>
      <c r="L111" s="124" t="s">
        <v>2228</v>
      </c>
      <c r="M111" s="153" t="s">
        <v>2545</v>
      </c>
      <c r="N111" s="118" t="s">
        <v>2506</v>
      </c>
      <c r="O111" s="148" t="s">
        <v>2474</v>
      </c>
      <c r="P111" s="138"/>
      <c r="Q111" s="154">
        <v>44302.726388888892</v>
      </c>
    </row>
    <row r="112" spans="1:17" ht="18" x14ac:dyDescent="0.25">
      <c r="A112" s="122" t="str">
        <f>VLOOKUP(E112,'LISTADO ATM'!$A$2:$C$901,3,0)</f>
        <v>NORTE</v>
      </c>
      <c r="B112" s="121">
        <v>335854689</v>
      </c>
      <c r="C112" s="120">
        <v>44301.571620370371</v>
      </c>
      <c r="D112" s="122" t="s">
        <v>2492</v>
      </c>
      <c r="E112" s="123">
        <v>538</v>
      </c>
      <c r="F112" s="148" t="str">
        <f>VLOOKUP(E112,VIP!$A$2:$O12631,2,0)</f>
        <v>DRBR538</v>
      </c>
      <c r="G112" s="122" t="str">
        <f>VLOOKUP(E112,'LISTADO ATM'!$A$2:$B$900,2,0)</f>
        <v>ATM  Autoservicio San Fco. Macorís</v>
      </c>
      <c r="H112" s="122" t="str">
        <f>VLOOKUP(E112,VIP!$A$2:$O17552,7,FALSE)</f>
        <v>Si</v>
      </c>
      <c r="I112" s="122" t="str">
        <f>VLOOKUP(E112,VIP!$A$2:$O9517,8,FALSE)</f>
        <v>Si</v>
      </c>
      <c r="J112" s="122" t="str">
        <f>VLOOKUP(E112,VIP!$A$2:$O9467,8,FALSE)</f>
        <v>Si</v>
      </c>
      <c r="K112" s="122" t="str">
        <f>VLOOKUP(E112,VIP!$A$2:$O13041,6,0)</f>
        <v>NO</v>
      </c>
      <c r="L112" s="124" t="s">
        <v>2522</v>
      </c>
      <c r="M112" s="153" t="s">
        <v>2545</v>
      </c>
      <c r="N112" s="118" t="s">
        <v>2472</v>
      </c>
      <c r="O112" s="148" t="s">
        <v>2493</v>
      </c>
      <c r="P112" s="145"/>
      <c r="Q112" s="154">
        <v>44302.600694444445</v>
      </c>
    </row>
    <row r="113" spans="1:17" ht="18" x14ac:dyDescent="0.25">
      <c r="A113" s="122" t="str">
        <f>VLOOKUP(E113,'LISTADO ATM'!$A$2:$C$901,3,0)</f>
        <v>DISTRITO NACIONAL</v>
      </c>
      <c r="B113" s="149" t="s">
        <v>2554</v>
      </c>
      <c r="C113" s="120">
        <v>44302.422164351854</v>
      </c>
      <c r="D113" s="122" t="s">
        <v>2468</v>
      </c>
      <c r="E113" s="123">
        <v>539</v>
      </c>
      <c r="F113" s="148" t="str">
        <f>VLOOKUP(E113,VIP!$A$2:$O12588,2,0)</f>
        <v>DRBR539</v>
      </c>
      <c r="G113" s="122" t="str">
        <f>VLOOKUP(E113,'LISTADO ATM'!$A$2:$B$900,2,0)</f>
        <v>ATM S/M La Cadena Los Proceres</v>
      </c>
      <c r="H113" s="122" t="str">
        <f>VLOOKUP(E113,VIP!$A$2:$O17509,7,FALSE)</f>
        <v>Si</v>
      </c>
      <c r="I113" s="122" t="str">
        <f>VLOOKUP(E113,VIP!$A$2:$O9474,8,FALSE)</f>
        <v>Si</v>
      </c>
      <c r="J113" s="122" t="str">
        <f>VLOOKUP(E113,VIP!$A$2:$O9424,8,FALSE)</f>
        <v>Si</v>
      </c>
      <c r="K113" s="122" t="str">
        <f>VLOOKUP(E113,VIP!$A$2:$O12998,6,0)</f>
        <v>NO</v>
      </c>
      <c r="L113" s="124" t="s">
        <v>2428</v>
      </c>
      <c r="M113" s="153" t="s">
        <v>2545</v>
      </c>
      <c r="N113" s="118" t="s">
        <v>2472</v>
      </c>
      <c r="O113" s="148" t="s">
        <v>2473</v>
      </c>
      <c r="P113" s="138"/>
      <c r="Q113" s="154">
        <v>44302.614583333336</v>
      </c>
    </row>
    <row r="114" spans="1:17" ht="18" x14ac:dyDescent="0.25">
      <c r="A114" s="122" t="str">
        <f>VLOOKUP(E114,'LISTADO ATM'!$A$2:$C$901,3,0)</f>
        <v>DISTRITO NACIONAL</v>
      </c>
      <c r="B114" s="149" t="s">
        <v>2655</v>
      </c>
      <c r="C114" s="120">
        <v>44302.661770833336</v>
      </c>
      <c r="D114" s="122" t="s">
        <v>2468</v>
      </c>
      <c r="E114" s="123">
        <v>540</v>
      </c>
      <c r="F114" s="148" t="str">
        <f>VLOOKUP(E114,VIP!$A$2:$O12628,2,0)</f>
        <v>DRBR540</v>
      </c>
      <c r="G114" s="122" t="str">
        <f>VLOOKUP(E114,'LISTADO ATM'!$A$2:$B$900,2,0)</f>
        <v xml:space="preserve">ATM Autoservicio Sambil I </v>
      </c>
      <c r="H114" s="122" t="str">
        <f>VLOOKUP(E114,VIP!$A$2:$O17549,7,FALSE)</f>
        <v>Si</v>
      </c>
      <c r="I114" s="122" t="str">
        <f>VLOOKUP(E114,VIP!$A$2:$O9514,8,FALSE)</f>
        <v>Si</v>
      </c>
      <c r="J114" s="122" t="str">
        <f>VLOOKUP(E114,VIP!$A$2:$O9464,8,FALSE)</f>
        <v>Si</v>
      </c>
      <c r="K114" s="122" t="str">
        <f>VLOOKUP(E114,VIP!$A$2:$O13038,6,0)</f>
        <v>NO</v>
      </c>
      <c r="L114" s="124" t="s">
        <v>2522</v>
      </c>
      <c r="M114" s="118" t="s">
        <v>2465</v>
      </c>
      <c r="N114" s="118" t="s">
        <v>2472</v>
      </c>
      <c r="O114" s="148" t="s">
        <v>2473</v>
      </c>
      <c r="P114" s="138"/>
      <c r="Q114" s="118" t="s">
        <v>2522</v>
      </c>
    </row>
    <row r="115" spans="1:17" ht="18" x14ac:dyDescent="0.25">
      <c r="A115" s="122" t="str">
        <f>VLOOKUP(E115,'LISTADO ATM'!$A$2:$C$901,3,0)</f>
        <v>DISTRITO NACIONAL</v>
      </c>
      <c r="B115" s="121">
        <v>335855271</v>
      </c>
      <c r="C115" s="120">
        <v>44301.81454861111</v>
      </c>
      <c r="D115" s="122" t="s">
        <v>2189</v>
      </c>
      <c r="E115" s="123">
        <v>542</v>
      </c>
      <c r="F115" s="148" t="str">
        <f>VLOOKUP(E115,VIP!$A$2:$O12636,2,0)</f>
        <v>DRBR542</v>
      </c>
      <c r="G115" s="122" t="str">
        <f>VLOOKUP(E115,'LISTADO ATM'!$A$2:$B$900,2,0)</f>
        <v>ATM S/M la Cadena Carretera Mella</v>
      </c>
      <c r="H115" s="122" t="str">
        <f>VLOOKUP(E115,VIP!$A$2:$O17557,7,FALSE)</f>
        <v>NO</v>
      </c>
      <c r="I115" s="122" t="str">
        <f>VLOOKUP(E115,VIP!$A$2:$O9522,8,FALSE)</f>
        <v>SI</v>
      </c>
      <c r="J115" s="122" t="str">
        <f>VLOOKUP(E115,VIP!$A$2:$O9472,8,FALSE)</f>
        <v>SI</v>
      </c>
      <c r="K115" s="122" t="str">
        <f>VLOOKUP(E115,VIP!$A$2:$O13046,6,0)</f>
        <v>NO</v>
      </c>
      <c r="L115" s="124" t="s">
        <v>2228</v>
      </c>
      <c r="M115" s="153" t="s">
        <v>2545</v>
      </c>
      <c r="N115" s="118" t="s">
        <v>2472</v>
      </c>
      <c r="O115" s="148" t="s">
        <v>2474</v>
      </c>
      <c r="P115" s="145"/>
      <c r="Q115" s="154">
        <v>44302.579861111109</v>
      </c>
    </row>
    <row r="116" spans="1:17" ht="18" x14ac:dyDescent="0.25">
      <c r="A116" s="122" t="str">
        <f>VLOOKUP(E116,'LISTADO ATM'!$A$2:$C$901,3,0)</f>
        <v>DISTRITO NACIONAL</v>
      </c>
      <c r="B116" s="149" t="s">
        <v>2601</v>
      </c>
      <c r="C116" s="120">
        <v>44302.596724537034</v>
      </c>
      <c r="D116" s="122" t="s">
        <v>2189</v>
      </c>
      <c r="E116" s="123">
        <v>545</v>
      </c>
      <c r="F116" s="148" t="str">
        <f>VLOOKUP(E116,VIP!$A$2:$O12615,2,0)</f>
        <v>DRBR995</v>
      </c>
      <c r="G116" s="122" t="str">
        <f>VLOOKUP(E116,'LISTADO ATM'!$A$2:$B$900,2,0)</f>
        <v xml:space="preserve">ATM Oficina Isabel La Católica II  </v>
      </c>
      <c r="H116" s="122" t="str">
        <f>VLOOKUP(E116,VIP!$A$2:$O17536,7,FALSE)</f>
        <v>Si</v>
      </c>
      <c r="I116" s="122" t="str">
        <f>VLOOKUP(E116,VIP!$A$2:$O9501,8,FALSE)</f>
        <v>Si</v>
      </c>
      <c r="J116" s="122" t="str">
        <f>VLOOKUP(E116,VIP!$A$2:$O9451,8,FALSE)</f>
        <v>Si</v>
      </c>
      <c r="K116" s="122" t="str">
        <f>VLOOKUP(E116,VIP!$A$2:$O13025,6,0)</f>
        <v>NO</v>
      </c>
      <c r="L116" s="124" t="s">
        <v>2228</v>
      </c>
      <c r="M116" s="118" t="s">
        <v>2465</v>
      </c>
      <c r="N116" s="118" t="s">
        <v>2506</v>
      </c>
      <c r="O116" s="148" t="s">
        <v>2474</v>
      </c>
      <c r="P116" s="138"/>
      <c r="Q116" s="119" t="s">
        <v>2228</v>
      </c>
    </row>
    <row r="117" spans="1:17" ht="18" x14ac:dyDescent="0.25">
      <c r="A117" s="122" t="str">
        <f>VLOOKUP(E117,'LISTADO ATM'!$A$2:$C$901,3,0)</f>
        <v>DISTRITO NACIONAL</v>
      </c>
      <c r="B117" s="121">
        <v>335854745</v>
      </c>
      <c r="C117" s="120">
        <v>44301.591504629629</v>
      </c>
      <c r="D117" s="122" t="s">
        <v>2189</v>
      </c>
      <c r="E117" s="123">
        <v>549</v>
      </c>
      <c r="F117" s="148" t="str">
        <f>VLOOKUP(E117,VIP!$A$2:$O12626,2,0)</f>
        <v>DRBR026</v>
      </c>
      <c r="G117" s="122" t="str">
        <f>VLOOKUP(E117,'LISTADO ATM'!$A$2:$B$900,2,0)</f>
        <v xml:space="preserve">ATM Ministerio de Turismo (Oficinas Gubernamentales) </v>
      </c>
      <c r="H117" s="122" t="str">
        <f>VLOOKUP(E117,VIP!$A$2:$O17547,7,FALSE)</f>
        <v>Si</v>
      </c>
      <c r="I117" s="122" t="str">
        <f>VLOOKUP(E117,VIP!$A$2:$O9512,8,FALSE)</f>
        <v>Si</v>
      </c>
      <c r="J117" s="122" t="str">
        <f>VLOOKUP(E117,VIP!$A$2:$O9462,8,FALSE)</f>
        <v>Si</v>
      </c>
      <c r="K117" s="122" t="str">
        <f>VLOOKUP(E117,VIP!$A$2:$O13036,6,0)</f>
        <v>NO</v>
      </c>
      <c r="L117" s="124" t="s">
        <v>2254</v>
      </c>
      <c r="M117" s="118" t="s">
        <v>2465</v>
      </c>
      <c r="N117" s="118" t="s">
        <v>2472</v>
      </c>
      <c r="O117" s="148" t="s">
        <v>2474</v>
      </c>
      <c r="P117" s="145"/>
      <c r="Q117" s="119" t="s">
        <v>2254</v>
      </c>
    </row>
    <row r="118" spans="1:17" ht="18" x14ac:dyDescent="0.25">
      <c r="A118" s="122" t="str">
        <f>VLOOKUP(E118,'LISTADO ATM'!$A$2:$C$901,3,0)</f>
        <v>DISTRITO NACIONAL</v>
      </c>
      <c r="B118" s="149" t="s">
        <v>2563</v>
      </c>
      <c r="C118" s="120">
        <v>44302.411053240743</v>
      </c>
      <c r="D118" s="122" t="s">
        <v>2468</v>
      </c>
      <c r="E118" s="123">
        <v>551</v>
      </c>
      <c r="F118" s="148" t="str">
        <f>VLOOKUP(E118,VIP!$A$2:$O12597,2,0)</f>
        <v>DRBR01C</v>
      </c>
      <c r="G118" s="122" t="str">
        <f>VLOOKUP(E118,'LISTADO ATM'!$A$2:$B$900,2,0)</f>
        <v xml:space="preserve">ATM Oficina Padre Castellanos </v>
      </c>
      <c r="H118" s="122" t="str">
        <f>VLOOKUP(E118,VIP!$A$2:$O17518,7,FALSE)</f>
        <v>Si</v>
      </c>
      <c r="I118" s="122" t="str">
        <f>VLOOKUP(E118,VIP!$A$2:$O9483,8,FALSE)</f>
        <v>Si</v>
      </c>
      <c r="J118" s="122" t="str">
        <f>VLOOKUP(E118,VIP!$A$2:$O9433,8,FALSE)</f>
        <v>Si</v>
      </c>
      <c r="K118" s="122" t="str">
        <f>VLOOKUP(E118,VIP!$A$2:$O13007,6,0)</f>
        <v>NO</v>
      </c>
      <c r="L118" s="124" t="s">
        <v>2428</v>
      </c>
      <c r="M118" s="153" t="s">
        <v>2545</v>
      </c>
      <c r="N118" s="118" t="s">
        <v>2472</v>
      </c>
      <c r="O118" s="148" t="s">
        <v>2473</v>
      </c>
      <c r="P118" s="138"/>
      <c r="Q118" s="154">
        <v>44302.612500000003</v>
      </c>
    </row>
    <row r="119" spans="1:17" ht="18" x14ac:dyDescent="0.25">
      <c r="A119" s="122" t="str">
        <f>VLOOKUP(E119,'LISTADO ATM'!$A$2:$C$901,3,0)</f>
        <v>DISTRITO NACIONAL</v>
      </c>
      <c r="B119" s="149" t="s">
        <v>2634</v>
      </c>
      <c r="C119" s="120">
        <v>44302.759675925925</v>
      </c>
      <c r="D119" s="122" t="s">
        <v>2468</v>
      </c>
      <c r="E119" s="123">
        <v>562</v>
      </c>
      <c r="F119" s="148" t="str">
        <f>VLOOKUP(E119,VIP!$A$2:$O12607,2,0)</f>
        <v>DRBR226</v>
      </c>
      <c r="G119" s="122" t="str">
        <f>VLOOKUP(E119,'LISTADO ATM'!$A$2:$B$900,2,0)</f>
        <v xml:space="preserve">ATM S/M Jumbo Carretera Mella </v>
      </c>
      <c r="H119" s="122" t="str">
        <f>VLOOKUP(E119,VIP!$A$2:$O17528,7,FALSE)</f>
        <v>Si</v>
      </c>
      <c r="I119" s="122" t="str">
        <f>VLOOKUP(E119,VIP!$A$2:$O9493,8,FALSE)</f>
        <v>Si</v>
      </c>
      <c r="J119" s="122" t="str">
        <f>VLOOKUP(E119,VIP!$A$2:$O9443,8,FALSE)</f>
        <v>Si</v>
      </c>
      <c r="K119" s="122" t="str">
        <f>VLOOKUP(E119,VIP!$A$2:$O13017,6,0)</f>
        <v>SI</v>
      </c>
      <c r="L119" s="124" t="s">
        <v>2428</v>
      </c>
      <c r="M119" s="118" t="s">
        <v>2465</v>
      </c>
      <c r="N119" s="118" t="s">
        <v>2472</v>
      </c>
      <c r="O119" s="148" t="s">
        <v>2473</v>
      </c>
      <c r="P119" s="138"/>
      <c r="Q119" s="118" t="s">
        <v>2428</v>
      </c>
    </row>
    <row r="120" spans="1:17" ht="18" x14ac:dyDescent="0.25">
      <c r="A120" s="122" t="str">
        <f>VLOOKUP(E120,'LISTADO ATM'!$A$2:$C$901,3,0)</f>
        <v>DISTRITO NACIONAL</v>
      </c>
      <c r="B120" s="149" t="s">
        <v>2658</v>
      </c>
      <c r="C120" s="120">
        <v>44302.641851851855</v>
      </c>
      <c r="D120" s="122" t="s">
        <v>2468</v>
      </c>
      <c r="E120" s="123">
        <v>563</v>
      </c>
      <c r="F120" s="148" t="str">
        <f>VLOOKUP(E120,VIP!$A$2:$O12631,2,0)</f>
        <v>DRBR233</v>
      </c>
      <c r="G120" s="122" t="str">
        <f>VLOOKUP(E120,'LISTADO ATM'!$A$2:$B$900,2,0)</f>
        <v xml:space="preserve">ATM Base Aérea San Isidro </v>
      </c>
      <c r="H120" s="122" t="str">
        <f>VLOOKUP(E120,VIP!$A$2:$O17552,7,FALSE)</f>
        <v>Si</v>
      </c>
      <c r="I120" s="122" t="str">
        <f>VLOOKUP(E120,VIP!$A$2:$O9517,8,FALSE)</f>
        <v>Si</v>
      </c>
      <c r="J120" s="122" t="str">
        <f>VLOOKUP(E120,VIP!$A$2:$O9467,8,FALSE)</f>
        <v>Si</v>
      </c>
      <c r="K120" s="122" t="str">
        <f>VLOOKUP(E120,VIP!$A$2:$O13041,6,0)</f>
        <v>NO</v>
      </c>
      <c r="L120" s="124" t="s">
        <v>2428</v>
      </c>
      <c r="M120" s="118" t="s">
        <v>2465</v>
      </c>
      <c r="N120" s="118" t="s">
        <v>2472</v>
      </c>
      <c r="O120" s="148" t="s">
        <v>2473</v>
      </c>
      <c r="P120" s="138"/>
      <c r="Q120" s="118" t="s">
        <v>2428</v>
      </c>
    </row>
    <row r="121" spans="1:17" ht="18" x14ac:dyDescent="0.25">
      <c r="A121" s="122" t="str">
        <f>VLOOKUP(E121,'LISTADO ATM'!$A$2:$C$901,3,0)</f>
        <v>DISTRITO NACIONAL</v>
      </c>
      <c r="B121" s="149" t="s">
        <v>2629</v>
      </c>
      <c r="C121" s="120">
        <v>44302.573865740742</v>
      </c>
      <c r="D121" s="122" t="s">
        <v>2492</v>
      </c>
      <c r="E121" s="123">
        <v>566</v>
      </c>
      <c r="F121" s="148" t="str">
        <f>VLOOKUP(E121,VIP!$A$2:$O12643,2,0)</f>
        <v>DRBR508</v>
      </c>
      <c r="G121" s="122" t="str">
        <f>VLOOKUP(E121,'LISTADO ATM'!$A$2:$B$900,2,0)</f>
        <v xml:space="preserve">ATM Hiper Olé Aut. Duarte </v>
      </c>
      <c r="H121" s="122" t="str">
        <f>VLOOKUP(E121,VIP!$A$2:$O17564,7,FALSE)</f>
        <v>Si</v>
      </c>
      <c r="I121" s="122" t="str">
        <f>VLOOKUP(E121,VIP!$A$2:$O9529,8,FALSE)</f>
        <v>Si</v>
      </c>
      <c r="J121" s="122" t="str">
        <f>VLOOKUP(E121,VIP!$A$2:$O9479,8,FALSE)</f>
        <v>Si</v>
      </c>
      <c r="K121" s="122" t="str">
        <f>VLOOKUP(E121,VIP!$A$2:$O13053,6,0)</f>
        <v>NO</v>
      </c>
      <c r="L121" s="124" t="s">
        <v>2437</v>
      </c>
      <c r="M121" s="153" t="s">
        <v>2545</v>
      </c>
      <c r="N121" s="153" t="s">
        <v>2524</v>
      </c>
      <c r="O121" s="148" t="s">
        <v>2586</v>
      </c>
      <c r="P121" s="138" t="s">
        <v>2587</v>
      </c>
      <c r="Q121" s="154">
        <v>44302.738194444442</v>
      </c>
    </row>
    <row r="122" spans="1:17" ht="18" x14ac:dyDescent="0.25">
      <c r="A122" s="122" t="str">
        <f>VLOOKUP(E122,'LISTADO ATM'!$A$2:$C$901,3,0)</f>
        <v>DISTRITO NACIONAL</v>
      </c>
      <c r="B122" s="121">
        <v>335850318</v>
      </c>
      <c r="C122" s="120">
        <v>44298.626423611109</v>
      </c>
      <c r="D122" s="120" t="s">
        <v>2492</v>
      </c>
      <c r="E122" s="122">
        <v>567</v>
      </c>
      <c r="F122" s="148" t="str">
        <f>VLOOKUP(E122,VIP!$A$2:$O12593,2,0)</f>
        <v>DRBR015</v>
      </c>
      <c r="G122" s="122" t="str">
        <f>VLOOKUP(E122,'LISTADO ATM'!$A$2:$B$900,2,0)</f>
        <v xml:space="preserve">ATM Oficina Máximo Gómez </v>
      </c>
      <c r="H122" s="122" t="str">
        <f>VLOOKUP(E122,VIP!$A$2:$O17514,7,FALSE)</f>
        <v>Si</v>
      </c>
      <c r="I122" s="122" t="str">
        <f>VLOOKUP(E122,VIP!$A$2:$O9479,8,FALSE)</f>
        <v>Si</v>
      </c>
      <c r="J122" s="122" t="str">
        <f>VLOOKUP(E122,VIP!$A$2:$O9429,8,FALSE)</f>
        <v>Si</v>
      </c>
      <c r="K122" s="122" t="str">
        <f>VLOOKUP(E122,VIP!$A$2:$O13003,6,0)</f>
        <v>NO</v>
      </c>
      <c r="L122" s="124" t="s">
        <v>2459</v>
      </c>
      <c r="M122" s="118" t="s">
        <v>2465</v>
      </c>
      <c r="N122" s="118" t="s">
        <v>2472</v>
      </c>
      <c r="O122" s="148" t="s">
        <v>2493</v>
      </c>
      <c r="P122" s="138"/>
      <c r="Q122" s="119" t="s">
        <v>2459</v>
      </c>
    </row>
    <row r="123" spans="1:17" ht="18" x14ac:dyDescent="0.25">
      <c r="A123" s="122" t="str">
        <f>VLOOKUP(E123,'LISTADO ATM'!$A$2:$C$901,3,0)</f>
        <v>DISTRITO NACIONAL</v>
      </c>
      <c r="B123" s="121">
        <v>335853306</v>
      </c>
      <c r="C123" s="120">
        <v>44300.567314814813</v>
      </c>
      <c r="D123" s="122" t="s">
        <v>2468</v>
      </c>
      <c r="E123" s="123">
        <v>568</v>
      </c>
      <c r="F123" s="148" t="str">
        <f>VLOOKUP(E123,VIP!$A$2:$O12609,2,0)</f>
        <v>DRBR01F</v>
      </c>
      <c r="G123" s="122" t="str">
        <f>VLOOKUP(E123,'LISTADO ATM'!$A$2:$B$900,2,0)</f>
        <v xml:space="preserve">ATM Ministerio de Educación </v>
      </c>
      <c r="H123" s="122" t="str">
        <f>VLOOKUP(E123,VIP!$A$2:$O17530,7,FALSE)</f>
        <v>Si</v>
      </c>
      <c r="I123" s="122" t="str">
        <f>VLOOKUP(E123,VIP!$A$2:$O9495,8,FALSE)</f>
        <v>Si</v>
      </c>
      <c r="J123" s="122" t="str">
        <f>VLOOKUP(E123,VIP!$A$2:$O9445,8,FALSE)</f>
        <v>Si</v>
      </c>
      <c r="K123" s="122" t="str">
        <f>VLOOKUP(E123,VIP!$A$2:$O13019,6,0)</f>
        <v>NO</v>
      </c>
      <c r="L123" s="124" t="s">
        <v>2459</v>
      </c>
      <c r="M123" s="153" t="s">
        <v>2545</v>
      </c>
      <c r="N123" s="118" t="s">
        <v>2472</v>
      </c>
      <c r="O123" s="148" t="s">
        <v>2473</v>
      </c>
      <c r="P123" s="145"/>
      <c r="Q123" s="154">
        <v>44302.447916666664</v>
      </c>
    </row>
    <row r="124" spans="1:17" ht="18" x14ac:dyDescent="0.25">
      <c r="A124" s="122" t="str">
        <f>VLOOKUP(E124,'LISTADO ATM'!$A$2:$C$901,3,0)</f>
        <v>DISTRITO NACIONAL</v>
      </c>
      <c r="B124" s="149" t="s">
        <v>2621</v>
      </c>
      <c r="C124" s="120">
        <v>44302.625844907408</v>
      </c>
      <c r="D124" s="122" t="s">
        <v>2492</v>
      </c>
      <c r="E124" s="123">
        <v>569</v>
      </c>
      <c r="F124" s="148" t="str">
        <f>VLOOKUP(E124,VIP!$A$2:$O12635,2,0)</f>
        <v>DRBR03B</v>
      </c>
      <c r="G124" s="122" t="str">
        <f>VLOOKUP(E124,'LISTADO ATM'!$A$2:$B$900,2,0)</f>
        <v xml:space="preserve">ATM Superintendencia de Seguros </v>
      </c>
      <c r="H124" s="122" t="str">
        <f>VLOOKUP(E124,VIP!$A$2:$O17556,7,FALSE)</f>
        <v>Si</v>
      </c>
      <c r="I124" s="122" t="str">
        <f>VLOOKUP(E124,VIP!$A$2:$O9521,8,FALSE)</f>
        <v>Si</v>
      </c>
      <c r="J124" s="122" t="str">
        <f>VLOOKUP(E124,VIP!$A$2:$O9471,8,FALSE)</f>
        <v>Si</v>
      </c>
      <c r="K124" s="122" t="str">
        <f>VLOOKUP(E124,VIP!$A$2:$O13045,6,0)</f>
        <v>NO</v>
      </c>
      <c r="L124" s="124" t="s">
        <v>2431</v>
      </c>
      <c r="M124" s="153" t="s">
        <v>2545</v>
      </c>
      <c r="N124" s="153" t="s">
        <v>2524</v>
      </c>
      <c r="O124" s="148" t="s">
        <v>2586</v>
      </c>
      <c r="P124" s="138" t="s">
        <v>2587</v>
      </c>
      <c r="Q124" s="153" t="s">
        <v>2631</v>
      </c>
    </row>
    <row r="125" spans="1:17" ht="18" x14ac:dyDescent="0.25">
      <c r="A125" s="122" t="str">
        <f>VLOOKUP(E125,'LISTADO ATM'!$A$2:$C$901,3,0)</f>
        <v>DISTRITO NACIONAL</v>
      </c>
      <c r="B125" s="121">
        <v>335854495</v>
      </c>
      <c r="C125" s="120">
        <v>44301.494629629633</v>
      </c>
      <c r="D125" s="122" t="s">
        <v>2468</v>
      </c>
      <c r="E125" s="123">
        <v>577</v>
      </c>
      <c r="F125" s="148" t="str">
        <f>VLOOKUP(E125,VIP!$A$2:$O12637,2,0)</f>
        <v>DRBR173</v>
      </c>
      <c r="G125" s="122" t="str">
        <f>VLOOKUP(E125,'LISTADO ATM'!$A$2:$B$900,2,0)</f>
        <v xml:space="preserve">ATM Olé Ave. Duarte </v>
      </c>
      <c r="H125" s="122" t="str">
        <f>VLOOKUP(E125,VIP!$A$2:$O17558,7,FALSE)</f>
        <v>Si</v>
      </c>
      <c r="I125" s="122" t="str">
        <f>VLOOKUP(E125,VIP!$A$2:$O9523,8,FALSE)</f>
        <v>Si</v>
      </c>
      <c r="J125" s="122" t="str">
        <f>VLOOKUP(E125,VIP!$A$2:$O9473,8,FALSE)</f>
        <v>Si</v>
      </c>
      <c r="K125" s="122" t="str">
        <f>VLOOKUP(E125,VIP!$A$2:$O13047,6,0)</f>
        <v>SI</v>
      </c>
      <c r="L125" s="124" t="s">
        <v>2459</v>
      </c>
      <c r="M125" s="118" t="s">
        <v>2465</v>
      </c>
      <c r="N125" s="118" t="s">
        <v>2472</v>
      </c>
      <c r="O125" s="148" t="s">
        <v>2473</v>
      </c>
      <c r="P125" s="145"/>
      <c r="Q125" s="119" t="s">
        <v>2459</v>
      </c>
    </row>
    <row r="126" spans="1:17" ht="18" x14ac:dyDescent="0.25">
      <c r="A126" s="122" t="str">
        <f>VLOOKUP(E126,'LISTADO ATM'!$A$2:$C$901,3,0)</f>
        <v>DISTRITO NACIONAL</v>
      </c>
      <c r="B126" s="149" t="s">
        <v>2578</v>
      </c>
      <c r="C126" s="120">
        <v>44302.446666666663</v>
      </c>
      <c r="D126" s="122" t="s">
        <v>2492</v>
      </c>
      <c r="E126" s="123">
        <v>580</v>
      </c>
      <c r="F126" s="148" t="str">
        <f>VLOOKUP(E126,VIP!$A$2:$O12603,2,0)</f>
        <v>DRBR523</v>
      </c>
      <c r="G126" s="122" t="str">
        <f>VLOOKUP(E126,'LISTADO ATM'!$A$2:$B$900,2,0)</f>
        <v xml:space="preserve">ATM Edificio Propagas </v>
      </c>
      <c r="H126" s="122" t="str">
        <f>VLOOKUP(E126,VIP!$A$2:$O17524,7,FALSE)</f>
        <v>Si</v>
      </c>
      <c r="I126" s="122" t="str">
        <f>VLOOKUP(E126,VIP!$A$2:$O9489,8,FALSE)</f>
        <v>Si</v>
      </c>
      <c r="J126" s="122" t="str">
        <f>VLOOKUP(E126,VIP!$A$2:$O9439,8,FALSE)</f>
        <v>Si</v>
      </c>
      <c r="K126" s="122" t="str">
        <f>VLOOKUP(E126,VIP!$A$2:$O13013,6,0)</f>
        <v>NO</v>
      </c>
      <c r="L126" s="124" t="s">
        <v>2431</v>
      </c>
      <c r="M126" s="153" t="s">
        <v>2545</v>
      </c>
      <c r="N126" s="153" t="s">
        <v>2524</v>
      </c>
      <c r="O126" s="148" t="s">
        <v>2586</v>
      </c>
      <c r="P126" s="138" t="s">
        <v>2587</v>
      </c>
      <c r="Q126" s="153" t="s">
        <v>2631</v>
      </c>
    </row>
    <row r="127" spans="1:17" ht="18" x14ac:dyDescent="0.25">
      <c r="A127" s="122" t="str">
        <f>VLOOKUP(E127,'LISTADO ATM'!$A$2:$C$901,3,0)</f>
        <v>DISTRITO NACIONAL</v>
      </c>
      <c r="B127" s="149" t="s">
        <v>2590</v>
      </c>
      <c r="C127" s="120">
        <v>44302.630474537036</v>
      </c>
      <c r="D127" s="122" t="s">
        <v>2468</v>
      </c>
      <c r="E127" s="123">
        <v>580</v>
      </c>
      <c r="F127" s="148" t="str">
        <f>VLOOKUP(E127,VIP!$A$2:$O12604,2,0)</f>
        <v>DRBR523</v>
      </c>
      <c r="G127" s="122" t="str">
        <f>VLOOKUP(E127,'LISTADO ATM'!$A$2:$B$900,2,0)</f>
        <v xml:space="preserve">ATM Edificio Propagas </v>
      </c>
      <c r="H127" s="122" t="str">
        <f>VLOOKUP(E127,VIP!$A$2:$O17525,7,FALSE)</f>
        <v>Si</v>
      </c>
      <c r="I127" s="122" t="str">
        <f>VLOOKUP(E127,VIP!$A$2:$O9490,8,FALSE)</f>
        <v>Si</v>
      </c>
      <c r="J127" s="122" t="str">
        <f>VLOOKUP(E127,VIP!$A$2:$O9440,8,FALSE)</f>
        <v>Si</v>
      </c>
      <c r="K127" s="122" t="str">
        <f>VLOOKUP(E127,VIP!$A$2:$O13014,6,0)</f>
        <v>NO</v>
      </c>
      <c r="L127" s="124" t="s">
        <v>2459</v>
      </c>
      <c r="M127" s="118" t="s">
        <v>2465</v>
      </c>
      <c r="N127" s="118" t="s">
        <v>2472</v>
      </c>
      <c r="O127" s="148" t="s">
        <v>2473</v>
      </c>
      <c r="P127" s="138"/>
      <c r="Q127" s="119" t="s">
        <v>2459</v>
      </c>
    </row>
    <row r="128" spans="1:17" ht="18" x14ac:dyDescent="0.25">
      <c r="A128" s="122" t="str">
        <f>VLOOKUP(E128,'LISTADO ATM'!$A$2:$C$901,3,0)</f>
        <v>DISTRITO NACIONAL</v>
      </c>
      <c r="B128" s="149" t="s">
        <v>2574</v>
      </c>
      <c r="C128" s="120">
        <v>44302.362939814811</v>
      </c>
      <c r="D128" s="122" t="s">
        <v>2468</v>
      </c>
      <c r="E128" s="123">
        <v>589</v>
      </c>
      <c r="F128" s="148" t="str">
        <f>VLOOKUP(E128,VIP!$A$2:$O12608,2,0)</f>
        <v>DRBR23E</v>
      </c>
      <c r="G128" s="122" t="str">
        <f>VLOOKUP(E128,'LISTADO ATM'!$A$2:$B$900,2,0)</f>
        <v xml:space="preserve">ATM S/M Bravo San Vicente de Paul </v>
      </c>
      <c r="H128" s="122" t="str">
        <f>VLOOKUP(E128,VIP!$A$2:$O17529,7,FALSE)</f>
        <v>Si</v>
      </c>
      <c r="I128" s="122" t="str">
        <f>VLOOKUP(E128,VIP!$A$2:$O9494,8,FALSE)</f>
        <v>No</v>
      </c>
      <c r="J128" s="122" t="str">
        <f>VLOOKUP(E128,VIP!$A$2:$O9444,8,FALSE)</f>
        <v>No</v>
      </c>
      <c r="K128" s="122" t="str">
        <f>VLOOKUP(E128,VIP!$A$2:$O13018,6,0)</f>
        <v>NO</v>
      </c>
      <c r="L128" s="124" t="s">
        <v>2428</v>
      </c>
      <c r="M128" s="118" t="s">
        <v>2465</v>
      </c>
      <c r="N128" s="118" t="s">
        <v>2472</v>
      </c>
      <c r="O128" s="148" t="s">
        <v>2473</v>
      </c>
      <c r="P128" s="138"/>
      <c r="Q128" s="119" t="s">
        <v>2428</v>
      </c>
    </row>
    <row r="129" spans="1:17" ht="18" x14ac:dyDescent="0.25">
      <c r="A129" s="122" t="str">
        <f>VLOOKUP(E129,'LISTADO ATM'!$A$2:$C$901,3,0)</f>
        <v>SUR</v>
      </c>
      <c r="B129" s="149" t="s">
        <v>2647</v>
      </c>
      <c r="C129" s="120">
        <v>44302.692916666667</v>
      </c>
      <c r="D129" s="122" t="s">
        <v>2468</v>
      </c>
      <c r="E129" s="123">
        <v>592</v>
      </c>
      <c r="F129" s="148" t="str">
        <f>VLOOKUP(E129,VIP!$A$2:$O12620,2,0)</f>
        <v>DRBR081</v>
      </c>
      <c r="G129" s="122" t="str">
        <f>VLOOKUP(E129,'LISTADO ATM'!$A$2:$B$900,2,0)</f>
        <v xml:space="preserve">ATM Centro de Caja San Cristóbal I </v>
      </c>
      <c r="H129" s="122" t="str">
        <f>VLOOKUP(E129,VIP!$A$2:$O17541,7,FALSE)</f>
        <v>Si</v>
      </c>
      <c r="I129" s="122" t="str">
        <f>VLOOKUP(E129,VIP!$A$2:$O9506,8,FALSE)</f>
        <v>Si</v>
      </c>
      <c r="J129" s="122" t="str">
        <f>VLOOKUP(E129,VIP!$A$2:$O9456,8,FALSE)</f>
        <v>Si</v>
      </c>
      <c r="K129" s="122" t="str">
        <f>VLOOKUP(E129,VIP!$A$2:$O13030,6,0)</f>
        <v>SI</v>
      </c>
      <c r="L129" s="124" t="s">
        <v>2428</v>
      </c>
      <c r="M129" s="118" t="s">
        <v>2465</v>
      </c>
      <c r="N129" s="118" t="s">
        <v>2472</v>
      </c>
      <c r="O129" s="148" t="s">
        <v>2473</v>
      </c>
      <c r="P129" s="138"/>
      <c r="Q129" s="118" t="s">
        <v>2428</v>
      </c>
    </row>
    <row r="130" spans="1:17" ht="18" x14ac:dyDescent="0.25">
      <c r="A130" s="122" t="str">
        <f>VLOOKUP(E130,'LISTADO ATM'!$A$2:$C$901,3,0)</f>
        <v>DISTRITO NACIONAL</v>
      </c>
      <c r="B130" s="121">
        <v>335855296</v>
      </c>
      <c r="C130" s="120">
        <v>44301.885520833333</v>
      </c>
      <c r="D130" s="122" t="s">
        <v>2189</v>
      </c>
      <c r="E130" s="123">
        <v>596</v>
      </c>
      <c r="F130" s="148" t="str">
        <f>VLOOKUP(E130,VIP!$A$2:$O12633,2,0)</f>
        <v>DRBR274</v>
      </c>
      <c r="G130" s="122" t="str">
        <f>VLOOKUP(E130,'LISTADO ATM'!$A$2:$B$900,2,0)</f>
        <v xml:space="preserve">ATM Autobanco Malecón Center </v>
      </c>
      <c r="H130" s="122" t="str">
        <f>VLOOKUP(E130,VIP!$A$2:$O17554,7,FALSE)</f>
        <v>Si</v>
      </c>
      <c r="I130" s="122" t="str">
        <f>VLOOKUP(E130,VIP!$A$2:$O9519,8,FALSE)</f>
        <v>Si</v>
      </c>
      <c r="J130" s="122" t="str">
        <f>VLOOKUP(E130,VIP!$A$2:$O9469,8,FALSE)</f>
        <v>Si</v>
      </c>
      <c r="K130" s="122" t="str">
        <f>VLOOKUP(E130,VIP!$A$2:$O13043,6,0)</f>
        <v>NO</v>
      </c>
      <c r="L130" s="124" t="s">
        <v>2488</v>
      </c>
      <c r="M130" s="153" t="s">
        <v>2545</v>
      </c>
      <c r="N130" s="118" t="s">
        <v>2472</v>
      </c>
      <c r="O130" s="148" t="s">
        <v>2474</v>
      </c>
      <c r="P130" s="145"/>
      <c r="Q130" s="154">
        <v>44302.455555555556</v>
      </c>
    </row>
    <row r="131" spans="1:17" ht="18" x14ac:dyDescent="0.25">
      <c r="A131" s="122" t="str">
        <f>VLOOKUP(E131,'LISTADO ATM'!$A$2:$C$901,3,0)</f>
        <v>DISTRITO NACIONAL</v>
      </c>
      <c r="B131" s="121">
        <v>335855077</v>
      </c>
      <c r="C131" s="120">
        <v>44301.679513888892</v>
      </c>
      <c r="D131" s="122" t="s">
        <v>2189</v>
      </c>
      <c r="E131" s="123">
        <v>600</v>
      </c>
      <c r="F131" s="148" t="str">
        <f>VLOOKUP(E131,VIP!$A$2:$O12642,2,0)</f>
        <v>DRBR600</v>
      </c>
      <c r="G131" s="122" t="str">
        <f>VLOOKUP(E131,'LISTADO ATM'!$A$2:$B$900,2,0)</f>
        <v>ATM S/M Bravo Hipica</v>
      </c>
      <c r="H131" s="122" t="str">
        <f>VLOOKUP(E131,VIP!$A$2:$O17563,7,FALSE)</f>
        <v>N/A</v>
      </c>
      <c r="I131" s="122" t="str">
        <f>VLOOKUP(E131,VIP!$A$2:$O9528,8,FALSE)</f>
        <v>N/A</v>
      </c>
      <c r="J131" s="122" t="str">
        <f>VLOOKUP(E131,VIP!$A$2:$O9478,8,FALSE)</f>
        <v>N/A</v>
      </c>
      <c r="K131" s="122" t="str">
        <f>VLOOKUP(E131,VIP!$A$2:$O13052,6,0)</f>
        <v>N/A</v>
      </c>
      <c r="L131" s="124" t="s">
        <v>2488</v>
      </c>
      <c r="M131" s="153" t="s">
        <v>2545</v>
      </c>
      <c r="N131" s="118" t="s">
        <v>2472</v>
      </c>
      <c r="O131" s="148" t="s">
        <v>2474</v>
      </c>
      <c r="P131" s="145"/>
      <c r="Q131" s="154">
        <v>44302.75277777778</v>
      </c>
    </row>
    <row r="132" spans="1:17" ht="18" x14ac:dyDescent="0.25">
      <c r="A132" s="122" t="str">
        <f>VLOOKUP(E132,'LISTADO ATM'!$A$2:$C$901,3,0)</f>
        <v>ESTE</v>
      </c>
      <c r="B132" s="121">
        <v>335855180</v>
      </c>
      <c r="C132" s="120">
        <v>44301.711643518516</v>
      </c>
      <c r="D132" s="122" t="s">
        <v>2468</v>
      </c>
      <c r="E132" s="123">
        <v>612</v>
      </c>
      <c r="F132" s="148" t="str">
        <f>VLOOKUP(E132,VIP!$A$2:$O12637,2,0)</f>
        <v>DRBR220</v>
      </c>
      <c r="G132" s="122" t="str">
        <f>VLOOKUP(E132,'LISTADO ATM'!$A$2:$B$900,2,0)</f>
        <v xml:space="preserve">ATM Plaza Orense (La Romana) </v>
      </c>
      <c r="H132" s="122" t="str">
        <f>VLOOKUP(E132,VIP!$A$2:$O17558,7,FALSE)</f>
        <v>Si</v>
      </c>
      <c r="I132" s="122" t="str">
        <f>VLOOKUP(E132,VIP!$A$2:$O9523,8,FALSE)</f>
        <v>Si</v>
      </c>
      <c r="J132" s="122" t="str">
        <f>VLOOKUP(E132,VIP!$A$2:$O9473,8,FALSE)</f>
        <v>Si</v>
      </c>
      <c r="K132" s="122" t="str">
        <f>VLOOKUP(E132,VIP!$A$2:$O13047,6,0)</f>
        <v>NO</v>
      </c>
      <c r="L132" s="124" t="s">
        <v>2428</v>
      </c>
      <c r="M132" s="153" t="s">
        <v>2545</v>
      </c>
      <c r="N132" s="118" t="s">
        <v>2472</v>
      </c>
      <c r="O132" s="148" t="s">
        <v>2473</v>
      </c>
      <c r="P132" s="145"/>
      <c r="Q132" s="154">
        <v>44302.44027777778</v>
      </c>
    </row>
    <row r="133" spans="1:17" ht="18" x14ac:dyDescent="0.25">
      <c r="A133" s="122" t="str">
        <f>VLOOKUP(E133,'LISTADO ATM'!$A$2:$C$901,3,0)</f>
        <v>DISTRITO NACIONAL</v>
      </c>
      <c r="B133" s="121">
        <v>335855298</v>
      </c>
      <c r="C133" s="120">
        <v>44301.887395833335</v>
      </c>
      <c r="D133" s="122" t="s">
        <v>2190</v>
      </c>
      <c r="E133" s="123">
        <v>614</v>
      </c>
      <c r="F133" s="148" t="str">
        <f>VLOOKUP(E133,VIP!$A$2:$O12631,2,0)</f>
        <v>DRBR614</v>
      </c>
      <c r="G133" s="122" t="str">
        <f>VLOOKUP(E133,'LISTADO ATM'!$A$2:$B$900,2,0)</f>
        <v>ATM S/M Bravo Pontezuela</v>
      </c>
      <c r="H133" s="122" t="str">
        <f>VLOOKUP(E133,VIP!$A$2:$O17552,7,FALSE)</f>
        <v>SI</v>
      </c>
      <c r="I133" s="122" t="str">
        <f>VLOOKUP(E133,VIP!$A$2:$O9517,8,FALSE)</f>
        <v>NO</v>
      </c>
      <c r="J133" s="122" t="str">
        <f>VLOOKUP(E133,VIP!$A$2:$O9467,8,FALSE)</f>
        <v>NO</v>
      </c>
      <c r="K133" s="122" t="str">
        <f>VLOOKUP(E133,VIP!$A$2:$O13041,6,0)</f>
        <v>NO</v>
      </c>
      <c r="L133" s="124" t="s">
        <v>2488</v>
      </c>
      <c r="M133" s="153" t="s">
        <v>2545</v>
      </c>
      <c r="N133" s="118" t="s">
        <v>2472</v>
      </c>
      <c r="O133" s="148" t="s">
        <v>2501</v>
      </c>
      <c r="P133" s="145"/>
      <c r="Q133" s="154">
        <v>44302.448611111111</v>
      </c>
    </row>
    <row r="134" spans="1:17" ht="18" x14ac:dyDescent="0.25">
      <c r="A134" s="122" t="str">
        <f>VLOOKUP(E134,'LISTADO ATM'!$A$2:$C$901,3,0)</f>
        <v>DISTRITO NACIONAL</v>
      </c>
      <c r="B134" s="121">
        <v>335855034</v>
      </c>
      <c r="C134" s="120">
        <v>44301.665416666663</v>
      </c>
      <c r="D134" s="122" t="s">
        <v>2189</v>
      </c>
      <c r="E134" s="123">
        <v>624</v>
      </c>
      <c r="F134" s="148" t="str">
        <f>VLOOKUP(E134,VIP!$A$2:$O12626,2,0)</f>
        <v>DRBR624</v>
      </c>
      <c r="G134" s="122" t="str">
        <f>VLOOKUP(E134,'LISTADO ATM'!$A$2:$B$900,2,0)</f>
        <v xml:space="preserve">ATM Policía Nacional I </v>
      </c>
      <c r="H134" s="122" t="str">
        <f>VLOOKUP(E134,VIP!$A$2:$O17547,7,FALSE)</f>
        <v>Si</v>
      </c>
      <c r="I134" s="122" t="str">
        <f>VLOOKUP(E134,VIP!$A$2:$O9512,8,FALSE)</f>
        <v>Si</v>
      </c>
      <c r="J134" s="122" t="str">
        <f>VLOOKUP(E134,VIP!$A$2:$O9462,8,FALSE)</f>
        <v>Si</v>
      </c>
      <c r="K134" s="122" t="str">
        <f>VLOOKUP(E134,VIP!$A$2:$O13036,6,0)</f>
        <v>NO</v>
      </c>
      <c r="L134" s="124" t="s">
        <v>2488</v>
      </c>
      <c r="M134" s="118" t="s">
        <v>2465</v>
      </c>
      <c r="N134" s="118" t="s">
        <v>2472</v>
      </c>
      <c r="O134" s="148" t="s">
        <v>2474</v>
      </c>
      <c r="P134" s="145"/>
      <c r="Q134" s="118" t="s">
        <v>2488</v>
      </c>
    </row>
    <row r="135" spans="1:17" ht="18" x14ac:dyDescent="0.25">
      <c r="A135" s="122" t="str">
        <f>VLOOKUP(E135,'LISTADO ATM'!$A$2:$C$901,3,0)</f>
        <v>DISTRITO NACIONAL</v>
      </c>
      <c r="B135" s="149" t="s">
        <v>2595</v>
      </c>
      <c r="C135" s="120">
        <v>44302.616099537037</v>
      </c>
      <c r="D135" s="122" t="s">
        <v>2189</v>
      </c>
      <c r="E135" s="123">
        <v>624</v>
      </c>
      <c r="F135" s="148" t="str">
        <f>VLOOKUP(E135,VIP!$A$2:$O12609,2,0)</f>
        <v>DRBR624</v>
      </c>
      <c r="G135" s="122" t="str">
        <f>VLOOKUP(E135,'LISTADO ATM'!$A$2:$B$900,2,0)</f>
        <v xml:space="preserve">ATM Policía Nacional I </v>
      </c>
      <c r="H135" s="122" t="str">
        <f>VLOOKUP(E135,VIP!$A$2:$O17530,7,FALSE)</f>
        <v>Si</v>
      </c>
      <c r="I135" s="122" t="str">
        <f>VLOOKUP(E135,VIP!$A$2:$O9495,8,FALSE)</f>
        <v>Si</v>
      </c>
      <c r="J135" s="122" t="str">
        <f>VLOOKUP(E135,VIP!$A$2:$O9445,8,FALSE)</f>
        <v>Si</v>
      </c>
      <c r="K135" s="122" t="str">
        <f>VLOOKUP(E135,VIP!$A$2:$O13019,6,0)</f>
        <v>NO</v>
      </c>
      <c r="L135" s="124" t="s">
        <v>2488</v>
      </c>
      <c r="M135" s="118" t="s">
        <v>2465</v>
      </c>
      <c r="N135" s="118" t="s">
        <v>2506</v>
      </c>
      <c r="O135" s="148" t="s">
        <v>2474</v>
      </c>
      <c r="P135" s="138"/>
      <c r="Q135" s="119" t="s">
        <v>2488</v>
      </c>
    </row>
    <row r="136" spans="1:17" ht="18" x14ac:dyDescent="0.25">
      <c r="A136" s="122" t="str">
        <f>VLOOKUP(E136,'LISTADO ATM'!$A$2:$C$901,3,0)</f>
        <v>DISTRITO NACIONAL</v>
      </c>
      <c r="B136" s="149" t="s">
        <v>2651</v>
      </c>
      <c r="C136" s="120">
        <v>44302.68074074074</v>
      </c>
      <c r="D136" s="122" t="s">
        <v>2189</v>
      </c>
      <c r="E136" s="123">
        <v>627</v>
      </c>
      <c r="F136" s="148" t="str">
        <f>VLOOKUP(E136,VIP!$A$2:$O12624,2,0)</f>
        <v>DRBR163</v>
      </c>
      <c r="G136" s="122" t="str">
        <f>VLOOKUP(E136,'LISTADO ATM'!$A$2:$B$900,2,0)</f>
        <v xml:space="preserve">ATM CAASD </v>
      </c>
      <c r="H136" s="122" t="str">
        <f>VLOOKUP(E136,VIP!$A$2:$O17545,7,FALSE)</f>
        <v>Si</v>
      </c>
      <c r="I136" s="122" t="str">
        <f>VLOOKUP(E136,VIP!$A$2:$O9510,8,FALSE)</f>
        <v>Si</v>
      </c>
      <c r="J136" s="122" t="str">
        <f>VLOOKUP(E136,VIP!$A$2:$O9460,8,FALSE)</f>
        <v>Si</v>
      </c>
      <c r="K136" s="122" t="str">
        <f>VLOOKUP(E136,VIP!$A$2:$O13034,6,0)</f>
        <v>NO</v>
      </c>
      <c r="L136" s="124" t="s">
        <v>2431</v>
      </c>
      <c r="M136" s="118" t="s">
        <v>2465</v>
      </c>
      <c r="N136" s="118" t="s">
        <v>2506</v>
      </c>
      <c r="O136" s="148" t="s">
        <v>2474</v>
      </c>
      <c r="P136" s="138"/>
      <c r="Q136" s="118" t="s">
        <v>2431</v>
      </c>
    </row>
    <row r="137" spans="1:17" ht="18" x14ac:dyDescent="0.25">
      <c r="A137" s="122" t="str">
        <f>VLOOKUP(E137,'LISTADO ATM'!$A$2:$C$901,3,0)</f>
        <v>NORTE</v>
      </c>
      <c r="B137" s="121">
        <v>335855258</v>
      </c>
      <c r="C137" s="120">
        <v>44301.789305555554</v>
      </c>
      <c r="D137" s="122" t="s">
        <v>2531</v>
      </c>
      <c r="E137" s="123">
        <v>632</v>
      </c>
      <c r="F137" s="148" t="str">
        <f>VLOOKUP(E137,VIP!$A$2:$O12646,2,0)</f>
        <v>DRBR263</v>
      </c>
      <c r="G137" s="122" t="str">
        <f>VLOOKUP(E137,'LISTADO ATM'!$A$2:$B$900,2,0)</f>
        <v xml:space="preserve">ATM Autobanco Gurabo </v>
      </c>
      <c r="H137" s="122" t="str">
        <f>VLOOKUP(E137,VIP!$A$2:$O17567,7,FALSE)</f>
        <v>Si</v>
      </c>
      <c r="I137" s="122" t="str">
        <f>VLOOKUP(E137,VIP!$A$2:$O9532,8,FALSE)</f>
        <v>Si</v>
      </c>
      <c r="J137" s="122" t="str">
        <f>VLOOKUP(E137,VIP!$A$2:$O9482,8,FALSE)</f>
        <v>Si</v>
      </c>
      <c r="K137" s="122" t="str">
        <f>VLOOKUP(E137,VIP!$A$2:$O13056,6,0)</f>
        <v>NO</v>
      </c>
      <c r="L137" s="124" t="s">
        <v>2428</v>
      </c>
      <c r="M137" s="118" t="s">
        <v>2465</v>
      </c>
      <c r="N137" s="118" t="s">
        <v>2472</v>
      </c>
      <c r="O137" s="148" t="s">
        <v>2532</v>
      </c>
      <c r="P137" s="145"/>
      <c r="Q137" s="118" t="s">
        <v>2428</v>
      </c>
    </row>
    <row r="138" spans="1:17" ht="18" x14ac:dyDescent="0.25">
      <c r="A138" s="122" t="str">
        <f>VLOOKUP(E138,'LISTADO ATM'!$A$2:$C$901,3,0)</f>
        <v>NORTE</v>
      </c>
      <c r="B138" s="149" t="s">
        <v>2640</v>
      </c>
      <c r="C138" s="120">
        <v>44302.70590277778</v>
      </c>
      <c r="D138" s="122" t="s">
        <v>2190</v>
      </c>
      <c r="E138" s="123">
        <v>632</v>
      </c>
      <c r="F138" s="148" t="str">
        <f>VLOOKUP(E138,VIP!$A$2:$O12613,2,0)</f>
        <v>DRBR263</v>
      </c>
      <c r="G138" s="122" t="str">
        <f>VLOOKUP(E138,'LISTADO ATM'!$A$2:$B$900,2,0)</f>
        <v xml:space="preserve">ATM Autobanco Gurabo </v>
      </c>
      <c r="H138" s="122" t="str">
        <f>VLOOKUP(E138,VIP!$A$2:$O17534,7,FALSE)</f>
        <v>Si</v>
      </c>
      <c r="I138" s="122" t="str">
        <f>VLOOKUP(E138,VIP!$A$2:$O9499,8,FALSE)</f>
        <v>Si</v>
      </c>
      <c r="J138" s="122" t="str">
        <f>VLOOKUP(E138,VIP!$A$2:$O9449,8,FALSE)</f>
        <v>Si</v>
      </c>
      <c r="K138" s="122" t="str">
        <f>VLOOKUP(E138,VIP!$A$2:$O13023,6,0)</f>
        <v>NO</v>
      </c>
      <c r="L138" s="124" t="s">
        <v>2431</v>
      </c>
      <c r="M138" s="118" t="s">
        <v>2465</v>
      </c>
      <c r="N138" s="118" t="s">
        <v>2472</v>
      </c>
      <c r="O138" s="148" t="s">
        <v>2501</v>
      </c>
      <c r="P138" s="138"/>
      <c r="Q138" s="118" t="s">
        <v>2431</v>
      </c>
    </row>
    <row r="139" spans="1:17" ht="18" x14ac:dyDescent="0.25">
      <c r="A139" s="122" t="str">
        <f>VLOOKUP(E139,'LISTADO ATM'!$A$2:$C$901,3,0)</f>
        <v>NORTE</v>
      </c>
      <c r="B139" s="121">
        <v>335855248</v>
      </c>
      <c r="C139" s="120">
        <v>44301.76295138889</v>
      </c>
      <c r="D139" s="122" t="s">
        <v>2531</v>
      </c>
      <c r="E139" s="123">
        <v>633</v>
      </c>
      <c r="F139" s="148" t="str">
        <f>VLOOKUP(E139,VIP!$A$2:$O12627,2,0)</f>
        <v>DRBR260</v>
      </c>
      <c r="G139" s="122" t="str">
        <f>VLOOKUP(E139,'LISTADO ATM'!$A$2:$B$900,2,0)</f>
        <v xml:space="preserve">ATM Autobanco Las Colinas </v>
      </c>
      <c r="H139" s="122" t="str">
        <f>VLOOKUP(E139,VIP!$A$2:$O17548,7,FALSE)</f>
        <v>Si</v>
      </c>
      <c r="I139" s="122" t="str">
        <f>VLOOKUP(E139,VIP!$A$2:$O9513,8,FALSE)</f>
        <v>Si</v>
      </c>
      <c r="J139" s="122" t="str">
        <f>VLOOKUP(E139,VIP!$A$2:$O9463,8,FALSE)</f>
        <v>Si</v>
      </c>
      <c r="K139" s="122" t="str">
        <f>VLOOKUP(E139,VIP!$A$2:$O13037,6,0)</f>
        <v>SI</v>
      </c>
      <c r="L139" s="124" t="s">
        <v>2459</v>
      </c>
      <c r="M139" s="153" t="s">
        <v>2545</v>
      </c>
      <c r="N139" s="118" t="s">
        <v>2472</v>
      </c>
      <c r="O139" s="148" t="s">
        <v>2532</v>
      </c>
      <c r="P139" s="145"/>
      <c r="Q139" s="154">
        <v>44302.625</v>
      </c>
    </row>
    <row r="140" spans="1:17" ht="18" x14ac:dyDescent="0.25">
      <c r="A140" s="122" t="str">
        <f>VLOOKUP(E140,'LISTADO ATM'!$A$2:$C$901,3,0)</f>
        <v>ESTE</v>
      </c>
      <c r="B140" s="149" t="s">
        <v>2556</v>
      </c>
      <c r="C140" s="120">
        <v>44302.418449074074</v>
      </c>
      <c r="D140" s="122" t="s">
        <v>2468</v>
      </c>
      <c r="E140" s="123">
        <v>634</v>
      </c>
      <c r="F140" s="148" t="str">
        <f>VLOOKUP(E140,VIP!$A$2:$O12590,2,0)</f>
        <v>DRBR273</v>
      </c>
      <c r="G140" s="122" t="str">
        <f>VLOOKUP(E140,'LISTADO ATM'!$A$2:$B$900,2,0)</f>
        <v xml:space="preserve">ATM Ayuntamiento Los Llanos (SPM) </v>
      </c>
      <c r="H140" s="122" t="str">
        <f>VLOOKUP(E140,VIP!$A$2:$O17511,7,FALSE)</f>
        <v>Si</v>
      </c>
      <c r="I140" s="122" t="str">
        <f>VLOOKUP(E140,VIP!$A$2:$O9476,8,FALSE)</f>
        <v>Si</v>
      </c>
      <c r="J140" s="122" t="str">
        <f>VLOOKUP(E140,VIP!$A$2:$O9426,8,FALSE)</f>
        <v>Si</v>
      </c>
      <c r="K140" s="122" t="str">
        <f>VLOOKUP(E140,VIP!$A$2:$O13000,6,0)</f>
        <v>NO</v>
      </c>
      <c r="L140" s="124" t="s">
        <v>2428</v>
      </c>
      <c r="M140" s="153" t="s">
        <v>2545</v>
      </c>
      <c r="N140" s="118" t="s">
        <v>2472</v>
      </c>
      <c r="O140" s="148" t="s">
        <v>2473</v>
      </c>
      <c r="P140" s="138"/>
      <c r="Q140" s="154">
        <v>44302.614583333336</v>
      </c>
    </row>
    <row r="141" spans="1:17" ht="18" x14ac:dyDescent="0.25">
      <c r="A141" s="122" t="str">
        <f>VLOOKUP(E141,'LISTADO ATM'!$A$2:$C$901,3,0)</f>
        <v>NORTE</v>
      </c>
      <c r="B141" s="149" t="s">
        <v>2542</v>
      </c>
      <c r="C141" s="120">
        <v>44302.314363425925</v>
      </c>
      <c r="D141" s="122" t="s">
        <v>2531</v>
      </c>
      <c r="E141" s="123">
        <v>635</v>
      </c>
      <c r="F141" s="148" t="str">
        <f>VLOOKUP(E141,VIP!$A$2:$O12586,2,0)</f>
        <v>DRBR12J</v>
      </c>
      <c r="G141" s="122" t="str">
        <f>VLOOKUP(E141,'LISTADO ATM'!$A$2:$B$900,2,0)</f>
        <v xml:space="preserve">ATM Zona Franca Tamboril </v>
      </c>
      <c r="H141" s="122" t="str">
        <f>VLOOKUP(E141,VIP!$A$2:$O17507,7,FALSE)</f>
        <v>Si</v>
      </c>
      <c r="I141" s="122" t="str">
        <f>VLOOKUP(E141,VIP!$A$2:$O9472,8,FALSE)</f>
        <v>Si</v>
      </c>
      <c r="J141" s="122" t="str">
        <f>VLOOKUP(E141,VIP!$A$2:$O9422,8,FALSE)</f>
        <v>Si</v>
      </c>
      <c r="K141" s="122" t="str">
        <f>VLOOKUP(E141,VIP!$A$2:$O12996,6,0)</f>
        <v>NO</v>
      </c>
      <c r="L141" s="124" t="s">
        <v>2544</v>
      </c>
      <c r="M141" s="153" t="s">
        <v>2545</v>
      </c>
      <c r="N141" s="118" t="s">
        <v>2472</v>
      </c>
      <c r="O141" s="148" t="s">
        <v>2532</v>
      </c>
      <c r="P141" s="138"/>
      <c r="Q141" s="154">
        <v>44302.613194444442</v>
      </c>
    </row>
    <row r="142" spans="1:17" ht="18" x14ac:dyDescent="0.25">
      <c r="A142" s="122" t="str">
        <f>VLOOKUP(E142,'LISTADO ATM'!$A$2:$C$901,3,0)</f>
        <v>NORTE</v>
      </c>
      <c r="B142" s="149" t="s">
        <v>2543</v>
      </c>
      <c r="C142" s="120">
        <v>44302.309201388889</v>
      </c>
      <c r="D142" s="122" t="s">
        <v>2492</v>
      </c>
      <c r="E142" s="123">
        <v>636</v>
      </c>
      <c r="F142" s="148" t="str">
        <f>VLOOKUP(E142,VIP!$A$2:$O12587,2,0)</f>
        <v>DRBR110</v>
      </c>
      <c r="G142" s="122" t="str">
        <f>VLOOKUP(E142,'LISTADO ATM'!$A$2:$B$900,2,0)</f>
        <v xml:space="preserve">ATM Oficina Tamboríl </v>
      </c>
      <c r="H142" s="122" t="str">
        <f>VLOOKUP(E142,VIP!$A$2:$O17508,7,FALSE)</f>
        <v>Si</v>
      </c>
      <c r="I142" s="122" t="str">
        <f>VLOOKUP(E142,VIP!$A$2:$O9473,8,FALSE)</f>
        <v>Si</v>
      </c>
      <c r="J142" s="122" t="str">
        <f>VLOOKUP(E142,VIP!$A$2:$O9423,8,FALSE)</f>
        <v>Si</v>
      </c>
      <c r="K142" s="122" t="str">
        <f>VLOOKUP(E142,VIP!$A$2:$O12997,6,0)</f>
        <v>SI</v>
      </c>
      <c r="L142" s="124" t="s">
        <v>2459</v>
      </c>
      <c r="M142" s="153" t="s">
        <v>2545</v>
      </c>
      <c r="N142" s="118" t="s">
        <v>2472</v>
      </c>
      <c r="O142" s="148" t="s">
        <v>2493</v>
      </c>
      <c r="P142" s="138"/>
      <c r="Q142" s="154">
        <v>44302.445833333331</v>
      </c>
    </row>
    <row r="143" spans="1:17" ht="18" x14ac:dyDescent="0.25">
      <c r="A143" s="122" t="str">
        <f>VLOOKUP(E143,'LISTADO ATM'!$A$2:$C$901,3,0)</f>
        <v>DISTRITO NACIONAL</v>
      </c>
      <c r="B143" s="149" t="s">
        <v>2573</v>
      </c>
      <c r="C143" s="120">
        <v>44302.368344907409</v>
      </c>
      <c r="D143" s="122" t="s">
        <v>2468</v>
      </c>
      <c r="E143" s="123">
        <v>655</v>
      </c>
      <c r="F143" s="148" t="str">
        <f>VLOOKUP(E143,VIP!$A$2:$O12607,2,0)</f>
        <v>DRBR655</v>
      </c>
      <c r="G143" s="122" t="str">
        <f>VLOOKUP(E143,'LISTADO ATM'!$A$2:$B$900,2,0)</f>
        <v>ATM Farmacia Sandra</v>
      </c>
      <c r="H143" s="122" t="str">
        <f>VLOOKUP(E143,VIP!$A$2:$O17528,7,FALSE)</f>
        <v>Si</v>
      </c>
      <c r="I143" s="122" t="str">
        <f>VLOOKUP(E143,VIP!$A$2:$O9493,8,FALSE)</f>
        <v>Si</v>
      </c>
      <c r="J143" s="122" t="str">
        <f>VLOOKUP(E143,VIP!$A$2:$O9443,8,FALSE)</f>
        <v>Si</v>
      </c>
      <c r="K143" s="122" t="str">
        <f>VLOOKUP(E143,VIP!$A$2:$O13017,6,0)</f>
        <v>NO</v>
      </c>
      <c r="L143" s="124" t="s">
        <v>2459</v>
      </c>
      <c r="M143" s="153" t="s">
        <v>2545</v>
      </c>
      <c r="N143" s="118" t="s">
        <v>2472</v>
      </c>
      <c r="O143" s="148" t="s">
        <v>2473</v>
      </c>
      <c r="P143" s="138"/>
      <c r="Q143" s="154">
        <v>44302.613194444442</v>
      </c>
    </row>
    <row r="144" spans="1:17" ht="18" x14ac:dyDescent="0.25">
      <c r="A144" s="122" t="str">
        <f>VLOOKUP(E144,'LISTADO ATM'!$A$2:$C$901,3,0)</f>
        <v>DISTRITO NACIONAL</v>
      </c>
      <c r="B144" s="121">
        <v>335852954</v>
      </c>
      <c r="C144" s="120">
        <v>44300.439606481479</v>
      </c>
      <c r="D144" s="122" t="s">
        <v>2189</v>
      </c>
      <c r="E144" s="123">
        <v>670</v>
      </c>
      <c r="F144" s="148" t="str">
        <f>VLOOKUP(E144,VIP!$A$2:$O12571,2,0)</f>
        <v>DRBR670</v>
      </c>
      <c r="G144" s="122" t="str">
        <f>VLOOKUP(E144,'LISTADO ATM'!$A$2:$B$900,2,0)</f>
        <v>ATM Estación Texaco Algodón</v>
      </c>
      <c r="H144" s="122" t="str">
        <f>VLOOKUP(E144,VIP!$A$2:$O17492,7,FALSE)</f>
        <v>Si</v>
      </c>
      <c r="I144" s="122" t="str">
        <f>VLOOKUP(E144,VIP!$A$2:$O9457,8,FALSE)</f>
        <v>Si</v>
      </c>
      <c r="J144" s="122" t="str">
        <f>VLOOKUP(E144,VIP!$A$2:$O9407,8,FALSE)</f>
        <v>Si</v>
      </c>
      <c r="K144" s="122" t="str">
        <f>VLOOKUP(E144,VIP!$A$2:$O12981,6,0)</f>
        <v>NO</v>
      </c>
      <c r="L144" s="124" t="s">
        <v>2228</v>
      </c>
      <c r="M144" s="118" t="s">
        <v>2465</v>
      </c>
      <c r="N144" s="118" t="s">
        <v>2472</v>
      </c>
      <c r="O144" s="148" t="s">
        <v>2474</v>
      </c>
      <c r="P144" s="138"/>
      <c r="Q144" s="119" t="s">
        <v>2228</v>
      </c>
    </row>
    <row r="145" spans="1:17" ht="18" x14ac:dyDescent="0.25">
      <c r="A145" s="122" t="str">
        <f>VLOOKUP(E145,'LISTADO ATM'!$A$2:$C$901,3,0)</f>
        <v>DISTRITO NACIONAL</v>
      </c>
      <c r="B145" s="121">
        <v>335854869</v>
      </c>
      <c r="C145" s="120">
        <v>44301.622997685183</v>
      </c>
      <c r="D145" s="122" t="s">
        <v>2468</v>
      </c>
      <c r="E145" s="123">
        <v>676</v>
      </c>
      <c r="F145" s="148" t="str">
        <f>VLOOKUP(E145,VIP!$A$2:$O12635,2,0)</f>
        <v>DRBR676</v>
      </c>
      <c r="G145" s="122" t="str">
        <f>VLOOKUP(E145,'LISTADO ATM'!$A$2:$B$900,2,0)</f>
        <v>ATM S/M Bravo Colina Del Oeste</v>
      </c>
      <c r="H145" s="122" t="str">
        <f>VLOOKUP(E145,VIP!$A$2:$O17556,7,FALSE)</f>
        <v>Si</v>
      </c>
      <c r="I145" s="122" t="str">
        <f>VLOOKUP(E145,VIP!$A$2:$O9521,8,FALSE)</f>
        <v>Si</v>
      </c>
      <c r="J145" s="122" t="str">
        <f>VLOOKUP(E145,VIP!$A$2:$O9471,8,FALSE)</f>
        <v>Si</v>
      </c>
      <c r="K145" s="122" t="str">
        <f>VLOOKUP(E145,VIP!$A$2:$O13045,6,0)</f>
        <v>NO</v>
      </c>
      <c r="L145" s="124" t="s">
        <v>2459</v>
      </c>
      <c r="M145" s="153" t="s">
        <v>2545</v>
      </c>
      <c r="N145" s="118" t="s">
        <v>2472</v>
      </c>
      <c r="O145" s="148" t="s">
        <v>2473</v>
      </c>
      <c r="P145" s="138"/>
      <c r="Q145" s="154">
        <v>44302.624305555553</v>
      </c>
    </row>
    <row r="146" spans="1:17" ht="18" x14ac:dyDescent="0.25">
      <c r="A146" s="122" t="str">
        <f>VLOOKUP(E146,'LISTADO ATM'!$A$2:$C$901,3,0)</f>
        <v>ESTE</v>
      </c>
      <c r="B146" s="121">
        <v>335854534</v>
      </c>
      <c r="C146" s="120">
        <v>44301.510694444441</v>
      </c>
      <c r="D146" s="122" t="s">
        <v>2189</v>
      </c>
      <c r="E146" s="123">
        <v>680</v>
      </c>
      <c r="F146" s="148" t="str">
        <f>VLOOKUP(E146,VIP!$A$2:$O12632,2,0)</f>
        <v>DRBR680</v>
      </c>
      <c r="G146" s="122" t="str">
        <f>VLOOKUP(E146,'LISTADO ATM'!$A$2:$B$900,2,0)</f>
        <v>ATM Hotel Royalton</v>
      </c>
      <c r="H146" s="122" t="str">
        <f>VLOOKUP(E146,VIP!$A$2:$O17553,7,FALSE)</f>
        <v>NO</v>
      </c>
      <c r="I146" s="122" t="str">
        <f>VLOOKUP(E146,VIP!$A$2:$O9518,8,FALSE)</f>
        <v>NO</v>
      </c>
      <c r="J146" s="122" t="str">
        <f>VLOOKUP(E146,VIP!$A$2:$O9468,8,FALSE)</f>
        <v>NO</v>
      </c>
      <c r="K146" s="122" t="str">
        <f>VLOOKUP(E146,VIP!$A$2:$O13042,6,0)</f>
        <v>NO</v>
      </c>
      <c r="L146" s="124" t="s">
        <v>2228</v>
      </c>
      <c r="M146" s="153" t="s">
        <v>2545</v>
      </c>
      <c r="N146" s="118" t="s">
        <v>2506</v>
      </c>
      <c r="O146" s="148" t="s">
        <v>2474</v>
      </c>
      <c r="P146" s="145"/>
      <c r="Q146" s="154">
        <v>44302.720833333333</v>
      </c>
    </row>
    <row r="147" spans="1:17" ht="18" x14ac:dyDescent="0.25">
      <c r="A147" s="122" t="str">
        <f>VLOOKUP(E147,'LISTADO ATM'!$A$2:$C$901,3,0)</f>
        <v>DISTRITO NACIONAL</v>
      </c>
      <c r="B147" s="121">
        <v>335850706</v>
      </c>
      <c r="C147" s="120">
        <v>44298.770624999997</v>
      </c>
      <c r="D147" s="120" t="s">
        <v>2189</v>
      </c>
      <c r="E147" s="122">
        <v>686</v>
      </c>
      <c r="F147" s="148" t="str">
        <f>VLOOKUP(E147,VIP!$A$2:$O12589,2,0)</f>
        <v>DRBR686</v>
      </c>
      <c r="G147" s="122" t="str">
        <f>VLOOKUP(E147,'LISTADO ATM'!$A$2:$B$900,2,0)</f>
        <v>ATM Autoservicio Oficina Máximo Gómez</v>
      </c>
      <c r="H147" s="122" t="str">
        <f>VLOOKUP(E147,VIP!$A$2:$O17510,7,FALSE)</f>
        <v>Si</v>
      </c>
      <c r="I147" s="122" t="str">
        <f>VLOOKUP(E147,VIP!$A$2:$O9475,8,FALSE)</f>
        <v>Si</v>
      </c>
      <c r="J147" s="122" t="str">
        <f>VLOOKUP(E147,VIP!$A$2:$O9425,8,FALSE)</f>
        <v>Si</v>
      </c>
      <c r="K147" s="122" t="str">
        <f>VLOOKUP(E147,VIP!$A$2:$O12999,6,0)</f>
        <v>NO</v>
      </c>
      <c r="L147" s="124" t="s">
        <v>2228</v>
      </c>
      <c r="M147" s="153" t="s">
        <v>2545</v>
      </c>
      <c r="N147" s="118" t="s">
        <v>2506</v>
      </c>
      <c r="O147" s="148" t="s">
        <v>2474</v>
      </c>
      <c r="P147" s="138"/>
      <c r="Q147" s="154">
        <v>44302.71597222222</v>
      </c>
    </row>
    <row r="148" spans="1:17" ht="18" x14ac:dyDescent="0.25">
      <c r="A148" s="122" t="str">
        <f>VLOOKUP(E148,'LISTADO ATM'!$A$2:$C$901,3,0)</f>
        <v>NORTE</v>
      </c>
      <c r="B148" s="149" t="s">
        <v>2597</v>
      </c>
      <c r="C148" s="120">
        <v>44302.610196759262</v>
      </c>
      <c r="D148" s="122" t="s">
        <v>2492</v>
      </c>
      <c r="E148" s="123">
        <v>687</v>
      </c>
      <c r="F148" s="148" t="str">
        <f>VLOOKUP(E148,VIP!$A$2:$O12611,2,0)</f>
        <v>DRBR687</v>
      </c>
      <c r="G148" s="122" t="str">
        <f>VLOOKUP(E148,'LISTADO ATM'!$A$2:$B$900,2,0)</f>
        <v>ATM Oficina Monterrico II</v>
      </c>
      <c r="H148" s="122" t="str">
        <f>VLOOKUP(E148,VIP!$A$2:$O17532,7,FALSE)</f>
        <v>NO</v>
      </c>
      <c r="I148" s="122" t="str">
        <f>VLOOKUP(E148,VIP!$A$2:$O9497,8,FALSE)</f>
        <v>NO</v>
      </c>
      <c r="J148" s="122" t="str">
        <f>VLOOKUP(E148,VIP!$A$2:$O9447,8,FALSE)</f>
        <v>NO</v>
      </c>
      <c r="K148" s="122" t="str">
        <f>VLOOKUP(E148,VIP!$A$2:$O13021,6,0)</f>
        <v>SI</v>
      </c>
      <c r="L148" s="124" t="s">
        <v>2459</v>
      </c>
      <c r="M148" s="153" t="s">
        <v>2545</v>
      </c>
      <c r="N148" s="118" t="s">
        <v>2472</v>
      </c>
      <c r="O148" s="148" t="s">
        <v>2493</v>
      </c>
      <c r="P148" s="138"/>
      <c r="Q148" s="154">
        <v>44302.73541666667</v>
      </c>
    </row>
    <row r="149" spans="1:17" ht="18" x14ac:dyDescent="0.25">
      <c r="A149" s="122" t="str">
        <f>VLOOKUP(E149,'LISTADO ATM'!$A$2:$C$901,3,0)</f>
        <v>NORTE</v>
      </c>
      <c r="B149" s="121">
        <v>335854545</v>
      </c>
      <c r="C149" s="120">
        <v>44301.514513888891</v>
      </c>
      <c r="D149" s="122" t="s">
        <v>2190</v>
      </c>
      <c r="E149" s="123">
        <v>689</v>
      </c>
      <c r="F149" s="148" t="str">
        <f>VLOOKUP(E149,VIP!$A$2:$O12630,2,0)</f>
        <v>DRBR689</v>
      </c>
      <c r="G149" s="122" t="str">
        <f>VLOOKUP(E149,'LISTADO ATM'!$A$2:$B$900,2,0)</f>
        <v>ATM Eco Petroleo Villa Gonzalez</v>
      </c>
      <c r="H149" s="122" t="str">
        <f>VLOOKUP(E149,VIP!$A$2:$O17551,7,FALSE)</f>
        <v>NO</v>
      </c>
      <c r="I149" s="122" t="str">
        <f>VLOOKUP(E149,VIP!$A$2:$O9516,8,FALSE)</f>
        <v>NO</v>
      </c>
      <c r="J149" s="122" t="str">
        <f>VLOOKUP(E149,VIP!$A$2:$O9466,8,FALSE)</f>
        <v>NO</v>
      </c>
      <c r="K149" s="122" t="str">
        <f>VLOOKUP(E149,VIP!$A$2:$O13040,6,0)</f>
        <v>NO</v>
      </c>
      <c r="L149" s="124" t="s">
        <v>2228</v>
      </c>
      <c r="M149" s="153" t="s">
        <v>2545</v>
      </c>
      <c r="N149" s="118" t="s">
        <v>2472</v>
      </c>
      <c r="O149" s="148" t="s">
        <v>2501</v>
      </c>
      <c r="P149" s="145"/>
      <c r="Q149" s="154">
        <v>44302.426388888889</v>
      </c>
    </row>
    <row r="150" spans="1:17" ht="18" x14ac:dyDescent="0.25">
      <c r="A150" s="122" t="str">
        <f>VLOOKUP(E150,'LISTADO ATM'!$A$2:$C$901,3,0)</f>
        <v>NORTE</v>
      </c>
      <c r="B150" s="149" t="s">
        <v>2639</v>
      </c>
      <c r="C150" s="120">
        <v>44302.706990740742</v>
      </c>
      <c r="D150" s="122" t="s">
        <v>2190</v>
      </c>
      <c r="E150" s="123">
        <v>689</v>
      </c>
      <c r="F150" s="148" t="str">
        <f>VLOOKUP(E150,VIP!$A$2:$O12612,2,0)</f>
        <v>DRBR689</v>
      </c>
      <c r="G150" s="122" t="str">
        <f>VLOOKUP(E150,'LISTADO ATM'!$A$2:$B$900,2,0)</f>
        <v>ATM Eco Petroleo Villa Gonzalez</v>
      </c>
      <c r="H150" s="122" t="str">
        <f>VLOOKUP(E150,VIP!$A$2:$O17533,7,FALSE)</f>
        <v>NO</v>
      </c>
      <c r="I150" s="122" t="str">
        <f>VLOOKUP(E150,VIP!$A$2:$O9498,8,FALSE)</f>
        <v>NO</v>
      </c>
      <c r="J150" s="122" t="str">
        <f>VLOOKUP(E150,VIP!$A$2:$O9448,8,FALSE)</f>
        <v>NO</v>
      </c>
      <c r="K150" s="122" t="str">
        <f>VLOOKUP(E150,VIP!$A$2:$O13022,6,0)</f>
        <v>NO</v>
      </c>
      <c r="L150" s="124" t="s">
        <v>2228</v>
      </c>
      <c r="M150" s="118" t="s">
        <v>2465</v>
      </c>
      <c r="N150" s="118" t="s">
        <v>2472</v>
      </c>
      <c r="O150" s="148" t="s">
        <v>2501</v>
      </c>
      <c r="P150" s="138"/>
      <c r="Q150" s="118" t="s">
        <v>2228</v>
      </c>
    </row>
    <row r="151" spans="1:17" ht="18" x14ac:dyDescent="0.25">
      <c r="A151" s="122" t="str">
        <f>VLOOKUP(E151,'LISTADO ATM'!$A$2:$C$901,3,0)</f>
        <v>DISTRITO NACIONAL</v>
      </c>
      <c r="B151" s="121">
        <v>335854590</v>
      </c>
      <c r="C151" s="120">
        <v>44301.538958333331</v>
      </c>
      <c r="D151" s="122" t="s">
        <v>2189</v>
      </c>
      <c r="E151" s="123">
        <v>696</v>
      </c>
      <c r="F151" s="148" t="str">
        <f>VLOOKUP(E151,VIP!$A$2:$O12624,2,0)</f>
        <v>DRBR696</v>
      </c>
      <c r="G151" s="122" t="str">
        <f>VLOOKUP(E151,'LISTADO ATM'!$A$2:$B$900,2,0)</f>
        <v>ATM Olé Jacobo Majluta</v>
      </c>
      <c r="H151" s="122" t="str">
        <f>VLOOKUP(E151,VIP!$A$2:$O17545,7,FALSE)</f>
        <v>Si</v>
      </c>
      <c r="I151" s="122" t="str">
        <f>VLOOKUP(E151,VIP!$A$2:$O9510,8,FALSE)</f>
        <v>Si</v>
      </c>
      <c r="J151" s="122" t="str">
        <f>VLOOKUP(E151,VIP!$A$2:$O9460,8,FALSE)</f>
        <v>Si</v>
      </c>
      <c r="K151" s="122" t="str">
        <f>VLOOKUP(E151,VIP!$A$2:$O13034,6,0)</f>
        <v>NO</v>
      </c>
      <c r="L151" s="124" t="s">
        <v>2488</v>
      </c>
      <c r="M151" s="153" t="s">
        <v>2545</v>
      </c>
      <c r="N151" s="118" t="s">
        <v>2472</v>
      </c>
      <c r="O151" s="148" t="s">
        <v>2474</v>
      </c>
      <c r="P151" s="145"/>
      <c r="Q151" s="154">
        <v>44302.75277777778</v>
      </c>
    </row>
    <row r="152" spans="1:17" ht="18" x14ac:dyDescent="0.25">
      <c r="A152" s="122" t="str">
        <f>VLOOKUP(E152,'LISTADO ATM'!$A$2:$C$901,3,0)</f>
        <v>DISTRITO NACIONAL</v>
      </c>
      <c r="B152" s="149" t="s">
        <v>2592</v>
      </c>
      <c r="C152" s="120">
        <v>44302.623217592591</v>
      </c>
      <c r="D152" s="122" t="s">
        <v>2492</v>
      </c>
      <c r="E152" s="123">
        <v>701</v>
      </c>
      <c r="F152" s="148" t="str">
        <f>VLOOKUP(E152,VIP!$A$2:$O12606,2,0)</f>
        <v>DRBR701</v>
      </c>
      <c r="G152" s="122" t="str">
        <f>VLOOKUP(E152,'LISTADO ATM'!$A$2:$B$900,2,0)</f>
        <v>ATM Autoservicio Los Alcarrizos</v>
      </c>
      <c r="H152" s="122" t="str">
        <f>VLOOKUP(E152,VIP!$A$2:$O17527,7,FALSE)</f>
        <v>Si</v>
      </c>
      <c r="I152" s="122" t="str">
        <f>VLOOKUP(E152,VIP!$A$2:$O9492,8,FALSE)</f>
        <v>Si</v>
      </c>
      <c r="J152" s="122" t="str">
        <f>VLOOKUP(E152,VIP!$A$2:$O9442,8,FALSE)</f>
        <v>Si</v>
      </c>
      <c r="K152" s="122" t="str">
        <f>VLOOKUP(E152,VIP!$A$2:$O13016,6,0)</f>
        <v>NO</v>
      </c>
      <c r="L152" s="124" t="s">
        <v>2428</v>
      </c>
      <c r="M152" s="118" t="s">
        <v>2465</v>
      </c>
      <c r="N152" s="118" t="s">
        <v>2472</v>
      </c>
      <c r="O152" s="148" t="s">
        <v>2493</v>
      </c>
      <c r="P152" s="138"/>
      <c r="Q152" s="119" t="s">
        <v>2428</v>
      </c>
    </row>
    <row r="153" spans="1:17" ht="18" x14ac:dyDescent="0.25">
      <c r="A153" s="122" t="str">
        <f>VLOOKUP(E153,'LISTADO ATM'!$A$2:$C$901,3,0)</f>
        <v>DISTRITO NACIONAL</v>
      </c>
      <c r="B153" s="149" t="s">
        <v>2564</v>
      </c>
      <c r="C153" s="120">
        <v>44302.407013888886</v>
      </c>
      <c r="D153" s="122" t="s">
        <v>2468</v>
      </c>
      <c r="E153" s="123">
        <v>706</v>
      </c>
      <c r="F153" s="148" t="str">
        <f>VLOOKUP(E153,VIP!$A$2:$O12598,2,0)</f>
        <v>DRBR706</v>
      </c>
      <c r="G153" s="122" t="str">
        <f>VLOOKUP(E153,'LISTADO ATM'!$A$2:$B$900,2,0)</f>
        <v xml:space="preserve">ATM S/M Pristine </v>
      </c>
      <c r="H153" s="122" t="str">
        <f>VLOOKUP(E153,VIP!$A$2:$O17519,7,FALSE)</f>
        <v>Si</v>
      </c>
      <c r="I153" s="122" t="str">
        <f>VLOOKUP(E153,VIP!$A$2:$O9484,8,FALSE)</f>
        <v>Si</v>
      </c>
      <c r="J153" s="122" t="str">
        <f>VLOOKUP(E153,VIP!$A$2:$O9434,8,FALSE)</f>
        <v>Si</v>
      </c>
      <c r="K153" s="122" t="str">
        <f>VLOOKUP(E153,VIP!$A$2:$O13008,6,0)</f>
        <v>NO</v>
      </c>
      <c r="L153" s="124" t="s">
        <v>2428</v>
      </c>
      <c r="M153" s="153" t="s">
        <v>2545</v>
      </c>
      <c r="N153" s="118" t="s">
        <v>2472</v>
      </c>
      <c r="O153" s="148" t="s">
        <v>2473</v>
      </c>
      <c r="P153" s="138"/>
      <c r="Q153" s="154">
        <v>44302.613194444442</v>
      </c>
    </row>
    <row r="154" spans="1:17" ht="18" x14ac:dyDescent="0.25">
      <c r="A154" s="122" t="str">
        <f>VLOOKUP(E154,'LISTADO ATM'!$A$2:$C$901,3,0)</f>
        <v>DISTRITO NACIONAL</v>
      </c>
      <c r="B154" s="121">
        <v>335854588</v>
      </c>
      <c r="C154" s="120">
        <v>44301.535185185188</v>
      </c>
      <c r="D154" s="122" t="s">
        <v>2189</v>
      </c>
      <c r="E154" s="123">
        <v>707</v>
      </c>
      <c r="F154" s="148" t="str">
        <f>VLOOKUP(E154,VIP!$A$2:$O12625,2,0)</f>
        <v>DRBR707</v>
      </c>
      <c r="G154" s="122" t="str">
        <f>VLOOKUP(E154,'LISTADO ATM'!$A$2:$B$900,2,0)</f>
        <v xml:space="preserve">ATM IAD </v>
      </c>
      <c r="H154" s="122" t="str">
        <f>VLOOKUP(E154,VIP!$A$2:$O17546,7,FALSE)</f>
        <v>No</v>
      </c>
      <c r="I154" s="122" t="str">
        <f>VLOOKUP(E154,VIP!$A$2:$O9511,8,FALSE)</f>
        <v>No</v>
      </c>
      <c r="J154" s="122" t="str">
        <f>VLOOKUP(E154,VIP!$A$2:$O9461,8,FALSE)</f>
        <v>No</v>
      </c>
      <c r="K154" s="122" t="str">
        <f>VLOOKUP(E154,VIP!$A$2:$O13035,6,0)</f>
        <v>NO</v>
      </c>
      <c r="L154" s="124" t="s">
        <v>2488</v>
      </c>
      <c r="M154" s="153" t="s">
        <v>2545</v>
      </c>
      <c r="N154" s="118" t="s">
        <v>2472</v>
      </c>
      <c r="O154" s="148" t="s">
        <v>2474</v>
      </c>
      <c r="P154" s="145"/>
      <c r="Q154" s="154">
        <v>44302.720833333333</v>
      </c>
    </row>
    <row r="155" spans="1:17" ht="18" x14ac:dyDescent="0.25">
      <c r="A155" s="122" t="str">
        <f>VLOOKUP(E155,'LISTADO ATM'!$A$2:$C$901,3,0)</f>
        <v>DISTRITO NACIONAL</v>
      </c>
      <c r="B155" s="149">
        <v>335855334</v>
      </c>
      <c r="C155" s="120">
        <v>44302.202777777777</v>
      </c>
      <c r="D155" s="122" t="s">
        <v>2189</v>
      </c>
      <c r="E155" s="123">
        <v>707</v>
      </c>
      <c r="F155" s="148" t="str">
        <f>VLOOKUP(E155,VIP!$A$2:$O12577,2,0)</f>
        <v>DRBR707</v>
      </c>
      <c r="G155" s="122" t="str">
        <f>VLOOKUP(E155,'LISTADO ATM'!$A$2:$B$900,2,0)</f>
        <v xml:space="preserve">ATM IAD </v>
      </c>
      <c r="H155" s="122" t="str">
        <f>VLOOKUP(E155,VIP!$A$2:$O17498,7,FALSE)</f>
        <v>No</v>
      </c>
      <c r="I155" s="122" t="str">
        <f>VLOOKUP(E155,VIP!$A$2:$O9463,8,FALSE)</f>
        <v>No</v>
      </c>
      <c r="J155" s="122" t="str">
        <f>VLOOKUP(E155,VIP!$A$2:$O9413,8,FALSE)</f>
        <v>No</v>
      </c>
      <c r="K155" s="122" t="str">
        <f>VLOOKUP(E155,VIP!$A$2:$O12987,6,0)</f>
        <v>NO</v>
      </c>
      <c r="L155" s="124" t="s">
        <v>2254</v>
      </c>
      <c r="M155" s="153" t="s">
        <v>2545</v>
      </c>
      <c r="N155" s="118" t="s">
        <v>2472</v>
      </c>
      <c r="O155" s="148" t="s">
        <v>2474</v>
      </c>
      <c r="P155" s="138"/>
      <c r="Q155" s="154">
        <v>44302.631249999999</v>
      </c>
    </row>
    <row r="156" spans="1:17" ht="18" x14ac:dyDescent="0.25">
      <c r="A156" s="122" t="str">
        <f>VLOOKUP(E156,'LISTADO ATM'!$A$2:$C$901,3,0)</f>
        <v>DISTRITO NACIONAL</v>
      </c>
      <c r="B156" s="149" t="s">
        <v>2657</v>
      </c>
      <c r="C156" s="120">
        <v>44302.64576388889</v>
      </c>
      <c r="D156" s="122" t="s">
        <v>2468</v>
      </c>
      <c r="E156" s="123">
        <v>708</v>
      </c>
      <c r="F156" s="148" t="str">
        <f>VLOOKUP(E156,VIP!$A$2:$O12630,2,0)</f>
        <v>DRBR505</v>
      </c>
      <c r="G156" s="122" t="str">
        <f>VLOOKUP(E156,'LISTADO ATM'!$A$2:$B$900,2,0)</f>
        <v xml:space="preserve">ATM El Vestir De Hoy </v>
      </c>
      <c r="H156" s="122" t="str">
        <f>VLOOKUP(E156,VIP!$A$2:$O17551,7,FALSE)</f>
        <v>Si</v>
      </c>
      <c r="I156" s="122" t="str">
        <f>VLOOKUP(E156,VIP!$A$2:$O9516,8,FALSE)</f>
        <v>Si</v>
      </c>
      <c r="J156" s="122" t="str">
        <f>VLOOKUP(E156,VIP!$A$2:$O9466,8,FALSE)</f>
        <v>Si</v>
      </c>
      <c r="K156" s="122" t="str">
        <f>VLOOKUP(E156,VIP!$A$2:$O13040,6,0)</f>
        <v>NO</v>
      </c>
      <c r="L156" s="124" t="s">
        <v>2428</v>
      </c>
      <c r="M156" s="153" t="s">
        <v>2545</v>
      </c>
      <c r="N156" s="118" t="s">
        <v>2472</v>
      </c>
      <c r="O156" s="148" t="s">
        <v>2473</v>
      </c>
      <c r="P156" s="138"/>
      <c r="Q156" s="154">
        <v>44302.772222222222</v>
      </c>
    </row>
    <row r="157" spans="1:17" ht="18" x14ac:dyDescent="0.25">
      <c r="A157" s="122" t="str">
        <f>VLOOKUP(E157,'LISTADO ATM'!$A$2:$C$901,3,0)</f>
        <v>NORTE</v>
      </c>
      <c r="B157" s="121">
        <v>335855272</v>
      </c>
      <c r="C157" s="120">
        <v>44301.815185185187</v>
      </c>
      <c r="D157" s="122" t="s">
        <v>2190</v>
      </c>
      <c r="E157" s="123">
        <v>716</v>
      </c>
      <c r="F157" s="148" t="str">
        <f>VLOOKUP(E157,VIP!$A$2:$O12635,2,0)</f>
        <v>DRBR340</v>
      </c>
      <c r="G157" s="122" t="str">
        <f>VLOOKUP(E157,'LISTADO ATM'!$A$2:$B$900,2,0)</f>
        <v xml:space="preserve">ATM Oficina Zona Franca (Santiago) </v>
      </c>
      <c r="H157" s="122" t="str">
        <f>VLOOKUP(E157,VIP!$A$2:$O17556,7,FALSE)</f>
        <v>Si</v>
      </c>
      <c r="I157" s="122" t="str">
        <f>VLOOKUP(E157,VIP!$A$2:$O9521,8,FALSE)</f>
        <v>Si</v>
      </c>
      <c r="J157" s="122" t="str">
        <f>VLOOKUP(E157,VIP!$A$2:$O9471,8,FALSE)</f>
        <v>Si</v>
      </c>
      <c r="K157" s="122" t="str">
        <f>VLOOKUP(E157,VIP!$A$2:$O13045,6,0)</f>
        <v>SI</v>
      </c>
      <c r="L157" s="124" t="s">
        <v>2437</v>
      </c>
      <c r="M157" s="118" t="s">
        <v>2465</v>
      </c>
      <c r="N157" s="118" t="s">
        <v>2472</v>
      </c>
      <c r="O157" s="148" t="s">
        <v>2501</v>
      </c>
      <c r="P157" s="145"/>
      <c r="Q157" s="118" t="s">
        <v>2437</v>
      </c>
    </row>
    <row r="158" spans="1:17" ht="18" x14ac:dyDescent="0.25">
      <c r="A158" s="122" t="str">
        <f>VLOOKUP(E158,'LISTADO ATM'!$A$2:$C$901,3,0)</f>
        <v>DISTRITO NACIONAL</v>
      </c>
      <c r="B158" s="149" t="s">
        <v>2582</v>
      </c>
      <c r="C158" s="120">
        <v>44302.437569444446</v>
      </c>
      <c r="D158" s="122" t="s">
        <v>2492</v>
      </c>
      <c r="E158" s="123">
        <v>717</v>
      </c>
      <c r="F158" s="148" t="str">
        <f>VLOOKUP(E158,VIP!$A$2:$O12607,2,0)</f>
        <v>DRBR24K</v>
      </c>
      <c r="G158" s="122" t="str">
        <f>VLOOKUP(E158,'LISTADO ATM'!$A$2:$B$900,2,0)</f>
        <v xml:space="preserve">ATM Oficina Los Alcarrizos </v>
      </c>
      <c r="H158" s="122" t="str">
        <f>VLOOKUP(E158,VIP!$A$2:$O17528,7,FALSE)</f>
        <v>Si</v>
      </c>
      <c r="I158" s="122" t="str">
        <f>VLOOKUP(E158,VIP!$A$2:$O9493,8,FALSE)</f>
        <v>Si</v>
      </c>
      <c r="J158" s="122" t="str">
        <f>VLOOKUP(E158,VIP!$A$2:$O9443,8,FALSE)</f>
        <v>Si</v>
      </c>
      <c r="K158" s="122" t="str">
        <f>VLOOKUP(E158,VIP!$A$2:$O13017,6,0)</f>
        <v>SI</v>
      </c>
      <c r="L158" s="124" t="s">
        <v>2477</v>
      </c>
      <c r="M158" s="153" t="s">
        <v>2545</v>
      </c>
      <c r="N158" s="153" t="s">
        <v>2524</v>
      </c>
      <c r="O158" s="148" t="s">
        <v>2586</v>
      </c>
      <c r="P158" s="138" t="s">
        <v>2588</v>
      </c>
      <c r="Q158" s="154" t="s">
        <v>2477</v>
      </c>
    </row>
    <row r="159" spans="1:17" ht="18" x14ac:dyDescent="0.25">
      <c r="A159" s="122" t="str">
        <f>VLOOKUP(E159,'LISTADO ATM'!$A$2:$C$901,3,0)</f>
        <v>NORTE</v>
      </c>
      <c r="B159" s="149" t="s">
        <v>2566</v>
      </c>
      <c r="C159" s="120">
        <v>44302.400879629633</v>
      </c>
      <c r="D159" s="122" t="s">
        <v>2531</v>
      </c>
      <c r="E159" s="123">
        <v>720</v>
      </c>
      <c r="F159" s="148" t="str">
        <f>VLOOKUP(E159,VIP!$A$2:$O12600,2,0)</f>
        <v>DRBR12E</v>
      </c>
      <c r="G159" s="122" t="str">
        <f>VLOOKUP(E159,'LISTADO ATM'!$A$2:$B$900,2,0)</f>
        <v xml:space="preserve">ATM OMSA (Santiago) </v>
      </c>
      <c r="H159" s="122" t="str">
        <f>VLOOKUP(E159,VIP!$A$2:$O17521,7,FALSE)</f>
        <v>Si</v>
      </c>
      <c r="I159" s="122" t="str">
        <f>VLOOKUP(E159,VIP!$A$2:$O9486,8,FALSE)</f>
        <v>Si</v>
      </c>
      <c r="J159" s="122" t="str">
        <f>VLOOKUP(E159,VIP!$A$2:$O9436,8,FALSE)</f>
        <v>Si</v>
      </c>
      <c r="K159" s="122" t="str">
        <f>VLOOKUP(E159,VIP!$A$2:$O13010,6,0)</f>
        <v>NO</v>
      </c>
      <c r="L159" s="124" t="s">
        <v>2428</v>
      </c>
      <c r="M159" s="153" t="s">
        <v>2545</v>
      </c>
      <c r="N159" s="118" t="s">
        <v>2472</v>
      </c>
      <c r="O159" s="148" t="s">
        <v>2532</v>
      </c>
      <c r="P159" s="138"/>
      <c r="Q159" s="154">
        <v>44302.609027777777</v>
      </c>
    </row>
    <row r="160" spans="1:17" ht="18" x14ac:dyDescent="0.25">
      <c r="A160" s="122" t="str">
        <f>VLOOKUP(E160,'LISTADO ATM'!$A$2:$C$901,3,0)</f>
        <v>DISTRITO NACIONAL</v>
      </c>
      <c r="B160" s="121">
        <v>335855280</v>
      </c>
      <c r="C160" s="120">
        <v>44301.835277777776</v>
      </c>
      <c r="D160" s="122" t="s">
        <v>2492</v>
      </c>
      <c r="E160" s="123">
        <v>721</v>
      </c>
      <c r="F160" s="148" t="str">
        <f>VLOOKUP(E160,VIP!$A$2:$O12628,2,0)</f>
        <v>DRBR23A</v>
      </c>
      <c r="G160" s="122" t="str">
        <f>VLOOKUP(E160,'LISTADO ATM'!$A$2:$B$900,2,0)</f>
        <v xml:space="preserve">ATM Oficina Charles de Gaulle II </v>
      </c>
      <c r="H160" s="122" t="str">
        <f>VLOOKUP(E160,VIP!$A$2:$O17549,7,FALSE)</f>
        <v>Si</v>
      </c>
      <c r="I160" s="122" t="str">
        <f>VLOOKUP(E160,VIP!$A$2:$O9514,8,FALSE)</f>
        <v>Si</v>
      </c>
      <c r="J160" s="122" t="str">
        <f>VLOOKUP(E160,VIP!$A$2:$O9464,8,FALSE)</f>
        <v>Si</v>
      </c>
      <c r="K160" s="122" t="str">
        <f>VLOOKUP(E160,VIP!$A$2:$O13038,6,0)</f>
        <v>NO</v>
      </c>
      <c r="L160" s="124" t="s">
        <v>2428</v>
      </c>
      <c r="M160" s="153" t="s">
        <v>2545</v>
      </c>
      <c r="N160" s="118" t="s">
        <v>2472</v>
      </c>
      <c r="O160" s="148" t="s">
        <v>2493</v>
      </c>
      <c r="P160" s="145"/>
      <c r="Q160" s="154">
        <v>44302.44027777778</v>
      </c>
    </row>
    <row r="161" spans="1:17" ht="18" x14ac:dyDescent="0.25">
      <c r="A161" s="122" t="str">
        <f>VLOOKUP(E161,'LISTADO ATM'!$A$2:$C$901,3,0)</f>
        <v>DISTRITO NACIONAL</v>
      </c>
      <c r="B161" s="149" t="s">
        <v>2632</v>
      </c>
      <c r="C161" s="120">
        <v>44302.763969907406</v>
      </c>
      <c r="D161" s="122" t="s">
        <v>2189</v>
      </c>
      <c r="E161" s="123">
        <v>721</v>
      </c>
      <c r="F161" s="148" t="str">
        <f>VLOOKUP(E161,VIP!$A$2:$O12605,2,0)</f>
        <v>DRBR23A</v>
      </c>
      <c r="G161" s="122" t="str">
        <f>VLOOKUP(E161,'LISTADO ATM'!$A$2:$B$900,2,0)</f>
        <v xml:space="preserve">ATM Oficina Charles de Gaulle II </v>
      </c>
      <c r="H161" s="122" t="str">
        <f>VLOOKUP(E161,VIP!$A$2:$O17526,7,FALSE)</f>
        <v>Si</v>
      </c>
      <c r="I161" s="122" t="str">
        <f>VLOOKUP(E161,VIP!$A$2:$O9491,8,FALSE)</f>
        <v>Si</v>
      </c>
      <c r="J161" s="122" t="str">
        <f>VLOOKUP(E161,VIP!$A$2:$O9441,8,FALSE)</f>
        <v>Si</v>
      </c>
      <c r="K161" s="122" t="str">
        <f>VLOOKUP(E161,VIP!$A$2:$O13015,6,0)</f>
        <v>NO</v>
      </c>
      <c r="L161" s="124" t="s">
        <v>2431</v>
      </c>
      <c r="M161" s="118" t="s">
        <v>2465</v>
      </c>
      <c r="N161" s="118" t="s">
        <v>2472</v>
      </c>
      <c r="O161" s="148" t="s">
        <v>2474</v>
      </c>
      <c r="P161" s="138"/>
      <c r="Q161" s="118" t="s">
        <v>2431</v>
      </c>
    </row>
    <row r="162" spans="1:17" ht="18" x14ac:dyDescent="0.25">
      <c r="A162" s="122" t="str">
        <f>VLOOKUP(E162,'LISTADO ATM'!$A$2:$C$901,3,0)</f>
        <v>DISTRITO NACIONAL</v>
      </c>
      <c r="B162" s="121">
        <v>335852747</v>
      </c>
      <c r="C162" s="120">
        <v>44300.386620370373</v>
      </c>
      <c r="D162" s="122" t="s">
        <v>2468</v>
      </c>
      <c r="E162" s="123">
        <v>724</v>
      </c>
      <c r="F162" s="148" t="str">
        <f>VLOOKUP(E162,VIP!$A$2:$O12587,2,0)</f>
        <v>DRBR997</v>
      </c>
      <c r="G162" s="122" t="str">
        <f>VLOOKUP(E162,'LISTADO ATM'!$A$2:$B$900,2,0)</f>
        <v xml:space="preserve">ATM El Huacal I </v>
      </c>
      <c r="H162" s="122" t="str">
        <f>VLOOKUP(E162,VIP!$A$2:$O17508,7,FALSE)</f>
        <v>Si</v>
      </c>
      <c r="I162" s="122" t="str">
        <f>VLOOKUP(E162,VIP!$A$2:$O9473,8,FALSE)</f>
        <v>Si</v>
      </c>
      <c r="J162" s="122" t="str">
        <f>VLOOKUP(E162,VIP!$A$2:$O9423,8,FALSE)</f>
        <v>Si</v>
      </c>
      <c r="K162" s="122" t="str">
        <f>VLOOKUP(E162,VIP!$A$2:$O12997,6,0)</f>
        <v>NO</v>
      </c>
      <c r="L162" s="124" t="s">
        <v>2428</v>
      </c>
      <c r="M162" s="153" t="s">
        <v>2545</v>
      </c>
      <c r="N162" s="118" t="s">
        <v>2524</v>
      </c>
      <c r="O162" s="148" t="s">
        <v>2473</v>
      </c>
      <c r="P162" s="138"/>
      <c r="Q162" s="154">
        <v>44302.438194444447</v>
      </c>
    </row>
    <row r="163" spans="1:17" ht="18" x14ac:dyDescent="0.25">
      <c r="A163" s="122" t="str">
        <f>VLOOKUP(E163,'LISTADO ATM'!$A$2:$C$901,3,0)</f>
        <v>DISTRITO NACIONAL</v>
      </c>
      <c r="B163" s="149" t="s">
        <v>2619</v>
      </c>
      <c r="C163" s="120">
        <v>44302.474085648151</v>
      </c>
      <c r="D163" s="122" t="s">
        <v>2468</v>
      </c>
      <c r="E163" s="123">
        <v>724</v>
      </c>
      <c r="F163" s="148" t="str">
        <f>VLOOKUP(E163,VIP!$A$2:$O12633,2,0)</f>
        <v>DRBR997</v>
      </c>
      <c r="G163" s="122" t="str">
        <f>VLOOKUP(E163,'LISTADO ATM'!$A$2:$B$900,2,0)</f>
        <v xml:space="preserve">ATM El Huacal I </v>
      </c>
      <c r="H163" s="122" t="str">
        <f>VLOOKUP(E163,VIP!$A$2:$O17554,7,FALSE)</f>
        <v>Si</v>
      </c>
      <c r="I163" s="122" t="str">
        <f>VLOOKUP(E163,VIP!$A$2:$O9519,8,FALSE)</f>
        <v>Si</v>
      </c>
      <c r="J163" s="122" t="str">
        <f>VLOOKUP(E163,VIP!$A$2:$O9469,8,FALSE)</f>
        <v>Si</v>
      </c>
      <c r="K163" s="122" t="str">
        <f>VLOOKUP(E163,VIP!$A$2:$O13043,6,0)</f>
        <v>NO</v>
      </c>
      <c r="L163" s="124" t="s">
        <v>2428</v>
      </c>
      <c r="M163" s="118" t="s">
        <v>2465</v>
      </c>
      <c r="N163" s="118" t="s">
        <v>2472</v>
      </c>
      <c r="O163" s="148" t="s">
        <v>2473</v>
      </c>
      <c r="P163" s="138"/>
      <c r="Q163" s="119" t="s">
        <v>2428</v>
      </c>
    </row>
    <row r="164" spans="1:17" ht="18" x14ac:dyDescent="0.25">
      <c r="A164" s="122" t="str">
        <f>VLOOKUP(E164,'LISTADO ATM'!$A$2:$C$901,3,0)</f>
        <v>SUR</v>
      </c>
      <c r="B164" s="121">
        <v>335853486</v>
      </c>
      <c r="C164" s="120">
        <v>44300.639826388891</v>
      </c>
      <c r="D164" s="122" t="s">
        <v>2468</v>
      </c>
      <c r="E164" s="123">
        <v>730</v>
      </c>
      <c r="F164" s="148" t="str">
        <f>VLOOKUP(E164,VIP!$A$2:$O12613,2,0)</f>
        <v>DRBR082</v>
      </c>
      <c r="G164" s="122" t="str">
        <f>VLOOKUP(E164,'LISTADO ATM'!$A$2:$B$900,2,0)</f>
        <v xml:space="preserve">ATM Palacio de Justicia Barahona </v>
      </c>
      <c r="H164" s="122" t="str">
        <f>VLOOKUP(E164,VIP!$A$2:$O17534,7,FALSE)</f>
        <v>Si</v>
      </c>
      <c r="I164" s="122" t="str">
        <f>VLOOKUP(E164,VIP!$A$2:$O9499,8,FALSE)</f>
        <v>Si</v>
      </c>
      <c r="J164" s="122" t="str">
        <f>VLOOKUP(E164,VIP!$A$2:$O9449,8,FALSE)</f>
        <v>Si</v>
      </c>
      <c r="K164" s="122" t="str">
        <f>VLOOKUP(E164,VIP!$A$2:$O13023,6,0)</f>
        <v>NO</v>
      </c>
      <c r="L164" s="124" t="s">
        <v>2527</v>
      </c>
      <c r="M164" s="153" t="s">
        <v>2545</v>
      </c>
      <c r="N164" s="118" t="s">
        <v>2472</v>
      </c>
      <c r="O164" s="148" t="s">
        <v>2473</v>
      </c>
      <c r="P164" s="145"/>
      <c r="Q164" s="154">
        <v>44302.44027777778</v>
      </c>
    </row>
    <row r="165" spans="1:17" ht="18" x14ac:dyDescent="0.25">
      <c r="A165" s="122" t="str">
        <f>VLOOKUP(E165,'LISTADO ATM'!$A$2:$C$901,3,0)</f>
        <v>ESTE</v>
      </c>
      <c r="B165" s="121">
        <v>335854730</v>
      </c>
      <c r="C165" s="120">
        <v>44301.587418981479</v>
      </c>
      <c r="D165" s="122" t="s">
        <v>2189</v>
      </c>
      <c r="E165" s="123">
        <v>742</v>
      </c>
      <c r="F165" s="148" t="str">
        <f>VLOOKUP(E165,VIP!$A$2:$O12630,2,0)</f>
        <v>DRBR990</v>
      </c>
      <c r="G165" s="122" t="str">
        <f>VLOOKUP(E165,'LISTADO ATM'!$A$2:$B$900,2,0)</f>
        <v xml:space="preserve">ATM Oficina Plaza del Rey (La Romana) </v>
      </c>
      <c r="H165" s="122" t="str">
        <f>VLOOKUP(E165,VIP!$A$2:$O17551,7,FALSE)</f>
        <v>Si</v>
      </c>
      <c r="I165" s="122" t="str">
        <f>VLOOKUP(E165,VIP!$A$2:$O9516,8,FALSE)</f>
        <v>Si</v>
      </c>
      <c r="J165" s="122" t="str">
        <f>VLOOKUP(E165,VIP!$A$2:$O9466,8,FALSE)</f>
        <v>Si</v>
      </c>
      <c r="K165" s="122" t="str">
        <f>VLOOKUP(E165,VIP!$A$2:$O13040,6,0)</f>
        <v>NO</v>
      </c>
      <c r="L165" s="124" t="s">
        <v>2228</v>
      </c>
      <c r="M165" s="153" t="s">
        <v>2545</v>
      </c>
      <c r="N165" s="118" t="s">
        <v>2472</v>
      </c>
      <c r="O165" s="148" t="s">
        <v>2474</v>
      </c>
      <c r="P165" s="145"/>
      <c r="Q165" s="154">
        <v>44302.587500000001</v>
      </c>
    </row>
    <row r="166" spans="1:17" ht="18" x14ac:dyDescent="0.25">
      <c r="A166" s="122" t="str">
        <f>VLOOKUP(E166,'LISTADO ATM'!$A$2:$C$901,3,0)</f>
        <v>DISTRITO NACIONAL</v>
      </c>
      <c r="B166" s="121">
        <v>335854910</v>
      </c>
      <c r="C166" s="120">
        <v>44301.634375000001</v>
      </c>
      <c r="D166" s="122" t="s">
        <v>2189</v>
      </c>
      <c r="E166" s="123">
        <v>744</v>
      </c>
      <c r="F166" s="148" t="str">
        <f>VLOOKUP(E166,VIP!$A$2:$O12631,2,0)</f>
        <v>DRBR289</v>
      </c>
      <c r="G166" s="122" t="str">
        <f>VLOOKUP(E166,'LISTADO ATM'!$A$2:$B$900,2,0)</f>
        <v xml:space="preserve">ATM Multicentro La Sirena Venezuela </v>
      </c>
      <c r="H166" s="122" t="str">
        <f>VLOOKUP(E166,VIP!$A$2:$O17552,7,FALSE)</f>
        <v>Si</v>
      </c>
      <c r="I166" s="122" t="str">
        <f>VLOOKUP(E166,VIP!$A$2:$O9517,8,FALSE)</f>
        <v>Si</v>
      </c>
      <c r="J166" s="122" t="str">
        <f>VLOOKUP(E166,VIP!$A$2:$O9467,8,FALSE)</f>
        <v>Si</v>
      </c>
      <c r="K166" s="122" t="str">
        <f>VLOOKUP(E166,VIP!$A$2:$O13041,6,0)</f>
        <v>SI</v>
      </c>
      <c r="L166" s="124" t="s">
        <v>2254</v>
      </c>
      <c r="M166" s="153" t="s">
        <v>2545</v>
      </c>
      <c r="N166" s="118" t="s">
        <v>2472</v>
      </c>
      <c r="O166" s="148" t="s">
        <v>2474</v>
      </c>
      <c r="P166" s="138"/>
      <c r="Q166" s="154">
        <v>44302.590277777781</v>
      </c>
    </row>
    <row r="167" spans="1:17" ht="18" x14ac:dyDescent="0.25">
      <c r="A167" s="122" t="str">
        <f>VLOOKUP(E167,'LISTADO ATM'!$A$2:$C$901,3,0)</f>
        <v>DISTRITO NACIONAL</v>
      </c>
      <c r="B167" s="121">
        <v>335854735</v>
      </c>
      <c r="C167" s="120">
        <v>44301.588807870372</v>
      </c>
      <c r="D167" s="122" t="s">
        <v>2189</v>
      </c>
      <c r="E167" s="123">
        <v>745</v>
      </c>
      <c r="F167" s="148" t="str">
        <f>VLOOKUP(E167,VIP!$A$2:$O12629,2,0)</f>
        <v>DRBR027</v>
      </c>
      <c r="G167" s="122" t="str">
        <f>VLOOKUP(E167,'LISTADO ATM'!$A$2:$B$900,2,0)</f>
        <v xml:space="preserve">ATM Oficina Ave. Duarte </v>
      </c>
      <c r="H167" s="122" t="str">
        <f>VLOOKUP(E167,VIP!$A$2:$O17550,7,FALSE)</f>
        <v>No</v>
      </c>
      <c r="I167" s="122" t="str">
        <f>VLOOKUP(E167,VIP!$A$2:$O9515,8,FALSE)</f>
        <v>No</v>
      </c>
      <c r="J167" s="122" t="str">
        <f>VLOOKUP(E167,VIP!$A$2:$O9465,8,FALSE)</f>
        <v>No</v>
      </c>
      <c r="K167" s="122" t="str">
        <f>VLOOKUP(E167,VIP!$A$2:$O13039,6,0)</f>
        <v>NO</v>
      </c>
      <c r="L167" s="124" t="s">
        <v>2228</v>
      </c>
      <c r="M167" s="153" t="s">
        <v>2545</v>
      </c>
      <c r="N167" s="118" t="s">
        <v>2472</v>
      </c>
      <c r="O167" s="148" t="s">
        <v>2474</v>
      </c>
      <c r="P167" s="145"/>
      <c r="Q167" s="154">
        <v>44302.689583333333</v>
      </c>
    </row>
    <row r="168" spans="1:17" ht="18" x14ac:dyDescent="0.25">
      <c r="A168" s="122" t="str">
        <f>VLOOKUP(E168,'LISTADO ATM'!$A$2:$C$901,3,0)</f>
        <v>NORTE</v>
      </c>
      <c r="B168" s="121">
        <v>335855299</v>
      </c>
      <c r="C168" s="120">
        <v>44301.888067129628</v>
      </c>
      <c r="D168" s="122" t="s">
        <v>2190</v>
      </c>
      <c r="E168" s="123">
        <v>746</v>
      </c>
      <c r="F168" s="148" t="str">
        <f>VLOOKUP(E168,VIP!$A$2:$O12630,2,0)</f>
        <v>DRBR156</v>
      </c>
      <c r="G168" s="122" t="str">
        <f>VLOOKUP(E168,'LISTADO ATM'!$A$2:$B$900,2,0)</f>
        <v xml:space="preserve">ATM Oficina Las Terrenas </v>
      </c>
      <c r="H168" s="122" t="str">
        <f>VLOOKUP(E168,VIP!$A$2:$O17551,7,FALSE)</f>
        <v>Si</v>
      </c>
      <c r="I168" s="122" t="str">
        <f>VLOOKUP(E168,VIP!$A$2:$O9516,8,FALSE)</f>
        <v>Si</v>
      </c>
      <c r="J168" s="122" t="str">
        <f>VLOOKUP(E168,VIP!$A$2:$O9466,8,FALSE)</f>
        <v>Si</v>
      </c>
      <c r="K168" s="122" t="str">
        <f>VLOOKUP(E168,VIP!$A$2:$O13040,6,0)</f>
        <v>SI</v>
      </c>
      <c r="L168" s="124" t="s">
        <v>2254</v>
      </c>
      <c r="M168" s="153" t="s">
        <v>2545</v>
      </c>
      <c r="N168" s="118" t="s">
        <v>2472</v>
      </c>
      <c r="O168" s="148" t="s">
        <v>2501</v>
      </c>
      <c r="P168" s="145"/>
      <c r="Q168" s="154">
        <v>44302.727777777778</v>
      </c>
    </row>
    <row r="169" spans="1:17" ht="18" x14ac:dyDescent="0.25">
      <c r="A169" s="122" t="str">
        <f>VLOOKUP(E169,'LISTADO ATM'!$A$2:$C$901,3,0)</f>
        <v>NORTE</v>
      </c>
      <c r="B169" s="149" t="s">
        <v>2561</v>
      </c>
      <c r="C169" s="120">
        <v>44302.413900462961</v>
      </c>
      <c r="D169" s="122" t="s">
        <v>2492</v>
      </c>
      <c r="E169" s="123">
        <v>746</v>
      </c>
      <c r="F169" s="148" t="str">
        <f>VLOOKUP(E169,VIP!$A$2:$O12595,2,0)</f>
        <v>DRBR156</v>
      </c>
      <c r="G169" s="122" t="str">
        <f>VLOOKUP(E169,'LISTADO ATM'!$A$2:$B$900,2,0)</f>
        <v xml:space="preserve">ATM Oficina Las Terrenas </v>
      </c>
      <c r="H169" s="122" t="str">
        <f>VLOOKUP(E169,VIP!$A$2:$O17516,7,FALSE)</f>
        <v>Si</v>
      </c>
      <c r="I169" s="122" t="str">
        <f>VLOOKUP(E169,VIP!$A$2:$O9481,8,FALSE)</f>
        <v>Si</v>
      </c>
      <c r="J169" s="122" t="str">
        <f>VLOOKUP(E169,VIP!$A$2:$O9431,8,FALSE)</f>
        <v>Si</v>
      </c>
      <c r="K169" s="122" t="str">
        <f>VLOOKUP(E169,VIP!$A$2:$O13005,6,0)</f>
        <v>SI</v>
      </c>
      <c r="L169" s="124" t="s">
        <v>2428</v>
      </c>
      <c r="M169" s="153" t="s">
        <v>2545</v>
      </c>
      <c r="N169" s="118" t="s">
        <v>2472</v>
      </c>
      <c r="O169" s="148" t="s">
        <v>2493</v>
      </c>
      <c r="P169" s="138"/>
      <c r="Q169" s="154">
        <v>44302.749305555553</v>
      </c>
    </row>
    <row r="170" spans="1:17" ht="18" x14ac:dyDescent="0.25">
      <c r="A170" s="122" t="str">
        <f>VLOOKUP(E170,'LISTADO ATM'!$A$2:$C$901,3,0)</f>
        <v>NORTE</v>
      </c>
      <c r="B170" s="149" t="s">
        <v>2618</v>
      </c>
      <c r="C170" s="120">
        <v>44302.48028935185</v>
      </c>
      <c r="D170" s="122" t="s">
        <v>2531</v>
      </c>
      <c r="E170" s="123">
        <v>747</v>
      </c>
      <c r="F170" s="148" t="str">
        <f>VLOOKUP(E170,VIP!$A$2:$O12632,2,0)</f>
        <v>DRBR200</v>
      </c>
      <c r="G170" s="122" t="str">
        <f>VLOOKUP(E170,'LISTADO ATM'!$A$2:$B$900,2,0)</f>
        <v xml:space="preserve">ATM Club BR (Santiago) </v>
      </c>
      <c r="H170" s="122" t="str">
        <f>VLOOKUP(E170,VIP!$A$2:$O17553,7,FALSE)</f>
        <v>Si</v>
      </c>
      <c r="I170" s="122" t="str">
        <f>VLOOKUP(E170,VIP!$A$2:$O9518,8,FALSE)</f>
        <v>Si</v>
      </c>
      <c r="J170" s="122" t="str">
        <f>VLOOKUP(E170,VIP!$A$2:$O9468,8,FALSE)</f>
        <v>Si</v>
      </c>
      <c r="K170" s="122" t="str">
        <f>VLOOKUP(E170,VIP!$A$2:$O13042,6,0)</f>
        <v>SI</v>
      </c>
      <c r="L170" s="124" t="s">
        <v>2428</v>
      </c>
      <c r="M170" s="153" t="s">
        <v>2545</v>
      </c>
      <c r="N170" s="118" t="s">
        <v>2472</v>
      </c>
      <c r="O170" s="148" t="s">
        <v>2532</v>
      </c>
      <c r="P170" s="138"/>
      <c r="Q170" s="154">
        <v>44302.750694444447</v>
      </c>
    </row>
    <row r="171" spans="1:17" ht="18" x14ac:dyDescent="0.25">
      <c r="A171" s="122" t="str">
        <f>VLOOKUP(E171,'LISTADO ATM'!$A$2:$C$901,3,0)</f>
        <v>SUR</v>
      </c>
      <c r="B171" s="121">
        <v>335854385</v>
      </c>
      <c r="C171" s="120">
        <v>44301.468993055554</v>
      </c>
      <c r="D171" s="122" t="s">
        <v>2189</v>
      </c>
      <c r="E171" s="123">
        <v>751</v>
      </c>
      <c r="F171" s="148" t="str">
        <f>VLOOKUP(E171,VIP!$A$2:$O12640,2,0)</f>
        <v>DRBR751</v>
      </c>
      <c r="G171" s="122" t="str">
        <f>VLOOKUP(E171,'LISTADO ATM'!$A$2:$B$900,2,0)</f>
        <v>ATM Eco Petroleo Camilo</v>
      </c>
      <c r="H171" s="122" t="str">
        <f>VLOOKUP(E171,VIP!$A$2:$O17561,7,FALSE)</f>
        <v>N/A</v>
      </c>
      <c r="I171" s="122" t="str">
        <f>VLOOKUP(E171,VIP!$A$2:$O9526,8,FALSE)</f>
        <v>N/A</v>
      </c>
      <c r="J171" s="122" t="str">
        <f>VLOOKUP(E171,VIP!$A$2:$O9476,8,FALSE)</f>
        <v>N/A</v>
      </c>
      <c r="K171" s="122" t="str">
        <f>VLOOKUP(E171,VIP!$A$2:$O13050,6,0)</f>
        <v>N/A</v>
      </c>
      <c r="L171" s="124" t="s">
        <v>2228</v>
      </c>
      <c r="M171" s="153" t="s">
        <v>2545</v>
      </c>
      <c r="N171" s="118" t="s">
        <v>2506</v>
      </c>
      <c r="O171" s="148" t="s">
        <v>2474</v>
      </c>
      <c r="P171" s="145"/>
      <c r="Q171" s="154">
        <v>44302.717361111114</v>
      </c>
    </row>
    <row r="172" spans="1:17" ht="18" x14ac:dyDescent="0.25">
      <c r="A172" s="122" t="str">
        <f>VLOOKUP(E172,'LISTADO ATM'!$A$2:$C$901,3,0)</f>
        <v>NORTE</v>
      </c>
      <c r="B172" s="149" t="s">
        <v>2571</v>
      </c>
      <c r="C172" s="120">
        <v>44302.377615740741</v>
      </c>
      <c r="D172" s="122" t="s">
        <v>2190</v>
      </c>
      <c r="E172" s="123">
        <v>756</v>
      </c>
      <c r="F172" s="148" t="str">
        <f>VLOOKUP(E172,VIP!$A$2:$O12605,2,0)</f>
        <v>DRBR756</v>
      </c>
      <c r="G172" s="122" t="str">
        <f>VLOOKUP(E172,'LISTADO ATM'!$A$2:$B$900,2,0)</f>
        <v xml:space="preserve">ATM UNP Villa La Mata (Cotuí) </v>
      </c>
      <c r="H172" s="122" t="str">
        <f>VLOOKUP(E172,VIP!$A$2:$O17526,7,FALSE)</f>
        <v>Si</v>
      </c>
      <c r="I172" s="122" t="str">
        <f>VLOOKUP(E172,VIP!$A$2:$O9491,8,FALSE)</f>
        <v>Si</v>
      </c>
      <c r="J172" s="122" t="str">
        <f>VLOOKUP(E172,VIP!$A$2:$O9441,8,FALSE)</f>
        <v>Si</v>
      </c>
      <c r="K172" s="122" t="str">
        <f>VLOOKUP(E172,VIP!$A$2:$O13015,6,0)</f>
        <v>NO</v>
      </c>
      <c r="L172" s="124" t="s">
        <v>2437</v>
      </c>
      <c r="M172" s="118" t="s">
        <v>2465</v>
      </c>
      <c r="N172" s="118" t="s">
        <v>2472</v>
      </c>
      <c r="O172" s="148" t="s">
        <v>2501</v>
      </c>
      <c r="P172" s="138"/>
      <c r="Q172" s="119" t="s">
        <v>2437</v>
      </c>
    </row>
    <row r="173" spans="1:17" ht="18" x14ac:dyDescent="0.25">
      <c r="A173" s="122" t="str">
        <f>VLOOKUP(E173,'LISTADO ATM'!$A$2:$C$901,3,0)</f>
        <v>SUR</v>
      </c>
      <c r="B173" s="149" t="s">
        <v>2623</v>
      </c>
      <c r="C173" s="120">
        <v>44302.622557870367</v>
      </c>
      <c r="D173" s="122" t="s">
        <v>2492</v>
      </c>
      <c r="E173" s="123">
        <v>764</v>
      </c>
      <c r="F173" s="148" t="str">
        <f>VLOOKUP(E173,VIP!$A$2:$O12637,2,0)</f>
        <v>DRBR451</v>
      </c>
      <c r="G173" s="122" t="str">
        <f>VLOOKUP(E173,'LISTADO ATM'!$A$2:$B$900,2,0)</f>
        <v xml:space="preserve">ATM Oficina Elías Piña </v>
      </c>
      <c r="H173" s="122" t="str">
        <f>VLOOKUP(E173,VIP!$A$2:$O17558,7,FALSE)</f>
        <v>Si</v>
      </c>
      <c r="I173" s="122" t="str">
        <f>VLOOKUP(E173,VIP!$A$2:$O9523,8,FALSE)</f>
        <v>Si</v>
      </c>
      <c r="J173" s="122" t="str">
        <f>VLOOKUP(E173,VIP!$A$2:$O9473,8,FALSE)</f>
        <v>Si</v>
      </c>
      <c r="K173" s="122" t="str">
        <f>VLOOKUP(E173,VIP!$A$2:$O13047,6,0)</f>
        <v>NO</v>
      </c>
      <c r="L173" s="124" t="s">
        <v>2630</v>
      </c>
      <c r="M173" s="153" t="s">
        <v>2545</v>
      </c>
      <c r="N173" s="153" t="s">
        <v>2524</v>
      </c>
      <c r="O173" s="148" t="s">
        <v>2586</v>
      </c>
      <c r="P173" s="138" t="s">
        <v>2587</v>
      </c>
      <c r="Q173" s="154">
        <v>44302.720138888886</v>
      </c>
    </row>
    <row r="174" spans="1:17" ht="18" x14ac:dyDescent="0.25">
      <c r="A174" s="122" t="str">
        <f>VLOOKUP(E174,'LISTADO ATM'!$A$2:$C$901,3,0)</f>
        <v>DISTRITO NACIONAL</v>
      </c>
      <c r="B174" s="121">
        <v>335855302</v>
      </c>
      <c r="C174" s="120">
        <v>44301.906689814816</v>
      </c>
      <c r="D174" s="122" t="s">
        <v>2468</v>
      </c>
      <c r="E174" s="123">
        <v>769</v>
      </c>
      <c r="F174" s="148" t="str">
        <f>VLOOKUP(E174,VIP!$A$2:$O12650,2,0)</f>
        <v>DRBR769</v>
      </c>
      <c r="G174" s="122" t="str">
        <f>VLOOKUP(E174,'LISTADO ATM'!$A$2:$B$900,2,0)</f>
        <v>ATM UNP Pablo Mella Morales</v>
      </c>
      <c r="H174" s="122" t="str">
        <f>VLOOKUP(E174,VIP!$A$2:$O17571,7,FALSE)</f>
        <v>Si</v>
      </c>
      <c r="I174" s="122" t="str">
        <f>VLOOKUP(E174,VIP!$A$2:$O9536,8,FALSE)</f>
        <v>Si</v>
      </c>
      <c r="J174" s="122" t="str">
        <f>VLOOKUP(E174,VIP!$A$2:$O9486,8,FALSE)</f>
        <v>Si</v>
      </c>
      <c r="K174" s="122" t="str">
        <f>VLOOKUP(E174,VIP!$A$2:$O13060,6,0)</f>
        <v>NO</v>
      </c>
      <c r="L174" s="124" t="s">
        <v>2428</v>
      </c>
      <c r="M174" s="153" t="s">
        <v>2545</v>
      </c>
      <c r="N174" s="118" t="s">
        <v>2472</v>
      </c>
      <c r="O174" s="148" t="s">
        <v>2473</v>
      </c>
      <c r="P174" s="145"/>
      <c r="Q174" s="154">
        <v>44302.748611111114</v>
      </c>
    </row>
    <row r="175" spans="1:17" ht="18" x14ac:dyDescent="0.25">
      <c r="A175" s="122" t="str">
        <f>VLOOKUP(E175,'LISTADO ATM'!$A$2:$C$901,3,0)</f>
        <v>NORTE</v>
      </c>
      <c r="B175" s="149" t="s">
        <v>2577</v>
      </c>
      <c r="C175" s="120">
        <v>44302.502662037034</v>
      </c>
      <c r="D175" s="122" t="s">
        <v>2492</v>
      </c>
      <c r="E175" s="123">
        <v>778</v>
      </c>
      <c r="F175" s="148" t="str">
        <f>VLOOKUP(E175,VIP!$A$2:$O12602,2,0)</f>
        <v>DRBR202</v>
      </c>
      <c r="G175" s="122" t="str">
        <f>VLOOKUP(E175,'LISTADO ATM'!$A$2:$B$900,2,0)</f>
        <v xml:space="preserve">ATM Oficina Esperanza (Mao) </v>
      </c>
      <c r="H175" s="122" t="str">
        <f>VLOOKUP(E175,VIP!$A$2:$O17523,7,FALSE)</f>
        <v>Si</v>
      </c>
      <c r="I175" s="122" t="str">
        <f>VLOOKUP(E175,VIP!$A$2:$O9488,8,FALSE)</f>
        <v>Si</v>
      </c>
      <c r="J175" s="122" t="str">
        <f>VLOOKUP(E175,VIP!$A$2:$O9438,8,FALSE)</f>
        <v>Si</v>
      </c>
      <c r="K175" s="122" t="str">
        <f>VLOOKUP(E175,VIP!$A$2:$O13012,6,0)</f>
        <v>NO</v>
      </c>
      <c r="L175" s="124" t="s">
        <v>2437</v>
      </c>
      <c r="M175" s="153" t="s">
        <v>2545</v>
      </c>
      <c r="N175" s="153" t="s">
        <v>2524</v>
      </c>
      <c r="O175" s="148" t="s">
        <v>2585</v>
      </c>
      <c r="P175" s="138" t="s">
        <v>2587</v>
      </c>
      <c r="Q175" s="154">
        <v>44302.738194444442</v>
      </c>
    </row>
    <row r="176" spans="1:17" ht="18" x14ac:dyDescent="0.25">
      <c r="A176" s="122" t="str">
        <f>VLOOKUP(E176,'LISTADO ATM'!$A$2:$C$901,3,0)</f>
        <v>NORTE</v>
      </c>
      <c r="B176" s="149" t="s">
        <v>2638</v>
      </c>
      <c r="C176" s="120">
        <v>44302.707812499997</v>
      </c>
      <c r="D176" s="122" t="s">
        <v>2190</v>
      </c>
      <c r="E176" s="123">
        <v>779</v>
      </c>
      <c r="F176" s="148" t="str">
        <f>VLOOKUP(E176,VIP!$A$2:$O12611,2,0)</f>
        <v>DRBR206</v>
      </c>
      <c r="G176" s="122" t="str">
        <f>VLOOKUP(E176,'LISTADO ATM'!$A$2:$B$900,2,0)</f>
        <v xml:space="preserve">ATM Zona Franca Esperanza I (Mao) </v>
      </c>
      <c r="H176" s="122" t="str">
        <f>VLOOKUP(E176,VIP!$A$2:$O17532,7,FALSE)</f>
        <v>Si</v>
      </c>
      <c r="I176" s="122" t="str">
        <f>VLOOKUP(E176,VIP!$A$2:$O9497,8,FALSE)</f>
        <v>Si</v>
      </c>
      <c r="J176" s="122" t="str">
        <f>VLOOKUP(E176,VIP!$A$2:$O9447,8,FALSE)</f>
        <v>Si</v>
      </c>
      <c r="K176" s="122" t="str">
        <f>VLOOKUP(E176,VIP!$A$2:$O13021,6,0)</f>
        <v>NO</v>
      </c>
      <c r="L176" s="124" t="s">
        <v>2431</v>
      </c>
      <c r="M176" s="118" t="s">
        <v>2465</v>
      </c>
      <c r="N176" s="118" t="s">
        <v>2472</v>
      </c>
      <c r="O176" s="148" t="s">
        <v>2501</v>
      </c>
      <c r="P176" s="138"/>
      <c r="Q176" s="118" t="s">
        <v>2431</v>
      </c>
    </row>
    <row r="177" spans="1:17" ht="18" x14ac:dyDescent="0.25">
      <c r="A177" s="122" t="str">
        <f>VLOOKUP(E177,'LISTADO ATM'!$A$2:$C$901,3,0)</f>
        <v>DISTRITO NACIONAL</v>
      </c>
      <c r="B177" s="121">
        <v>335854738</v>
      </c>
      <c r="C177" s="120">
        <v>44301.589560185188</v>
      </c>
      <c r="D177" s="122" t="s">
        <v>2189</v>
      </c>
      <c r="E177" s="123">
        <v>785</v>
      </c>
      <c r="F177" s="148" t="str">
        <f>VLOOKUP(E177,VIP!$A$2:$O12628,2,0)</f>
        <v>DRBR785</v>
      </c>
      <c r="G177" s="122" t="str">
        <f>VLOOKUP(E177,'LISTADO ATM'!$A$2:$B$900,2,0)</f>
        <v xml:space="preserve">ATM S/M Nacional Máximo Gómez </v>
      </c>
      <c r="H177" s="122" t="str">
        <f>VLOOKUP(E177,VIP!$A$2:$O17549,7,FALSE)</f>
        <v>Si</v>
      </c>
      <c r="I177" s="122" t="str">
        <f>VLOOKUP(E177,VIP!$A$2:$O9514,8,FALSE)</f>
        <v>Si</v>
      </c>
      <c r="J177" s="122" t="str">
        <f>VLOOKUP(E177,VIP!$A$2:$O9464,8,FALSE)</f>
        <v>Si</v>
      </c>
      <c r="K177" s="122" t="str">
        <f>VLOOKUP(E177,VIP!$A$2:$O13038,6,0)</f>
        <v>NO</v>
      </c>
      <c r="L177" s="124" t="s">
        <v>2254</v>
      </c>
      <c r="M177" s="153" t="s">
        <v>2545</v>
      </c>
      <c r="N177" s="118" t="s">
        <v>2472</v>
      </c>
      <c r="O177" s="148" t="s">
        <v>2474</v>
      </c>
      <c r="P177" s="145"/>
      <c r="Q177" s="154">
        <v>44302.461111111108</v>
      </c>
    </row>
    <row r="178" spans="1:17" ht="18" x14ac:dyDescent="0.25">
      <c r="A178" s="122" t="str">
        <f>VLOOKUP(E178,'LISTADO ATM'!$A$2:$C$901,3,0)</f>
        <v>DISTRITO NACIONAL</v>
      </c>
      <c r="B178" s="149" t="s">
        <v>2645</v>
      </c>
      <c r="C178" s="120">
        <v>44302.697511574072</v>
      </c>
      <c r="D178" s="122" t="s">
        <v>2468</v>
      </c>
      <c r="E178" s="123">
        <v>785</v>
      </c>
      <c r="F178" s="148" t="str">
        <f>VLOOKUP(E178,VIP!$A$2:$O12618,2,0)</f>
        <v>DRBR785</v>
      </c>
      <c r="G178" s="122" t="str">
        <f>VLOOKUP(E178,'LISTADO ATM'!$A$2:$B$900,2,0)</f>
        <v xml:space="preserve">ATM S/M Nacional Máximo Gómez </v>
      </c>
      <c r="H178" s="122" t="str">
        <f>VLOOKUP(E178,VIP!$A$2:$O17539,7,FALSE)</f>
        <v>Si</v>
      </c>
      <c r="I178" s="122" t="str">
        <f>VLOOKUP(E178,VIP!$A$2:$O9504,8,FALSE)</f>
        <v>Si</v>
      </c>
      <c r="J178" s="122" t="str">
        <f>VLOOKUP(E178,VIP!$A$2:$O9454,8,FALSE)</f>
        <v>Si</v>
      </c>
      <c r="K178" s="122" t="str">
        <f>VLOOKUP(E178,VIP!$A$2:$O13028,6,0)</f>
        <v>NO</v>
      </c>
      <c r="L178" s="124" t="s">
        <v>2428</v>
      </c>
      <c r="M178" s="118" t="s">
        <v>2465</v>
      </c>
      <c r="N178" s="118" t="s">
        <v>2472</v>
      </c>
      <c r="O178" s="148" t="s">
        <v>2473</v>
      </c>
      <c r="P178" s="138"/>
      <c r="Q178" s="118" t="s">
        <v>2428</v>
      </c>
    </row>
    <row r="179" spans="1:17" ht="18" x14ac:dyDescent="0.25">
      <c r="A179" s="122" t="str">
        <f>VLOOKUP(E179,'LISTADO ATM'!$A$2:$C$901,3,0)</f>
        <v>DISTRITO NACIONAL</v>
      </c>
      <c r="B179" s="121">
        <v>335855311</v>
      </c>
      <c r="C179" s="120">
        <v>44301.920439814814</v>
      </c>
      <c r="D179" s="122" t="s">
        <v>2189</v>
      </c>
      <c r="E179" s="123">
        <v>792</v>
      </c>
      <c r="F179" s="148" t="str">
        <f>VLOOKUP(E179,VIP!$A$2:$O12646,2,0)</f>
        <v>DRBR792</v>
      </c>
      <c r="G179" s="122" t="str">
        <f>VLOOKUP(E179,'LISTADO ATM'!$A$2:$B$900,2,0)</f>
        <v>ATM Hospital Salvador de Gautier</v>
      </c>
      <c r="H179" s="122" t="str">
        <f>VLOOKUP(E179,VIP!$A$2:$O17567,7,FALSE)</f>
        <v>Si</v>
      </c>
      <c r="I179" s="122" t="str">
        <f>VLOOKUP(E179,VIP!$A$2:$O9532,8,FALSE)</f>
        <v>Si</v>
      </c>
      <c r="J179" s="122" t="str">
        <f>VLOOKUP(E179,VIP!$A$2:$O9482,8,FALSE)</f>
        <v>Si</v>
      </c>
      <c r="K179" s="122" t="str">
        <f>VLOOKUP(E179,VIP!$A$2:$O13056,6,0)</f>
        <v>NO</v>
      </c>
      <c r="L179" s="124" t="s">
        <v>2228</v>
      </c>
      <c r="M179" s="153" t="s">
        <v>2545</v>
      </c>
      <c r="N179" s="118" t="s">
        <v>2472</v>
      </c>
      <c r="O179" s="148" t="s">
        <v>2474</v>
      </c>
      <c r="P179" s="145"/>
      <c r="Q179" s="154">
        <v>44302.586111111108</v>
      </c>
    </row>
    <row r="180" spans="1:17" ht="18" x14ac:dyDescent="0.25">
      <c r="A180" s="122" t="str">
        <f>VLOOKUP(E180,'LISTADO ATM'!$A$2:$C$901,3,0)</f>
        <v>DISTRITO NACIONAL</v>
      </c>
      <c r="B180" s="121">
        <v>335850114</v>
      </c>
      <c r="C180" s="120">
        <v>44298.566851851851</v>
      </c>
      <c r="D180" s="122" t="s">
        <v>2189</v>
      </c>
      <c r="E180" s="123">
        <v>812</v>
      </c>
      <c r="F180" s="148" t="str">
        <f>VLOOKUP(E180,VIP!$A$2:$O12576,2,0)</f>
        <v>DRBR812</v>
      </c>
      <c r="G180" s="122" t="str">
        <f>VLOOKUP(E180,'LISTADO ATM'!$A$2:$B$900,2,0)</f>
        <v xml:space="preserve">ATM Canasta del Pueblo </v>
      </c>
      <c r="H180" s="122" t="str">
        <f>VLOOKUP(E180,VIP!$A$2:$O17497,7,FALSE)</f>
        <v>Si</v>
      </c>
      <c r="I180" s="122" t="str">
        <f>VLOOKUP(E180,VIP!$A$2:$O9462,8,FALSE)</f>
        <v>Si</v>
      </c>
      <c r="J180" s="122" t="str">
        <f>VLOOKUP(E180,VIP!$A$2:$O9412,8,FALSE)</f>
        <v>Si</v>
      </c>
      <c r="K180" s="122" t="str">
        <f>VLOOKUP(E180,VIP!$A$2:$O12986,6,0)</f>
        <v>NO</v>
      </c>
      <c r="L180" s="124" t="s">
        <v>2254</v>
      </c>
      <c r="M180" s="118" t="s">
        <v>2465</v>
      </c>
      <c r="N180" s="118" t="s">
        <v>2506</v>
      </c>
      <c r="O180" s="148" t="s">
        <v>2474</v>
      </c>
      <c r="P180" s="138"/>
      <c r="Q180" s="119" t="s">
        <v>2254</v>
      </c>
    </row>
    <row r="181" spans="1:17" ht="18" x14ac:dyDescent="0.25">
      <c r="A181" s="122" t="str">
        <f>VLOOKUP(E181,'LISTADO ATM'!$A$2:$C$901,3,0)</f>
        <v>DISTRITO NACIONAL</v>
      </c>
      <c r="B181" s="121">
        <v>335853772</v>
      </c>
      <c r="C181" s="120">
        <v>44300.782025462962</v>
      </c>
      <c r="D181" s="122" t="s">
        <v>2189</v>
      </c>
      <c r="E181" s="123">
        <v>816</v>
      </c>
      <c r="F181" s="148" t="str">
        <f>VLOOKUP(E181,VIP!$A$2:$O12623,2,0)</f>
        <v>DRBR816</v>
      </c>
      <c r="G181" s="122" t="str">
        <f>VLOOKUP(E181,'LISTADO ATM'!$A$2:$B$900,2,0)</f>
        <v xml:space="preserve">ATM Oficina Pedro Brand </v>
      </c>
      <c r="H181" s="122" t="str">
        <f>VLOOKUP(E181,VIP!$A$2:$O17544,7,FALSE)</f>
        <v>Si</v>
      </c>
      <c r="I181" s="122" t="str">
        <f>VLOOKUP(E181,VIP!$A$2:$O9509,8,FALSE)</f>
        <v>Si</v>
      </c>
      <c r="J181" s="122" t="str">
        <f>VLOOKUP(E181,VIP!$A$2:$O9459,8,FALSE)</f>
        <v>Si</v>
      </c>
      <c r="K181" s="122" t="str">
        <f>VLOOKUP(E181,VIP!$A$2:$O13033,6,0)</f>
        <v>NO</v>
      </c>
      <c r="L181" s="124" t="s">
        <v>2254</v>
      </c>
      <c r="M181" s="153" t="s">
        <v>2545</v>
      </c>
      <c r="N181" s="118" t="s">
        <v>2472</v>
      </c>
      <c r="O181" s="148" t="s">
        <v>2474</v>
      </c>
      <c r="P181" s="145"/>
      <c r="Q181" s="154">
        <v>44302.431250000001</v>
      </c>
    </row>
    <row r="182" spans="1:17" ht="18" x14ac:dyDescent="0.25">
      <c r="A182" s="122" t="str">
        <f>VLOOKUP(E182,'LISTADO ATM'!$A$2:$C$901,3,0)</f>
        <v>SUR</v>
      </c>
      <c r="B182" s="149" t="s">
        <v>2536</v>
      </c>
      <c r="C182" s="120">
        <v>44302.328113425923</v>
      </c>
      <c r="D182" s="122" t="s">
        <v>2189</v>
      </c>
      <c r="E182" s="123">
        <v>817</v>
      </c>
      <c r="F182" s="148" t="str">
        <f>VLOOKUP(E182,VIP!$A$2:$O12580,2,0)</f>
        <v>DRBR817</v>
      </c>
      <c r="G182" s="122" t="str">
        <f>VLOOKUP(E182,'LISTADO ATM'!$A$2:$B$900,2,0)</f>
        <v xml:space="preserve">ATM Ayuntamiento Sabana Larga (San José de Ocoa) </v>
      </c>
      <c r="H182" s="122" t="str">
        <f>VLOOKUP(E182,VIP!$A$2:$O17501,7,FALSE)</f>
        <v>Si</v>
      </c>
      <c r="I182" s="122" t="str">
        <f>VLOOKUP(E182,VIP!$A$2:$O9466,8,FALSE)</f>
        <v>Si</v>
      </c>
      <c r="J182" s="122" t="str">
        <f>VLOOKUP(E182,VIP!$A$2:$O9416,8,FALSE)</f>
        <v>Si</v>
      </c>
      <c r="K182" s="122" t="str">
        <f>VLOOKUP(E182,VIP!$A$2:$O12990,6,0)</f>
        <v>NO</v>
      </c>
      <c r="L182" s="124" t="s">
        <v>2254</v>
      </c>
      <c r="M182" s="118" t="s">
        <v>2465</v>
      </c>
      <c r="N182" s="118" t="s">
        <v>2506</v>
      </c>
      <c r="O182" s="148" t="s">
        <v>2474</v>
      </c>
      <c r="P182" s="138"/>
      <c r="Q182" s="119" t="s">
        <v>2254</v>
      </c>
    </row>
    <row r="183" spans="1:17" ht="18" x14ac:dyDescent="0.25">
      <c r="A183" s="122" t="str">
        <f>VLOOKUP(E183,'LISTADO ATM'!$A$2:$C$901,3,0)</f>
        <v>SUR</v>
      </c>
      <c r="B183" s="121">
        <v>335855300</v>
      </c>
      <c r="C183" s="120">
        <v>44301.890185185184</v>
      </c>
      <c r="D183" s="122" t="s">
        <v>2492</v>
      </c>
      <c r="E183" s="123">
        <v>829</v>
      </c>
      <c r="F183" s="148" t="str">
        <f>VLOOKUP(E183,VIP!$A$2:$O12629,2,0)</f>
        <v>DRBR829</v>
      </c>
      <c r="G183" s="122" t="str">
        <f>VLOOKUP(E183,'LISTADO ATM'!$A$2:$B$900,2,0)</f>
        <v xml:space="preserve">ATM UNP Multicentro Sirena Baní </v>
      </c>
      <c r="H183" s="122" t="str">
        <f>VLOOKUP(E183,VIP!$A$2:$O17550,7,FALSE)</f>
        <v>Si</v>
      </c>
      <c r="I183" s="122" t="str">
        <f>VLOOKUP(E183,VIP!$A$2:$O9515,8,FALSE)</f>
        <v>Si</v>
      </c>
      <c r="J183" s="122" t="str">
        <f>VLOOKUP(E183,VIP!$A$2:$O9465,8,FALSE)</f>
        <v>Si</v>
      </c>
      <c r="K183" s="122" t="str">
        <f>VLOOKUP(E183,VIP!$A$2:$O13039,6,0)</f>
        <v>NO</v>
      </c>
      <c r="L183" s="124" t="s">
        <v>2522</v>
      </c>
      <c r="M183" s="153" t="s">
        <v>2545</v>
      </c>
      <c r="N183" s="118" t="s">
        <v>2472</v>
      </c>
      <c r="O183" s="148" t="s">
        <v>2493</v>
      </c>
      <c r="P183" s="145"/>
      <c r="Q183" s="154">
        <v>44302.632638888892</v>
      </c>
    </row>
    <row r="184" spans="1:17" ht="18" x14ac:dyDescent="0.25">
      <c r="A184" s="122" t="str">
        <f>VLOOKUP(E184,'LISTADO ATM'!$A$2:$C$901,3,0)</f>
        <v>ESTE</v>
      </c>
      <c r="B184" s="149" t="s">
        <v>2547</v>
      </c>
      <c r="C184" s="120">
        <v>44302.456712962965</v>
      </c>
      <c r="D184" s="122" t="s">
        <v>2189</v>
      </c>
      <c r="E184" s="123">
        <v>830</v>
      </c>
      <c r="F184" s="148" t="str">
        <f>VLOOKUP(E184,VIP!$A$2:$O12581,2,0)</f>
        <v>DRBR830</v>
      </c>
      <c r="G184" s="122" t="str">
        <f>VLOOKUP(E184,'LISTADO ATM'!$A$2:$B$900,2,0)</f>
        <v xml:space="preserve">ATM UNP Sabana Grande de Boyá </v>
      </c>
      <c r="H184" s="122" t="str">
        <f>VLOOKUP(E184,VIP!$A$2:$O17502,7,FALSE)</f>
        <v>Si</v>
      </c>
      <c r="I184" s="122" t="str">
        <f>VLOOKUP(E184,VIP!$A$2:$O9467,8,FALSE)</f>
        <v>Si</v>
      </c>
      <c r="J184" s="122" t="str">
        <f>VLOOKUP(E184,VIP!$A$2:$O9417,8,FALSE)</f>
        <v>Si</v>
      </c>
      <c r="K184" s="122" t="str">
        <f>VLOOKUP(E184,VIP!$A$2:$O12991,6,0)</f>
        <v>NO</v>
      </c>
      <c r="L184" s="124" t="s">
        <v>2228</v>
      </c>
      <c r="M184" s="118" t="s">
        <v>2465</v>
      </c>
      <c r="N184" s="118" t="s">
        <v>2472</v>
      </c>
      <c r="O184" s="148" t="s">
        <v>2474</v>
      </c>
      <c r="P184" s="138"/>
      <c r="Q184" s="119" t="s">
        <v>2228</v>
      </c>
    </row>
    <row r="185" spans="1:17" ht="18" x14ac:dyDescent="0.25">
      <c r="A185" s="122" t="str">
        <f>VLOOKUP(E185,'LISTADO ATM'!$A$2:$C$901,3,0)</f>
        <v>DISTRITO NACIONAL</v>
      </c>
      <c r="B185" s="149" t="s">
        <v>2565</v>
      </c>
      <c r="C185" s="120">
        <v>44302.402245370373</v>
      </c>
      <c r="D185" s="122" t="s">
        <v>2189</v>
      </c>
      <c r="E185" s="123">
        <v>841</v>
      </c>
      <c r="F185" s="148" t="str">
        <f>VLOOKUP(E185,VIP!$A$2:$O12599,2,0)</f>
        <v>DRBR841</v>
      </c>
      <c r="G185" s="122" t="str">
        <f>VLOOKUP(E185,'LISTADO ATM'!$A$2:$B$900,2,0)</f>
        <v xml:space="preserve">ATM CEA </v>
      </c>
      <c r="H185" s="122" t="str">
        <f>VLOOKUP(E185,VIP!$A$2:$O17520,7,FALSE)</f>
        <v>Si</v>
      </c>
      <c r="I185" s="122" t="str">
        <f>VLOOKUP(E185,VIP!$A$2:$O9485,8,FALSE)</f>
        <v>No</v>
      </c>
      <c r="J185" s="122" t="str">
        <f>VLOOKUP(E185,VIP!$A$2:$O9435,8,FALSE)</f>
        <v>No</v>
      </c>
      <c r="K185" s="122" t="str">
        <f>VLOOKUP(E185,VIP!$A$2:$O13009,6,0)</f>
        <v>NO</v>
      </c>
      <c r="L185" s="124" t="s">
        <v>2254</v>
      </c>
      <c r="M185" s="118" t="s">
        <v>2465</v>
      </c>
      <c r="N185" s="118" t="s">
        <v>2472</v>
      </c>
      <c r="O185" s="148" t="s">
        <v>2474</v>
      </c>
      <c r="P185" s="138"/>
      <c r="Q185" s="119" t="s">
        <v>2254</v>
      </c>
    </row>
    <row r="186" spans="1:17" ht="18" x14ac:dyDescent="0.25">
      <c r="A186" s="122" t="str">
        <f>VLOOKUP(E186,'LISTADO ATM'!$A$2:$C$901,3,0)</f>
        <v>ESTE</v>
      </c>
      <c r="B186" s="121">
        <v>335855232</v>
      </c>
      <c r="C186" s="120">
        <v>44301.752592592595</v>
      </c>
      <c r="D186" s="122" t="s">
        <v>2189</v>
      </c>
      <c r="E186" s="123">
        <v>842</v>
      </c>
      <c r="F186" s="148" t="str">
        <f>VLOOKUP(E186,VIP!$A$2:$O12631,2,0)</f>
        <v>DRBR842</v>
      </c>
      <c r="G186" s="122" t="str">
        <f>VLOOKUP(E186,'LISTADO ATM'!$A$2:$B$900,2,0)</f>
        <v xml:space="preserve">ATM Plaza Orense II (La Romana) </v>
      </c>
      <c r="H186" s="122" t="str">
        <f>VLOOKUP(E186,VIP!$A$2:$O17552,7,FALSE)</f>
        <v>Si</v>
      </c>
      <c r="I186" s="122" t="str">
        <f>VLOOKUP(E186,VIP!$A$2:$O9517,8,FALSE)</f>
        <v>Si</v>
      </c>
      <c r="J186" s="122" t="str">
        <f>VLOOKUP(E186,VIP!$A$2:$O9467,8,FALSE)</f>
        <v>Si</v>
      </c>
      <c r="K186" s="122" t="str">
        <f>VLOOKUP(E186,VIP!$A$2:$O13041,6,0)</f>
        <v>NO</v>
      </c>
      <c r="L186" s="124" t="s">
        <v>2254</v>
      </c>
      <c r="M186" s="153" t="s">
        <v>2545</v>
      </c>
      <c r="N186" s="118" t="s">
        <v>2472</v>
      </c>
      <c r="O186" s="148" t="s">
        <v>2474</v>
      </c>
      <c r="P186" s="145"/>
      <c r="Q186" s="154">
        <v>44302.623611111114</v>
      </c>
    </row>
    <row r="187" spans="1:17" ht="18" x14ac:dyDescent="0.25">
      <c r="A187" s="122" t="str">
        <f>VLOOKUP(E187,'LISTADO ATM'!$A$2:$C$901,3,0)</f>
        <v>ESTE</v>
      </c>
      <c r="B187" s="149" t="s">
        <v>2644</v>
      </c>
      <c r="C187" s="120">
        <v>44302.698576388888</v>
      </c>
      <c r="D187" s="122" t="s">
        <v>2468</v>
      </c>
      <c r="E187" s="123">
        <v>843</v>
      </c>
      <c r="F187" s="148" t="str">
        <f>VLOOKUP(E187,VIP!$A$2:$O12617,2,0)</f>
        <v>DRBR843</v>
      </c>
      <c r="G187" s="122" t="str">
        <f>VLOOKUP(E187,'LISTADO ATM'!$A$2:$B$900,2,0)</f>
        <v xml:space="preserve">ATM Oficina Romana Centro </v>
      </c>
      <c r="H187" s="122" t="str">
        <f>VLOOKUP(E187,VIP!$A$2:$O17538,7,FALSE)</f>
        <v>Si</v>
      </c>
      <c r="I187" s="122" t="str">
        <f>VLOOKUP(E187,VIP!$A$2:$O9503,8,FALSE)</f>
        <v>Si</v>
      </c>
      <c r="J187" s="122" t="str">
        <f>VLOOKUP(E187,VIP!$A$2:$O9453,8,FALSE)</f>
        <v>Si</v>
      </c>
      <c r="K187" s="122" t="str">
        <f>VLOOKUP(E187,VIP!$A$2:$O13027,6,0)</f>
        <v>NO</v>
      </c>
      <c r="L187" s="124" t="s">
        <v>2659</v>
      </c>
      <c r="M187" s="118" t="s">
        <v>2465</v>
      </c>
      <c r="N187" s="118" t="s">
        <v>2472</v>
      </c>
      <c r="O187" s="148" t="s">
        <v>2473</v>
      </c>
      <c r="P187" s="138"/>
      <c r="Q187" s="118" t="s">
        <v>2659</v>
      </c>
    </row>
    <row r="188" spans="1:17" ht="18" x14ac:dyDescent="0.25">
      <c r="A188" s="122" t="str">
        <f>VLOOKUP(E188,'LISTADO ATM'!$A$2:$C$901,3,0)</f>
        <v>DISTRITO NACIONAL</v>
      </c>
      <c r="B188" s="149" t="s">
        <v>2540</v>
      </c>
      <c r="C188" s="120">
        <v>44302.320659722223</v>
      </c>
      <c r="D188" s="122" t="s">
        <v>2468</v>
      </c>
      <c r="E188" s="123">
        <v>850</v>
      </c>
      <c r="F188" s="148" t="str">
        <f>VLOOKUP(E188,VIP!$A$2:$O12584,2,0)</f>
        <v>DRBR850</v>
      </c>
      <c r="G188" s="122" t="str">
        <f>VLOOKUP(E188,'LISTADO ATM'!$A$2:$B$900,2,0)</f>
        <v xml:space="preserve">ATM Hotel Be Live Hamaca </v>
      </c>
      <c r="H188" s="122" t="str">
        <f>VLOOKUP(E188,VIP!$A$2:$O17505,7,FALSE)</f>
        <v>Si</v>
      </c>
      <c r="I188" s="122" t="str">
        <f>VLOOKUP(E188,VIP!$A$2:$O9470,8,FALSE)</f>
        <v>Si</v>
      </c>
      <c r="J188" s="122" t="str">
        <f>VLOOKUP(E188,VIP!$A$2:$O9420,8,FALSE)</f>
        <v>Si</v>
      </c>
      <c r="K188" s="122" t="str">
        <f>VLOOKUP(E188,VIP!$A$2:$O12994,6,0)</f>
        <v>NO</v>
      </c>
      <c r="L188" s="124" t="s">
        <v>2428</v>
      </c>
      <c r="M188" s="153" t="s">
        <v>2545</v>
      </c>
      <c r="N188" s="118" t="s">
        <v>2472</v>
      </c>
      <c r="O188" s="148" t="s">
        <v>2473</v>
      </c>
      <c r="P188" s="138"/>
      <c r="Q188" s="154">
        <v>44302.612500000003</v>
      </c>
    </row>
    <row r="189" spans="1:17" ht="18" x14ac:dyDescent="0.25">
      <c r="A189" s="122" t="str">
        <f>VLOOKUP(E189,'LISTADO ATM'!$A$2:$C$901,3,0)</f>
        <v>NORTE</v>
      </c>
      <c r="B189" s="149">
        <v>335855326</v>
      </c>
      <c r="C189" s="120">
        <v>44301.941851851851</v>
      </c>
      <c r="D189" s="122" t="s">
        <v>2190</v>
      </c>
      <c r="E189" s="123">
        <v>854</v>
      </c>
      <c r="F189" s="148" t="str">
        <f>VLOOKUP(E189,VIP!$A$2:$O12631,2,0)</f>
        <v>DRBR854</v>
      </c>
      <c r="G189" s="122" t="str">
        <f>VLOOKUP(E189,'LISTADO ATM'!$A$2:$B$900,2,0)</f>
        <v xml:space="preserve">ATM Centro Comercial Blanco Batista </v>
      </c>
      <c r="H189" s="122" t="str">
        <f>VLOOKUP(E189,VIP!$A$2:$O17552,7,FALSE)</f>
        <v>Si</v>
      </c>
      <c r="I189" s="122" t="str">
        <f>VLOOKUP(E189,VIP!$A$2:$O9517,8,FALSE)</f>
        <v>Si</v>
      </c>
      <c r="J189" s="122" t="str">
        <f>VLOOKUP(E189,VIP!$A$2:$O9467,8,FALSE)</f>
        <v>Si</v>
      </c>
      <c r="K189" s="122" t="str">
        <f>VLOOKUP(E189,VIP!$A$2:$O13041,6,0)</f>
        <v>NO</v>
      </c>
      <c r="L189" s="124" t="s">
        <v>2228</v>
      </c>
      <c r="M189" s="153" t="s">
        <v>2545</v>
      </c>
      <c r="N189" s="118" t="s">
        <v>2472</v>
      </c>
      <c r="O189" s="148" t="s">
        <v>2501</v>
      </c>
      <c r="P189" s="145"/>
      <c r="Q189" s="154">
        <v>44302.586111111108</v>
      </c>
    </row>
    <row r="190" spans="1:17" ht="18" x14ac:dyDescent="0.25">
      <c r="A190" s="122" t="str">
        <f>VLOOKUP(E190,'LISTADO ATM'!$A$2:$C$901,3,0)</f>
        <v>NORTE</v>
      </c>
      <c r="B190" s="149" t="s">
        <v>2589</v>
      </c>
      <c r="C190" s="120">
        <v>44302.635798611111</v>
      </c>
      <c r="D190" s="122" t="s">
        <v>2492</v>
      </c>
      <c r="E190" s="123">
        <v>857</v>
      </c>
      <c r="F190" s="148" t="str">
        <f>VLOOKUP(E190,VIP!$A$2:$O12603,2,0)</f>
        <v>DRBR857</v>
      </c>
      <c r="G190" s="122" t="str">
        <f>VLOOKUP(E190,'LISTADO ATM'!$A$2:$B$900,2,0)</f>
        <v xml:space="preserve">ATM Oficina Los Alamos </v>
      </c>
      <c r="H190" s="122" t="str">
        <f>VLOOKUP(E190,VIP!$A$2:$O17524,7,FALSE)</f>
        <v>Si</v>
      </c>
      <c r="I190" s="122" t="str">
        <f>VLOOKUP(E190,VIP!$A$2:$O9489,8,FALSE)</f>
        <v>Si</v>
      </c>
      <c r="J190" s="122" t="str">
        <f>VLOOKUP(E190,VIP!$A$2:$O9439,8,FALSE)</f>
        <v>Si</v>
      </c>
      <c r="K190" s="122" t="str">
        <f>VLOOKUP(E190,VIP!$A$2:$O13013,6,0)</f>
        <v>NO</v>
      </c>
      <c r="L190" s="124" t="s">
        <v>2459</v>
      </c>
      <c r="M190" s="153" t="s">
        <v>2545</v>
      </c>
      <c r="N190" s="118" t="s">
        <v>2472</v>
      </c>
      <c r="O190" s="148" t="s">
        <v>2493</v>
      </c>
      <c r="P190" s="138"/>
      <c r="Q190" s="154">
        <v>44302.73541666667</v>
      </c>
    </row>
    <row r="191" spans="1:17" ht="18" x14ac:dyDescent="0.25">
      <c r="A191" s="122" t="str">
        <f>VLOOKUP(E191,'LISTADO ATM'!$A$2:$C$901,3,0)</f>
        <v>NORTE</v>
      </c>
      <c r="B191" s="149">
        <v>335855359</v>
      </c>
      <c r="C191" s="120">
        <v>44302.332152777781</v>
      </c>
      <c r="D191" s="122" t="s">
        <v>2531</v>
      </c>
      <c r="E191" s="123">
        <v>862</v>
      </c>
      <c r="F191" s="148" t="str">
        <f>VLOOKUP(E191,VIP!$A$2:$O12578,2,0)</f>
        <v>DRBR862</v>
      </c>
      <c r="G191" s="122" t="str">
        <f>VLOOKUP(E191,'LISTADO ATM'!$A$2:$B$900,2,0)</f>
        <v xml:space="preserve">ATM S/M Doble A (Sabaneta) </v>
      </c>
      <c r="H191" s="122" t="str">
        <f>VLOOKUP(E191,VIP!$A$2:$O17499,7,FALSE)</f>
        <v>Si</v>
      </c>
      <c r="I191" s="122" t="str">
        <f>VLOOKUP(E191,VIP!$A$2:$O9464,8,FALSE)</f>
        <v>Si</v>
      </c>
      <c r="J191" s="122" t="str">
        <f>VLOOKUP(E191,VIP!$A$2:$O9414,8,FALSE)</f>
        <v>Si</v>
      </c>
      <c r="K191" s="122" t="str">
        <f>VLOOKUP(E191,VIP!$A$2:$O12988,6,0)</f>
        <v>NO</v>
      </c>
      <c r="L191" s="124" t="s">
        <v>2428</v>
      </c>
      <c r="M191" s="153" t="s">
        <v>2545</v>
      </c>
      <c r="N191" s="118" t="s">
        <v>2472</v>
      </c>
      <c r="O191" s="148" t="s">
        <v>2532</v>
      </c>
      <c r="P191" s="138"/>
      <c r="Q191" s="154">
        <v>44302.744444444441</v>
      </c>
    </row>
    <row r="192" spans="1:17" ht="18" x14ac:dyDescent="0.25">
      <c r="A192" s="122" t="str">
        <f>VLOOKUP(E192,'LISTADO ATM'!$A$2:$C$901,3,0)</f>
        <v>SUR</v>
      </c>
      <c r="B192" s="149" t="s">
        <v>2654</v>
      </c>
      <c r="C192" s="120">
        <v>44302.664375</v>
      </c>
      <c r="D192" s="122" t="s">
        <v>2492</v>
      </c>
      <c r="E192" s="123">
        <v>871</v>
      </c>
      <c r="F192" s="148" t="str">
        <f>VLOOKUP(E192,VIP!$A$2:$O12627,2,0)</f>
        <v>DRBR871</v>
      </c>
      <c r="G192" s="122" t="str">
        <f>VLOOKUP(E192,'LISTADO ATM'!$A$2:$B$900,2,0)</f>
        <v>ATM Plaza Cultural San Juan</v>
      </c>
      <c r="H192" s="122" t="str">
        <f>VLOOKUP(E192,VIP!$A$2:$O17548,7,FALSE)</f>
        <v>N/A</v>
      </c>
      <c r="I192" s="122" t="str">
        <f>VLOOKUP(E192,VIP!$A$2:$O9513,8,FALSE)</f>
        <v>N/A</v>
      </c>
      <c r="J192" s="122" t="str">
        <f>VLOOKUP(E192,VIP!$A$2:$O9463,8,FALSE)</f>
        <v>N/A</v>
      </c>
      <c r="K192" s="122" t="str">
        <f>VLOOKUP(E192,VIP!$A$2:$O13037,6,0)</f>
        <v>N/A</v>
      </c>
      <c r="L192" s="124" t="s">
        <v>2459</v>
      </c>
      <c r="M192" s="118" t="s">
        <v>2465</v>
      </c>
      <c r="N192" s="118" t="s">
        <v>2472</v>
      </c>
      <c r="O192" s="148" t="s">
        <v>2493</v>
      </c>
      <c r="P192" s="138"/>
      <c r="Q192" s="118" t="s">
        <v>2459</v>
      </c>
    </row>
    <row r="193" spans="1:17" ht="18" x14ac:dyDescent="0.25">
      <c r="A193" s="122" t="str">
        <f>VLOOKUP(E193,'LISTADO ATM'!$A$2:$C$901,3,0)</f>
        <v>SUR</v>
      </c>
      <c r="B193" s="121">
        <v>335855274</v>
      </c>
      <c r="C193" s="120">
        <v>44301.817766203705</v>
      </c>
      <c r="D193" s="122" t="s">
        <v>2468</v>
      </c>
      <c r="E193" s="123">
        <v>873</v>
      </c>
      <c r="F193" s="148" t="str">
        <f>VLOOKUP(E193,VIP!$A$2:$O12634,2,0)</f>
        <v>DRBR873</v>
      </c>
      <c r="G193" s="122" t="str">
        <f>VLOOKUP(E193,'LISTADO ATM'!$A$2:$B$900,2,0)</f>
        <v xml:space="preserve">ATM Centro de Caja San Cristóbal II </v>
      </c>
      <c r="H193" s="122" t="str">
        <f>VLOOKUP(E193,VIP!$A$2:$O17555,7,FALSE)</f>
        <v>Si</v>
      </c>
      <c r="I193" s="122" t="str">
        <f>VLOOKUP(E193,VIP!$A$2:$O9520,8,FALSE)</f>
        <v>Si</v>
      </c>
      <c r="J193" s="122" t="str">
        <f>VLOOKUP(E193,VIP!$A$2:$O9470,8,FALSE)</f>
        <v>Si</v>
      </c>
      <c r="K193" s="122" t="str">
        <f>VLOOKUP(E193,VIP!$A$2:$O13044,6,0)</f>
        <v>SI</v>
      </c>
      <c r="L193" s="124" t="s">
        <v>2459</v>
      </c>
      <c r="M193" s="118" t="s">
        <v>2465</v>
      </c>
      <c r="N193" s="118" t="s">
        <v>2472</v>
      </c>
      <c r="O193" s="148" t="s">
        <v>2473</v>
      </c>
      <c r="P193" s="145"/>
      <c r="Q193" s="118" t="s">
        <v>2534</v>
      </c>
    </row>
    <row r="194" spans="1:17" ht="18" x14ac:dyDescent="0.25">
      <c r="A194" s="122" t="str">
        <f>VLOOKUP(E194,'LISTADO ATM'!$A$2:$C$901,3,0)</f>
        <v>NORTE</v>
      </c>
      <c r="B194" s="149" t="s">
        <v>2591</v>
      </c>
      <c r="C194" s="120">
        <v>44302.627604166664</v>
      </c>
      <c r="D194" s="122" t="s">
        <v>2531</v>
      </c>
      <c r="E194" s="123">
        <v>878</v>
      </c>
      <c r="F194" s="148" t="str">
        <f>VLOOKUP(E194,VIP!$A$2:$O12605,2,0)</f>
        <v>DRBR878</v>
      </c>
      <c r="G194" s="122" t="str">
        <f>VLOOKUP(E194,'LISTADO ATM'!$A$2:$B$900,2,0)</f>
        <v>ATM UNP Cabral Y Baez</v>
      </c>
      <c r="H194" s="122" t="str">
        <f>VLOOKUP(E194,VIP!$A$2:$O17526,7,FALSE)</f>
        <v>N/A</v>
      </c>
      <c r="I194" s="122" t="str">
        <f>VLOOKUP(E194,VIP!$A$2:$O9491,8,FALSE)</f>
        <v>N/A</v>
      </c>
      <c r="J194" s="122" t="str">
        <f>VLOOKUP(E194,VIP!$A$2:$O9441,8,FALSE)</f>
        <v>N/A</v>
      </c>
      <c r="K194" s="122" t="str">
        <f>VLOOKUP(E194,VIP!$A$2:$O13015,6,0)</f>
        <v>N/A</v>
      </c>
      <c r="L194" s="124" t="s">
        <v>2459</v>
      </c>
      <c r="M194" s="153" t="s">
        <v>2545</v>
      </c>
      <c r="N194" s="118" t="s">
        <v>2472</v>
      </c>
      <c r="O194" s="148" t="s">
        <v>2532</v>
      </c>
      <c r="P194" s="138"/>
      <c r="Q194" s="154">
        <v>44302.731249999997</v>
      </c>
    </row>
    <row r="195" spans="1:17" ht="18" x14ac:dyDescent="0.25">
      <c r="A195" s="122" t="str">
        <f>VLOOKUP(E195,'LISTADO ATM'!$A$2:$C$901,3,0)</f>
        <v>SUR</v>
      </c>
      <c r="B195" s="149" t="s">
        <v>2570</v>
      </c>
      <c r="C195" s="120">
        <v>44302.380937499998</v>
      </c>
      <c r="D195" s="122" t="s">
        <v>2189</v>
      </c>
      <c r="E195" s="123">
        <v>880</v>
      </c>
      <c r="F195" s="148" t="str">
        <f>VLOOKUP(E195,VIP!$A$2:$O12604,2,0)</f>
        <v>DRBR880</v>
      </c>
      <c r="G195" s="122" t="str">
        <f>VLOOKUP(E195,'LISTADO ATM'!$A$2:$B$900,2,0)</f>
        <v xml:space="preserve">ATM Autoservicio Barahona II </v>
      </c>
      <c r="H195" s="122" t="str">
        <f>VLOOKUP(E195,VIP!$A$2:$O17525,7,FALSE)</f>
        <v>Si</v>
      </c>
      <c r="I195" s="122" t="str">
        <f>VLOOKUP(E195,VIP!$A$2:$O9490,8,FALSE)</f>
        <v>Si</v>
      </c>
      <c r="J195" s="122" t="str">
        <f>VLOOKUP(E195,VIP!$A$2:$O9440,8,FALSE)</f>
        <v>Si</v>
      </c>
      <c r="K195" s="122" t="str">
        <f>VLOOKUP(E195,VIP!$A$2:$O13014,6,0)</f>
        <v>SI</v>
      </c>
      <c r="L195" s="124" t="s">
        <v>2228</v>
      </c>
      <c r="M195" s="153" t="s">
        <v>2545</v>
      </c>
      <c r="N195" s="118" t="s">
        <v>2506</v>
      </c>
      <c r="O195" s="148" t="s">
        <v>2474</v>
      </c>
      <c r="P195" s="138"/>
      <c r="Q195" s="154">
        <v>44302.59097222222</v>
      </c>
    </row>
    <row r="196" spans="1:17" ht="18" x14ac:dyDescent="0.25">
      <c r="A196" s="122" t="str">
        <f>VLOOKUP(E196,'LISTADO ATM'!$A$2:$C$901,3,0)</f>
        <v>DISTRITO NACIONAL</v>
      </c>
      <c r="B196" s="149" t="s">
        <v>2552</v>
      </c>
      <c r="C196" s="120">
        <v>44302.428668981483</v>
      </c>
      <c r="D196" s="122" t="s">
        <v>2468</v>
      </c>
      <c r="E196" s="123">
        <v>884</v>
      </c>
      <c r="F196" s="148" t="str">
        <f>VLOOKUP(E196,VIP!$A$2:$O12586,2,0)</f>
        <v>DRBR884</v>
      </c>
      <c r="G196" s="122" t="str">
        <f>VLOOKUP(E196,'LISTADO ATM'!$A$2:$B$900,2,0)</f>
        <v xml:space="preserve">ATM UNP Olé Sabana Perdida </v>
      </c>
      <c r="H196" s="122" t="str">
        <f>VLOOKUP(E196,VIP!$A$2:$O17507,7,FALSE)</f>
        <v>Si</v>
      </c>
      <c r="I196" s="122" t="str">
        <f>VLOOKUP(E196,VIP!$A$2:$O9472,8,FALSE)</f>
        <v>Si</v>
      </c>
      <c r="J196" s="122" t="str">
        <f>VLOOKUP(E196,VIP!$A$2:$O9422,8,FALSE)</f>
        <v>Si</v>
      </c>
      <c r="K196" s="122" t="str">
        <f>VLOOKUP(E196,VIP!$A$2:$O12996,6,0)</f>
        <v>NO</v>
      </c>
      <c r="L196" s="124" t="s">
        <v>2428</v>
      </c>
      <c r="M196" s="153" t="s">
        <v>2545</v>
      </c>
      <c r="N196" s="118" t="s">
        <v>2472</v>
      </c>
      <c r="O196" s="148" t="s">
        <v>2473</v>
      </c>
      <c r="P196" s="138"/>
      <c r="Q196" s="154">
        <v>44302.613888888889</v>
      </c>
    </row>
    <row r="197" spans="1:17" s="99" customFormat="1" ht="18" x14ac:dyDescent="0.25">
      <c r="A197" s="122" t="str">
        <f>VLOOKUP(E197,'LISTADO ATM'!$A$2:$C$901,3,0)</f>
        <v>SUR</v>
      </c>
      <c r="B197" s="149" t="s">
        <v>2598</v>
      </c>
      <c r="C197" s="120">
        <v>44302.602430555555</v>
      </c>
      <c r="D197" s="122" t="s">
        <v>2189</v>
      </c>
      <c r="E197" s="123">
        <v>890</v>
      </c>
      <c r="F197" s="150" t="str">
        <f>VLOOKUP(E197,VIP!$A$2:$O12612,2,0)</f>
        <v>DRBR890</v>
      </c>
      <c r="G197" s="122" t="str">
        <f>VLOOKUP(E197,'LISTADO ATM'!$A$2:$B$900,2,0)</f>
        <v xml:space="preserve">ATM Escuela Penitenciaria (San Cristóbal) </v>
      </c>
      <c r="H197" s="122" t="str">
        <f>VLOOKUP(E197,VIP!$A$2:$O17533,7,FALSE)</f>
        <v>Si</v>
      </c>
      <c r="I197" s="122" t="str">
        <f>VLOOKUP(E197,VIP!$A$2:$O9498,8,FALSE)</f>
        <v>Si</v>
      </c>
      <c r="J197" s="122" t="str">
        <f>VLOOKUP(E197,VIP!$A$2:$O9448,8,FALSE)</f>
        <v>Si</v>
      </c>
      <c r="K197" s="122" t="str">
        <f>VLOOKUP(E197,VIP!$A$2:$O13022,6,0)</f>
        <v>NO</v>
      </c>
      <c r="L197" s="124" t="s">
        <v>2254</v>
      </c>
      <c r="M197" s="118" t="s">
        <v>2465</v>
      </c>
      <c r="N197" s="118" t="s">
        <v>2506</v>
      </c>
      <c r="O197" s="150" t="s">
        <v>2474</v>
      </c>
      <c r="P197" s="138"/>
      <c r="Q197" s="119" t="s">
        <v>2254</v>
      </c>
    </row>
    <row r="198" spans="1:17" s="99" customFormat="1" ht="18" x14ac:dyDescent="0.25">
      <c r="A198" s="122" t="str">
        <f>VLOOKUP(E198,'LISTADO ATM'!$A$2:$C$901,3,0)</f>
        <v>ESTE</v>
      </c>
      <c r="B198" s="149" t="s">
        <v>2611</v>
      </c>
      <c r="C198" s="120">
        <v>44302.517835648148</v>
      </c>
      <c r="D198" s="122" t="s">
        <v>2189</v>
      </c>
      <c r="E198" s="123">
        <v>899</v>
      </c>
      <c r="F198" s="150" t="str">
        <f>VLOOKUP(E198,VIP!$A$2:$O12625,2,0)</f>
        <v>DRBR899</v>
      </c>
      <c r="G198" s="122" t="str">
        <f>VLOOKUP(E198,'LISTADO ATM'!$A$2:$B$900,2,0)</f>
        <v xml:space="preserve">ATM Oficina Punta Cana </v>
      </c>
      <c r="H198" s="122" t="str">
        <f>VLOOKUP(E198,VIP!$A$2:$O17546,7,FALSE)</f>
        <v>Si</v>
      </c>
      <c r="I198" s="122" t="str">
        <f>VLOOKUP(E198,VIP!$A$2:$O9511,8,FALSE)</f>
        <v>Si</v>
      </c>
      <c r="J198" s="122" t="str">
        <f>VLOOKUP(E198,VIP!$A$2:$O9461,8,FALSE)</f>
        <v>Si</v>
      </c>
      <c r="K198" s="122" t="str">
        <f>VLOOKUP(E198,VIP!$A$2:$O13035,6,0)</f>
        <v>NO</v>
      </c>
      <c r="L198" s="124" t="s">
        <v>2228</v>
      </c>
      <c r="M198" s="118" t="s">
        <v>2465</v>
      </c>
      <c r="N198" s="118" t="s">
        <v>2506</v>
      </c>
      <c r="O198" s="150" t="s">
        <v>2474</v>
      </c>
      <c r="P198" s="138"/>
      <c r="Q198" s="119" t="s">
        <v>2228</v>
      </c>
    </row>
    <row r="199" spans="1:17" s="99" customFormat="1" ht="18" x14ac:dyDescent="0.25">
      <c r="A199" s="122" t="str">
        <f>VLOOKUP(E199,'LISTADO ATM'!$A$2:$C$901,3,0)</f>
        <v>DISTRITO NACIONAL</v>
      </c>
      <c r="B199" s="149" t="s">
        <v>2603</v>
      </c>
      <c r="C199" s="120">
        <v>44302.576365740744</v>
      </c>
      <c r="D199" s="122" t="s">
        <v>2189</v>
      </c>
      <c r="E199" s="123">
        <v>900</v>
      </c>
      <c r="F199" s="150" t="str">
        <f>VLOOKUP(E199,VIP!$A$2:$O12617,2,0)</f>
        <v>DRBR900</v>
      </c>
      <c r="G199" s="122" t="str">
        <f>VLOOKUP(E199,'LISTADO ATM'!$A$2:$B$900,2,0)</f>
        <v xml:space="preserve">ATM UNP Merca Santo Domingo </v>
      </c>
      <c r="H199" s="122" t="str">
        <f>VLOOKUP(E199,VIP!$A$2:$O17538,7,FALSE)</f>
        <v>Si</v>
      </c>
      <c r="I199" s="122" t="str">
        <f>VLOOKUP(E199,VIP!$A$2:$O9503,8,FALSE)</f>
        <v>Si</v>
      </c>
      <c r="J199" s="122" t="str">
        <f>VLOOKUP(E199,VIP!$A$2:$O9453,8,FALSE)</f>
        <v>Si</v>
      </c>
      <c r="K199" s="122" t="str">
        <f>VLOOKUP(E199,VIP!$A$2:$O13027,6,0)</f>
        <v>NO</v>
      </c>
      <c r="L199" s="124" t="s">
        <v>2228</v>
      </c>
      <c r="M199" s="118" t="s">
        <v>2465</v>
      </c>
      <c r="N199" s="118" t="s">
        <v>2506</v>
      </c>
      <c r="O199" s="150" t="s">
        <v>2474</v>
      </c>
      <c r="P199" s="138"/>
      <c r="Q199" s="119" t="s">
        <v>2228</v>
      </c>
    </row>
    <row r="200" spans="1:17" s="99" customFormat="1" ht="18" x14ac:dyDescent="0.25">
      <c r="A200" s="122" t="str">
        <f>VLOOKUP(E200,'LISTADO ATM'!$A$2:$C$901,3,0)</f>
        <v>DISTRITO NACIONAL</v>
      </c>
      <c r="B200" s="149" t="s">
        <v>2608</v>
      </c>
      <c r="C200" s="120">
        <v>44302.530023148145</v>
      </c>
      <c r="D200" s="122" t="s">
        <v>2189</v>
      </c>
      <c r="E200" s="123">
        <v>906</v>
      </c>
      <c r="F200" s="150" t="str">
        <f>VLOOKUP(E200,VIP!$A$2:$O12622,2,0)</f>
        <v>DRBR906</v>
      </c>
      <c r="G200" s="122" t="str">
        <f>VLOOKUP(E200,'LISTADO ATM'!$A$2:$B$900,2,0)</f>
        <v xml:space="preserve">ATM MESCYT  </v>
      </c>
      <c r="H200" s="122" t="str">
        <f>VLOOKUP(E200,VIP!$A$2:$O17543,7,FALSE)</f>
        <v>Si</v>
      </c>
      <c r="I200" s="122" t="str">
        <f>VLOOKUP(E200,VIP!$A$2:$O9508,8,FALSE)</f>
        <v>Si</v>
      </c>
      <c r="J200" s="122" t="str">
        <f>VLOOKUP(E200,VIP!$A$2:$O9458,8,FALSE)</f>
        <v>Si</v>
      </c>
      <c r="K200" s="122" t="str">
        <f>VLOOKUP(E200,VIP!$A$2:$O13032,6,0)</f>
        <v>NO</v>
      </c>
      <c r="L200" s="124" t="s">
        <v>2488</v>
      </c>
      <c r="M200" s="118" t="s">
        <v>2465</v>
      </c>
      <c r="N200" s="118" t="s">
        <v>2506</v>
      </c>
      <c r="O200" s="150" t="s">
        <v>2474</v>
      </c>
      <c r="P200" s="138"/>
      <c r="Q200" s="119" t="s">
        <v>2488</v>
      </c>
    </row>
    <row r="201" spans="1:17" s="99" customFormat="1" ht="18" x14ac:dyDescent="0.25">
      <c r="A201" s="122" t="str">
        <f>VLOOKUP(E201,'LISTADO ATM'!$A$2:$C$901,3,0)</f>
        <v>DISTRITO NACIONAL</v>
      </c>
      <c r="B201" s="121">
        <v>335853817</v>
      </c>
      <c r="C201" s="120">
        <v>44301.013923611114</v>
      </c>
      <c r="D201" s="122" t="s">
        <v>2468</v>
      </c>
      <c r="E201" s="123">
        <v>911</v>
      </c>
      <c r="F201" s="150" t="str">
        <f>VLOOKUP(E201,VIP!$A$2:$O12626,2,0)</f>
        <v>DRBR911</v>
      </c>
      <c r="G201" s="122" t="str">
        <f>VLOOKUP(E201,'LISTADO ATM'!$A$2:$B$900,2,0)</f>
        <v xml:space="preserve">ATM Oficina Venezuela II </v>
      </c>
      <c r="H201" s="122" t="str">
        <f>VLOOKUP(E201,VIP!$A$2:$O17547,7,FALSE)</f>
        <v>Si</v>
      </c>
      <c r="I201" s="122" t="str">
        <f>VLOOKUP(E201,VIP!$A$2:$O9512,8,FALSE)</f>
        <v>Si</v>
      </c>
      <c r="J201" s="122" t="str">
        <f>VLOOKUP(E201,VIP!$A$2:$O9462,8,FALSE)</f>
        <v>Si</v>
      </c>
      <c r="K201" s="122" t="str">
        <f>VLOOKUP(E201,VIP!$A$2:$O13036,6,0)</f>
        <v>SI</v>
      </c>
      <c r="L201" s="124" t="s">
        <v>2459</v>
      </c>
      <c r="M201" s="153" t="s">
        <v>2545</v>
      </c>
      <c r="N201" s="118" t="s">
        <v>2472</v>
      </c>
      <c r="O201" s="150" t="s">
        <v>2473</v>
      </c>
      <c r="P201" s="145"/>
      <c r="Q201" s="154">
        <v>44302.448611111111</v>
      </c>
    </row>
    <row r="202" spans="1:17" s="99" customFormat="1" ht="18" x14ac:dyDescent="0.25">
      <c r="A202" s="122" t="str">
        <f>VLOOKUP(E202,'LISTADO ATM'!$A$2:$C$901,3,0)</f>
        <v>ESTE</v>
      </c>
      <c r="B202" s="149" t="s">
        <v>2579</v>
      </c>
      <c r="C202" s="120">
        <v>44302.440775462965</v>
      </c>
      <c r="D202" s="122" t="s">
        <v>2492</v>
      </c>
      <c r="E202" s="123">
        <v>912</v>
      </c>
      <c r="F202" s="150" t="str">
        <f>VLOOKUP(E202,VIP!$A$2:$O12604,2,0)</f>
        <v>DRBR973</v>
      </c>
      <c r="G202" s="122" t="str">
        <f>VLOOKUP(E202,'LISTADO ATM'!$A$2:$B$900,2,0)</f>
        <v xml:space="preserve">ATM Oficina San Pedro II </v>
      </c>
      <c r="H202" s="122" t="str">
        <f>VLOOKUP(E202,VIP!$A$2:$O17525,7,FALSE)</f>
        <v>Si</v>
      </c>
      <c r="I202" s="122" t="str">
        <f>VLOOKUP(E202,VIP!$A$2:$O9490,8,FALSE)</f>
        <v>Si</v>
      </c>
      <c r="J202" s="122" t="str">
        <f>VLOOKUP(E202,VIP!$A$2:$O9440,8,FALSE)</f>
        <v>Si</v>
      </c>
      <c r="K202" s="122" t="str">
        <f>VLOOKUP(E202,VIP!$A$2:$O13014,6,0)</f>
        <v>SI</v>
      </c>
      <c r="L202" s="124" t="s">
        <v>2477</v>
      </c>
      <c r="M202" s="153" t="s">
        <v>2545</v>
      </c>
      <c r="N202" s="153" t="s">
        <v>2524</v>
      </c>
      <c r="O202" s="150" t="s">
        <v>2586</v>
      </c>
      <c r="P202" s="138" t="s">
        <v>2588</v>
      </c>
      <c r="Q202" s="154" t="s">
        <v>2477</v>
      </c>
    </row>
    <row r="203" spans="1:17" s="99" customFormat="1" ht="18" x14ac:dyDescent="0.25">
      <c r="A203" s="122" t="str">
        <f>VLOOKUP(E203,'LISTADO ATM'!$A$2:$C$901,3,0)</f>
        <v>DISTRITO NACIONAL</v>
      </c>
      <c r="B203" s="149" t="s">
        <v>2615</v>
      </c>
      <c r="C203" s="120">
        <v>44302.507476851853</v>
      </c>
      <c r="D203" s="122" t="s">
        <v>2468</v>
      </c>
      <c r="E203" s="123">
        <v>915</v>
      </c>
      <c r="F203" s="150" t="str">
        <f>VLOOKUP(E203,VIP!$A$2:$O12629,2,0)</f>
        <v>DRBR24F</v>
      </c>
      <c r="G203" s="122" t="str">
        <f>VLOOKUP(E203,'LISTADO ATM'!$A$2:$B$900,2,0)</f>
        <v xml:space="preserve">ATM Multicentro La Sirena Aut. Duarte </v>
      </c>
      <c r="H203" s="122" t="str">
        <f>VLOOKUP(E203,VIP!$A$2:$O17550,7,FALSE)</f>
        <v>Si</v>
      </c>
      <c r="I203" s="122" t="str">
        <f>VLOOKUP(E203,VIP!$A$2:$O9515,8,FALSE)</f>
        <v>Si</v>
      </c>
      <c r="J203" s="122" t="str">
        <f>VLOOKUP(E203,VIP!$A$2:$O9465,8,FALSE)</f>
        <v>Si</v>
      </c>
      <c r="K203" s="122" t="str">
        <f>VLOOKUP(E203,VIP!$A$2:$O13039,6,0)</f>
        <v>SI</v>
      </c>
      <c r="L203" s="124" t="s">
        <v>2459</v>
      </c>
      <c r="M203" s="153" t="s">
        <v>2545</v>
      </c>
      <c r="N203" s="118" t="s">
        <v>2472</v>
      </c>
      <c r="O203" s="150" t="s">
        <v>2473</v>
      </c>
      <c r="P203" s="138"/>
      <c r="Q203" s="154">
        <v>44302.734722222223</v>
      </c>
    </row>
    <row r="204" spans="1:17" s="99" customFormat="1" ht="18" x14ac:dyDescent="0.25">
      <c r="A204" s="122" t="str">
        <f>VLOOKUP(E204,'LISTADO ATM'!$A$2:$C$901,3,0)</f>
        <v>DISTRITO NACIONAL</v>
      </c>
      <c r="B204" s="149" t="s">
        <v>2616</v>
      </c>
      <c r="C204" s="120">
        <v>44302.495150462964</v>
      </c>
      <c r="D204" s="122" t="s">
        <v>2468</v>
      </c>
      <c r="E204" s="123">
        <v>918</v>
      </c>
      <c r="F204" s="150" t="str">
        <f>VLOOKUP(E204,VIP!$A$2:$O12630,2,0)</f>
        <v>DRBR918</v>
      </c>
      <c r="G204" s="122" t="str">
        <f>VLOOKUP(E204,'LISTADO ATM'!$A$2:$B$900,2,0)</f>
        <v xml:space="preserve">ATM S/M Liverpool de la Jacobo Majluta </v>
      </c>
      <c r="H204" s="122" t="str">
        <f>VLOOKUP(E204,VIP!$A$2:$O17551,7,FALSE)</f>
        <v>Si</v>
      </c>
      <c r="I204" s="122" t="str">
        <f>VLOOKUP(E204,VIP!$A$2:$O9516,8,FALSE)</f>
        <v>Si</v>
      </c>
      <c r="J204" s="122" t="str">
        <f>VLOOKUP(E204,VIP!$A$2:$O9466,8,FALSE)</f>
        <v>Si</v>
      </c>
      <c r="K204" s="122" t="str">
        <f>VLOOKUP(E204,VIP!$A$2:$O13040,6,0)</f>
        <v>NO</v>
      </c>
      <c r="L204" s="124" t="s">
        <v>2428</v>
      </c>
      <c r="M204" s="153" t="s">
        <v>2545</v>
      </c>
      <c r="N204" s="118" t="s">
        <v>2472</v>
      </c>
      <c r="O204" s="150" t="s">
        <v>2473</v>
      </c>
      <c r="P204" s="138"/>
      <c r="Q204" s="154">
        <v>44302.748611111114</v>
      </c>
    </row>
    <row r="205" spans="1:17" s="99" customFormat="1" ht="18" x14ac:dyDescent="0.25">
      <c r="A205" s="122" t="str">
        <f>VLOOKUP(E205,'LISTADO ATM'!$A$2:$C$901,3,0)</f>
        <v>DISTRITO NACIONAL</v>
      </c>
      <c r="B205" s="121">
        <v>335855028</v>
      </c>
      <c r="C205" s="120">
        <v>44301.663946759261</v>
      </c>
      <c r="D205" s="122" t="s">
        <v>2189</v>
      </c>
      <c r="E205" s="123">
        <v>925</v>
      </c>
      <c r="F205" s="150" t="str">
        <f>VLOOKUP(E205,VIP!$A$2:$O12627,2,0)</f>
        <v>DRBR24L</v>
      </c>
      <c r="G205" s="122" t="str">
        <f>VLOOKUP(E205,'LISTADO ATM'!$A$2:$B$900,2,0)</f>
        <v xml:space="preserve">ATM Oficina Plaza Lama Av. 27 de Febrero </v>
      </c>
      <c r="H205" s="122" t="str">
        <f>VLOOKUP(E205,VIP!$A$2:$O17548,7,FALSE)</f>
        <v>Si</v>
      </c>
      <c r="I205" s="122" t="str">
        <f>VLOOKUP(E205,VIP!$A$2:$O9513,8,FALSE)</f>
        <v>Si</v>
      </c>
      <c r="J205" s="122" t="str">
        <f>VLOOKUP(E205,VIP!$A$2:$O9463,8,FALSE)</f>
        <v>Si</v>
      </c>
      <c r="K205" s="122" t="str">
        <f>VLOOKUP(E205,VIP!$A$2:$O13037,6,0)</f>
        <v>SI</v>
      </c>
      <c r="L205" s="124" t="s">
        <v>2488</v>
      </c>
      <c r="M205" s="153" t="s">
        <v>2545</v>
      </c>
      <c r="N205" s="118" t="s">
        <v>2472</v>
      </c>
      <c r="O205" s="150" t="s">
        <v>2474</v>
      </c>
      <c r="P205" s="138"/>
      <c r="Q205" s="154">
        <v>44302.745833333334</v>
      </c>
    </row>
    <row r="206" spans="1:17" s="99" customFormat="1" ht="18" x14ac:dyDescent="0.25">
      <c r="A206" s="122" t="str">
        <f>VLOOKUP(E206,'LISTADO ATM'!$A$2:$C$901,3,0)</f>
        <v>DISTRITO NACIONAL</v>
      </c>
      <c r="B206" s="121">
        <v>335855283</v>
      </c>
      <c r="C206" s="120">
        <v>44301.874201388891</v>
      </c>
      <c r="D206" s="122" t="s">
        <v>2189</v>
      </c>
      <c r="E206" s="152">
        <v>927</v>
      </c>
      <c r="F206" s="150" t="str">
        <f>VLOOKUP(E206,VIP!$A$2:$O12634,2,0)</f>
        <v>DRBR927</v>
      </c>
      <c r="G206" s="122" t="str">
        <f>VLOOKUP(E206,'LISTADO ATM'!$A$2:$B$900,2,0)</f>
        <v>ATM S/M Bravo La Esperilla</v>
      </c>
      <c r="H206" s="122" t="str">
        <f>VLOOKUP(E206,VIP!$A$2:$O17555,7,FALSE)</f>
        <v>Si</v>
      </c>
      <c r="I206" s="122" t="str">
        <f>VLOOKUP(E206,VIP!$A$2:$O9520,8,FALSE)</f>
        <v>Si</v>
      </c>
      <c r="J206" s="122" t="str">
        <f>VLOOKUP(E206,VIP!$A$2:$O9470,8,FALSE)</f>
        <v>Si</v>
      </c>
      <c r="K206" s="122" t="str">
        <f>VLOOKUP(E206,VIP!$A$2:$O13044,6,0)</f>
        <v>NO</v>
      </c>
      <c r="L206" s="124" t="s">
        <v>2228</v>
      </c>
      <c r="M206" s="118" t="s">
        <v>2465</v>
      </c>
      <c r="N206" s="118" t="s">
        <v>2472</v>
      </c>
      <c r="O206" s="150" t="s">
        <v>2474</v>
      </c>
      <c r="P206" s="145"/>
      <c r="Q206" s="118" t="s">
        <v>2228</v>
      </c>
    </row>
    <row r="207" spans="1:17" s="99" customFormat="1" ht="18" x14ac:dyDescent="0.25">
      <c r="A207" s="122" t="str">
        <f>VLOOKUP(E207,'LISTADO ATM'!$A$2:$C$901,3,0)</f>
        <v>DISTRITO NACIONAL</v>
      </c>
      <c r="B207" s="121">
        <v>335855303</v>
      </c>
      <c r="C207" s="120">
        <v>44301.908807870372</v>
      </c>
      <c r="D207" s="122" t="s">
        <v>2189</v>
      </c>
      <c r="E207" s="123">
        <v>930</v>
      </c>
      <c r="F207" s="150" t="str">
        <f>VLOOKUP(E207,VIP!$A$2:$O12649,2,0)</f>
        <v>DRBR930</v>
      </c>
      <c r="G207" s="122" t="str">
        <f>VLOOKUP(E207,'LISTADO ATM'!$A$2:$B$900,2,0)</f>
        <v>ATM Oficina Plaza Spring Center</v>
      </c>
      <c r="H207" s="122" t="str">
        <f>VLOOKUP(E207,VIP!$A$2:$O17570,7,FALSE)</f>
        <v>Si</v>
      </c>
      <c r="I207" s="122" t="str">
        <f>VLOOKUP(E207,VIP!$A$2:$O9535,8,FALSE)</f>
        <v>Si</v>
      </c>
      <c r="J207" s="122" t="str">
        <f>VLOOKUP(E207,VIP!$A$2:$O9485,8,FALSE)</f>
        <v>Si</v>
      </c>
      <c r="K207" s="122" t="str">
        <f>VLOOKUP(E207,VIP!$A$2:$O13059,6,0)</f>
        <v>NO</v>
      </c>
      <c r="L207" s="124" t="s">
        <v>2488</v>
      </c>
      <c r="M207" s="153" t="s">
        <v>2545</v>
      </c>
      <c r="N207" s="118" t="s">
        <v>2472</v>
      </c>
      <c r="O207" s="150" t="s">
        <v>2474</v>
      </c>
      <c r="P207" s="145"/>
      <c r="Q207" s="154">
        <v>44302.756249999999</v>
      </c>
    </row>
    <row r="208" spans="1:17" s="99" customFormat="1" ht="18" x14ac:dyDescent="0.25">
      <c r="A208" s="122" t="str">
        <f>VLOOKUP(E208,'LISTADO ATM'!$A$2:$C$901,3,0)</f>
        <v>DISTRITO NACIONAL</v>
      </c>
      <c r="B208" s="149">
        <v>335855325</v>
      </c>
      <c r="C208" s="120">
        <v>44301.94121527778</v>
      </c>
      <c r="D208" s="122" t="s">
        <v>2492</v>
      </c>
      <c r="E208" s="123">
        <v>930</v>
      </c>
      <c r="F208" s="150" t="str">
        <f>VLOOKUP(E208,VIP!$A$2:$O12632,2,0)</f>
        <v>DRBR930</v>
      </c>
      <c r="G208" s="122" t="str">
        <f>VLOOKUP(E208,'LISTADO ATM'!$A$2:$B$900,2,0)</f>
        <v>ATM Oficina Plaza Spring Center</v>
      </c>
      <c r="H208" s="122" t="str">
        <f>VLOOKUP(E208,VIP!$A$2:$O17553,7,FALSE)</f>
        <v>Si</v>
      </c>
      <c r="I208" s="122" t="str">
        <f>VLOOKUP(E208,VIP!$A$2:$O9518,8,FALSE)</f>
        <v>Si</v>
      </c>
      <c r="J208" s="122" t="str">
        <f>VLOOKUP(E208,VIP!$A$2:$O9468,8,FALSE)</f>
        <v>Si</v>
      </c>
      <c r="K208" s="122" t="str">
        <f>VLOOKUP(E208,VIP!$A$2:$O13042,6,0)</f>
        <v>NO</v>
      </c>
      <c r="L208" s="124" t="s">
        <v>2428</v>
      </c>
      <c r="M208" s="153" t="s">
        <v>2545</v>
      </c>
      <c r="N208" s="118" t="s">
        <v>2472</v>
      </c>
      <c r="O208" s="150" t="s">
        <v>2493</v>
      </c>
      <c r="P208" s="145"/>
      <c r="Q208" s="154">
        <v>44302.613194444442</v>
      </c>
    </row>
    <row r="209" spans="1:17" s="99" customFormat="1" ht="18" x14ac:dyDescent="0.25">
      <c r="A209" s="122" t="str">
        <f>VLOOKUP(E209,'LISTADO ATM'!$A$2:$C$901,3,0)</f>
        <v>ESTE</v>
      </c>
      <c r="B209" s="121">
        <v>335855276</v>
      </c>
      <c r="C209" s="120">
        <v>44301.82744212963</v>
      </c>
      <c r="D209" s="122" t="s">
        <v>2468</v>
      </c>
      <c r="E209" s="123">
        <v>934</v>
      </c>
      <c r="F209" s="150" t="str">
        <f>VLOOKUP(E209,VIP!$A$2:$O12632,2,0)</f>
        <v>DRBR934</v>
      </c>
      <c r="G209" s="122" t="str">
        <f>VLOOKUP(E209,'LISTADO ATM'!$A$2:$B$900,2,0)</f>
        <v>ATM Hotel Dreams La Romana</v>
      </c>
      <c r="H209" s="122" t="str">
        <f>VLOOKUP(E209,VIP!$A$2:$O17553,7,FALSE)</f>
        <v>Si</v>
      </c>
      <c r="I209" s="122" t="str">
        <f>VLOOKUP(E209,VIP!$A$2:$O9518,8,FALSE)</f>
        <v>Si</v>
      </c>
      <c r="J209" s="122" t="str">
        <f>VLOOKUP(E209,VIP!$A$2:$O9468,8,FALSE)</f>
        <v>Si</v>
      </c>
      <c r="K209" s="122" t="str">
        <f>VLOOKUP(E209,VIP!$A$2:$O13042,6,0)</f>
        <v>NO</v>
      </c>
      <c r="L209" s="124" t="s">
        <v>2428</v>
      </c>
      <c r="M209" s="153" t="s">
        <v>2545</v>
      </c>
      <c r="N209" s="118" t="s">
        <v>2472</v>
      </c>
      <c r="O209" s="150" t="s">
        <v>2473</v>
      </c>
      <c r="P209" s="145"/>
      <c r="Q209" s="154">
        <v>44302.60833333333</v>
      </c>
    </row>
    <row r="210" spans="1:17" s="99" customFormat="1" ht="18" x14ac:dyDescent="0.25">
      <c r="A210" s="122" t="str">
        <f>VLOOKUP(E210,'LISTADO ATM'!$A$2:$C$901,3,0)</f>
        <v>NORTE</v>
      </c>
      <c r="B210" s="121">
        <v>335855203</v>
      </c>
      <c r="C210" s="120">
        <v>44301.726319444446</v>
      </c>
      <c r="D210" s="122" t="s">
        <v>2189</v>
      </c>
      <c r="E210" s="123">
        <v>937</v>
      </c>
      <c r="F210" s="150" t="str">
        <f>VLOOKUP(E210,VIP!$A$2:$O12634,2,0)</f>
        <v>DRBR937</v>
      </c>
      <c r="G210" s="122" t="str">
        <f>VLOOKUP(E210,'LISTADO ATM'!$A$2:$B$900,2,0)</f>
        <v xml:space="preserve">ATM Autobanco Oficina La Vega II </v>
      </c>
      <c r="H210" s="122" t="str">
        <f>VLOOKUP(E210,VIP!$A$2:$O17555,7,FALSE)</f>
        <v>Si</v>
      </c>
      <c r="I210" s="122" t="str">
        <f>VLOOKUP(E210,VIP!$A$2:$O9520,8,FALSE)</f>
        <v>Si</v>
      </c>
      <c r="J210" s="122" t="str">
        <f>VLOOKUP(E210,VIP!$A$2:$O9470,8,FALSE)</f>
        <v>Si</v>
      </c>
      <c r="K210" s="122" t="str">
        <f>VLOOKUP(E210,VIP!$A$2:$O13044,6,0)</f>
        <v>NO</v>
      </c>
      <c r="L210" s="124" t="s">
        <v>2228</v>
      </c>
      <c r="M210" s="153" t="s">
        <v>2545</v>
      </c>
      <c r="N210" s="118" t="s">
        <v>2472</v>
      </c>
      <c r="O210" s="150" t="s">
        <v>2474</v>
      </c>
      <c r="P210" s="145"/>
      <c r="Q210" s="154">
        <v>44302.588888888888</v>
      </c>
    </row>
    <row r="211" spans="1:17" s="99" customFormat="1" ht="18" x14ac:dyDescent="0.25">
      <c r="A211" s="122" t="str">
        <f>VLOOKUP(E211,'LISTADO ATM'!$A$2:$C$901,3,0)</f>
        <v>DISTRITO NACIONAL</v>
      </c>
      <c r="B211" s="121">
        <v>335855321</v>
      </c>
      <c r="C211" s="120">
        <v>44301.936562499999</v>
      </c>
      <c r="D211" s="122" t="s">
        <v>2189</v>
      </c>
      <c r="E211" s="123">
        <v>943</v>
      </c>
      <c r="F211" s="150" t="str">
        <f>VLOOKUP(E211,VIP!$A$2:$O12636,2,0)</f>
        <v>DRBR16K</v>
      </c>
      <c r="G211" s="122" t="str">
        <f>VLOOKUP(E211,'LISTADO ATM'!$A$2:$B$900,2,0)</f>
        <v xml:space="preserve">ATM Oficina Tránsito Terreste </v>
      </c>
      <c r="H211" s="122" t="str">
        <f>VLOOKUP(E211,VIP!$A$2:$O17557,7,FALSE)</f>
        <v>Si</v>
      </c>
      <c r="I211" s="122" t="str">
        <f>VLOOKUP(E211,VIP!$A$2:$O9522,8,FALSE)</f>
        <v>Si</v>
      </c>
      <c r="J211" s="122" t="str">
        <f>VLOOKUP(E211,VIP!$A$2:$O9472,8,FALSE)</f>
        <v>Si</v>
      </c>
      <c r="K211" s="122" t="str">
        <f>VLOOKUP(E211,VIP!$A$2:$O13046,6,0)</f>
        <v>NO</v>
      </c>
      <c r="L211" s="124" t="s">
        <v>2228</v>
      </c>
      <c r="M211" s="153" t="s">
        <v>2545</v>
      </c>
      <c r="N211" s="118" t="s">
        <v>2472</v>
      </c>
      <c r="O211" s="150" t="s">
        <v>2474</v>
      </c>
      <c r="P211" s="145"/>
      <c r="Q211" s="154">
        <v>44302.529166666667</v>
      </c>
    </row>
    <row r="212" spans="1:17" s="99" customFormat="1" ht="18" x14ac:dyDescent="0.25">
      <c r="A212" s="122" t="str">
        <f>VLOOKUP(E212,'LISTADO ATM'!$A$2:$C$901,3,0)</f>
        <v>DISTRITO NACIONAL</v>
      </c>
      <c r="B212" s="121">
        <v>335853358</v>
      </c>
      <c r="C212" s="120">
        <v>44300.589641203704</v>
      </c>
      <c r="D212" s="122" t="s">
        <v>2492</v>
      </c>
      <c r="E212" s="123">
        <v>946</v>
      </c>
      <c r="F212" s="150" t="str">
        <f>VLOOKUP(E212,VIP!$A$2:$O12607,2,0)</f>
        <v>DRBR24R</v>
      </c>
      <c r="G212" s="122" t="str">
        <f>VLOOKUP(E212,'LISTADO ATM'!$A$2:$B$900,2,0)</f>
        <v xml:space="preserve">ATM Oficina Núñez de Cáceres I </v>
      </c>
      <c r="H212" s="122" t="str">
        <f>VLOOKUP(E212,VIP!$A$2:$O17528,7,FALSE)</f>
        <v>Si</v>
      </c>
      <c r="I212" s="122" t="str">
        <f>VLOOKUP(E212,VIP!$A$2:$O9493,8,FALSE)</f>
        <v>Si</v>
      </c>
      <c r="J212" s="122" t="str">
        <f>VLOOKUP(E212,VIP!$A$2:$O9443,8,FALSE)</f>
        <v>Si</v>
      </c>
      <c r="K212" s="122" t="str">
        <f>VLOOKUP(E212,VIP!$A$2:$O13017,6,0)</f>
        <v>NO</v>
      </c>
      <c r="L212" s="124" t="s">
        <v>2428</v>
      </c>
      <c r="M212" s="153" t="s">
        <v>2545</v>
      </c>
      <c r="N212" s="118" t="s">
        <v>2472</v>
      </c>
      <c r="O212" s="150" t="s">
        <v>2493</v>
      </c>
      <c r="P212" s="145"/>
      <c r="Q212" s="154">
        <v>44302.611111111109</v>
      </c>
    </row>
    <row r="213" spans="1:17" s="99" customFormat="1" ht="18" x14ac:dyDescent="0.25">
      <c r="A213" s="122" t="str">
        <f>VLOOKUP(E213,'LISTADO ATM'!$A$2:$C$901,3,0)</f>
        <v>NORTE</v>
      </c>
      <c r="B213" s="149" t="s">
        <v>2551</v>
      </c>
      <c r="C213" s="120">
        <v>44302.437974537039</v>
      </c>
      <c r="D213" s="122" t="s">
        <v>2492</v>
      </c>
      <c r="E213" s="123">
        <v>950</v>
      </c>
      <c r="F213" s="150" t="str">
        <f>VLOOKUP(E213,VIP!$A$2:$O12585,2,0)</f>
        <v>DRBR12G</v>
      </c>
      <c r="G213" s="122" t="str">
        <f>VLOOKUP(E213,'LISTADO ATM'!$A$2:$B$900,2,0)</f>
        <v xml:space="preserve">ATM Oficina Monterrico </v>
      </c>
      <c r="H213" s="122" t="str">
        <f>VLOOKUP(E213,VIP!$A$2:$O17506,7,FALSE)</f>
        <v>Si</v>
      </c>
      <c r="I213" s="122" t="str">
        <f>VLOOKUP(E213,VIP!$A$2:$O9471,8,FALSE)</f>
        <v>Si</v>
      </c>
      <c r="J213" s="122" t="str">
        <f>VLOOKUP(E213,VIP!$A$2:$O9421,8,FALSE)</f>
        <v>Si</v>
      </c>
      <c r="K213" s="122" t="str">
        <f>VLOOKUP(E213,VIP!$A$2:$O12995,6,0)</f>
        <v>SI</v>
      </c>
      <c r="L213" s="124" t="s">
        <v>2428</v>
      </c>
      <c r="M213" s="153" t="s">
        <v>2545</v>
      </c>
      <c r="N213" s="118" t="s">
        <v>2472</v>
      </c>
      <c r="O213" s="150" t="s">
        <v>2493</v>
      </c>
      <c r="P213" s="138"/>
      <c r="Q213" s="154">
        <v>44302.75</v>
      </c>
    </row>
    <row r="214" spans="1:17" s="99" customFormat="1" ht="18" x14ac:dyDescent="0.25">
      <c r="A214" s="122" t="str">
        <f>VLOOKUP(E214,'LISTADO ATM'!$A$2:$C$901,3,0)</f>
        <v>DISTRITO NACIONAL</v>
      </c>
      <c r="B214" s="149" t="s">
        <v>2549</v>
      </c>
      <c r="C214" s="120">
        <v>44302.452951388892</v>
      </c>
      <c r="D214" s="122" t="s">
        <v>2189</v>
      </c>
      <c r="E214" s="123">
        <v>961</v>
      </c>
      <c r="F214" s="150" t="str">
        <f>VLOOKUP(E214,VIP!$A$2:$O12583,2,0)</f>
        <v>DRBR03H</v>
      </c>
      <c r="G214" s="122" t="str">
        <f>VLOOKUP(E214,'LISTADO ATM'!$A$2:$B$900,2,0)</f>
        <v xml:space="preserve">ATM Listín Diario </v>
      </c>
      <c r="H214" s="122" t="str">
        <f>VLOOKUP(E214,VIP!$A$2:$O17504,7,FALSE)</f>
        <v>Si</v>
      </c>
      <c r="I214" s="122" t="str">
        <f>VLOOKUP(E214,VIP!$A$2:$O9469,8,FALSE)</f>
        <v>Si</v>
      </c>
      <c r="J214" s="122" t="str">
        <f>VLOOKUP(E214,VIP!$A$2:$O9419,8,FALSE)</f>
        <v>Si</v>
      </c>
      <c r="K214" s="122" t="str">
        <f>VLOOKUP(E214,VIP!$A$2:$O12993,6,0)</f>
        <v>NO</v>
      </c>
      <c r="L214" s="124" t="s">
        <v>2254</v>
      </c>
      <c r="M214" s="153" t="s">
        <v>2545</v>
      </c>
      <c r="N214" s="118" t="s">
        <v>2472</v>
      </c>
      <c r="O214" s="150" t="s">
        <v>2474</v>
      </c>
      <c r="P214" s="138"/>
      <c r="Q214" s="154">
        <v>44302.627083333333</v>
      </c>
    </row>
    <row r="215" spans="1:17" s="99" customFormat="1" ht="18" x14ac:dyDescent="0.25">
      <c r="A215" s="122" t="str">
        <f>VLOOKUP(E215,'LISTADO ATM'!$A$2:$C$901,3,0)</f>
        <v>ESTE</v>
      </c>
      <c r="B215" s="121">
        <v>335855083</v>
      </c>
      <c r="C215" s="120">
        <v>44301.681967592594</v>
      </c>
      <c r="D215" s="122" t="s">
        <v>2189</v>
      </c>
      <c r="E215" s="123">
        <v>963</v>
      </c>
      <c r="F215" s="150" t="str">
        <f>VLOOKUP(E215,VIP!$A$2:$O12641,2,0)</f>
        <v>DRBR963</v>
      </c>
      <c r="G215" s="122" t="str">
        <f>VLOOKUP(E215,'LISTADO ATM'!$A$2:$B$900,2,0)</f>
        <v xml:space="preserve">ATM Multiplaza La Romana </v>
      </c>
      <c r="H215" s="122" t="str">
        <f>VLOOKUP(E215,VIP!$A$2:$O17562,7,FALSE)</f>
        <v>Si</v>
      </c>
      <c r="I215" s="122" t="str">
        <f>VLOOKUP(E215,VIP!$A$2:$O9527,8,FALSE)</f>
        <v>Si</v>
      </c>
      <c r="J215" s="122" t="str">
        <f>VLOOKUP(E215,VIP!$A$2:$O9477,8,FALSE)</f>
        <v>Si</v>
      </c>
      <c r="K215" s="122" t="str">
        <f>VLOOKUP(E215,VIP!$A$2:$O13051,6,0)</f>
        <v>NO</v>
      </c>
      <c r="L215" s="124" t="s">
        <v>2488</v>
      </c>
      <c r="M215" s="153" t="s">
        <v>2545</v>
      </c>
      <c r="N215" s="118" t="s">
        <v>2472</v>
      </c>
      <c r="O215" s="150" t="s">
        <v>2474</v>
      </c>
      <c r="P215" s="145"/>
      <c r="Q215" s="154">
        <v>44302.75277777778</v>
      </c>
    </row>
    <row r="216" spans="1:17" s="99" customFormat="1" ht="18" x14ac:dyDescent="0.25">
      <c r="A216" s="122" t="str">
        <f>VLOOKUP(E216,'LISTADO ATM'!$A$2:$C$901,3,0)</f>
        <v>NORTE</v>
      </c>
      <c r="B216" s="149" t="s">
        <v>2605</v>
      </c>
      <c r="C216" s="120">
        <v>44302.563206018516</v>
      </c>
      <c r="D216" s="122" t="s">
        <v>2492</v>
      </c>
      <c r="E216" s="123">
        <v>965</v>
      </c>
      <c r="F216" s="150" t="str">
        <f>VLOOKUP(E216,VIP!$A$2:$O12619,2,0)</f>
        <v>DRBR965</v>
      </c>
      <c r="G216" s="122" t="str">
        <f>VLOOKUP(E216,'LISTADO ATM'!$A$2:$B$900,2,0)</f>
        <v xml:space="preserve">ATM S/M La Fuente FUN (Santiago) </v>
      </c>
      <c r="H216" s="122" t="str">
        <f>VLOOKUP(E216,VIP!$A$2:$O17540,7,FALSE)</f>
        <v>Si</v>
      </c>
      <c r="I216" s="122" t="str">
        <f>VLOOKUP(E216,VIP!$A$2:$O9505,8,FALSE)</f>
        <v>Si</v>
      </c>
      <c r="J216" s="122" t="str">
        <f>VLOOKUP(E216,VIP!$A$2:$O9455,8,FALSE)</f>
        <v>Si</v>
      </c>
      <c r="K216" s="122" t="str">
        <f>VLOOKUP(E216,VIP!$A$2:$O13029,6,0)</f>
        <v>NO</v>
      </c>
      <c r="L216" s="124" t="s">
        <v>2428</v>
      </c>
      <c r="M216" s="118" t="s">
        <v>2465</v>
      </c>
      <c r="N216" s="118" t="s">
        <v>2472</v>
      </c>
      <c r="O216" s="150" t="s">
        <v>2493</v>
      </c>
      <c r="P216" s="138"/>
      <c r="Q216" s="119" t="s">
        <v>2428</v>
      </c>
    </row>
    <row r="217" spans="1:17" s="99" customFormat="1" ht="18" x14ac:dyDescent="0.25">
      <c r="A217" s="122" t="str">
        <f>VLOOKUP(E217,'LISTADO ATM'!$A$2:$C$901,3,0)</f>
        <v>DISTRITO NACIONAL</v>
      </c>
      <c r="B217" s="121">
        <v>335855239</v>
      </c>
      <c r="C217" s="120">
        <v>44301.755914351852</v>
      </c>
      <c r="D217" s="122" t="s">
        <v>2189</v>
      </c>
      <c r="E217" s="123">
        <v>966</v>
      </c>
      <c r="F217" s="150" t="str">
        <f>VLOOKUP(E217,VIP!$A$2:$O12629,2,0)</f>
        <v>DRBR966</v>
      </c>
      <c r="G217" s="122" t="str">
        <f>VLOOKUP(E217,'LISTADO ATM'!$A$2:$B$900,2,0)</f>
        <v>ATM Centro Medico Real</v>
      </c>
      <c r="H217" s="122" t="str">
        <f>VLOOKUP(E217,VIP!$A$2:$O17550,7,FALSE)</f>
        <v>Si</v>
      </c>
      <c r="I217" s="122" t="str">
        <f>VLOOKUP(E217,VIP!$A$2:$O9515,8,FALSE)</f>
        <v>Si</v>
      </c>
      <c r="J217" s="122" t="str">
        <f>VLOOKUP(E217,VIP!$A$2:$O9465,8,FALSE)</f>
        <v>Si</v>
      </c>
      <c r="K217" s="122" t="str">
        <f>VLOOKUP(E217,VIP!$A$2:$O13039,6,0)</f>
        <v>NO</v>
      </c>
      <c r="L217" s="124" t="s">
        <v>2228</v>
      </c>
      <c r="M217" s="153" t="s">
        <v>2545</v>
      </c>
      <c r="N217" s="118" t="s">
        <v>2472</v>
      </c>
      <c r="O217" s="150" t="s">
        <v>2474</v>
      </c>
      <c r="P217" s="145"/>
      <c r="Q217" s="154">
        <v>44302.571527777778</v>
      </c>
    </row>
    <row r="218" spans="1:17" s="99" customFormat="1" ht="18" x14ac:dyDescent="0.25">
      <c r="A218" s="122" t="str">
        <f>VLOOKUP(E218,'LISTADO ATM'!$A$2:$C$901,3,0)</f>
        <v>DISTRITO NACIONAL</v>
      </c>
      <c r="B218" s="149" t="s">
        <v>2599</v>
      </c>
      <c r="C218" s="120">
        <v>44302.598553240743</v>
      </c>
      <c r="D218" s="122" t="s">
        <v>2189</v>
      </c>
      <c r="E218" s="123">
        <v>966</v>
      </c>
      <c r="F218" s="150" t="str">
        <f>VLOOKUP(E218,VIP!$A$2:$O12613,2,0)</f>
        <v>DRBR966</v>
      </c>
      <c r="G218" s="122" t="str">
        <f>VLOOKUP(E218,'LISTADO ATM'!$A$2:$B$900,2,0)</f>
        <v>ATM Centro Medico Real</v>
      </c>
      <c r="H218" s="122" t="str">
        <f>VLOOKUP(E218,VIP!$A$2:$O17534,7,FALSE)</f>
        <v>Si</v>
      </c>
      <c r="I218" s="122" t="str">
        <f>VLOOKUP(E218,VIP!$A$2:$O9499,8,FALSE)</f>
        <v>Si</v>
      </c>
      <c r="J218" s="122" t="str">
        <f>VLOOKUP(E218,VIP!$A$2:$O9449,8,FALSE)</f>
        <v>Si</v>
      </c>
      <c r="K218" s="122" t="str">
        <f>VLOOKUP(E218,VIP!$A$2:$O13023,6,0)</f>
        <v>NO</v>
      </c>
      <c r="L218" s="124" t="s">
        <v>2228</v>
      </c>
      <c r="M218" s="118" t="s">
        <v>2465</v>
      </c>
      <c r="N218" s="118" t="s">
        <v>2506</v>
      </c>
      <c r="O218" s="150" t="s">
        <v>2474</v>
      </c>
      <c r="P218" s="138"/>
      <c r="Q218" s="119" t="s">
        <v>2228</v>
      </c>
    </row>
    <row r="219" spans="1:17" s="99" customFormat="1" ht="18" x14ac:dyDescent="0.25">
      <c r="A219" s="122" t="str">
        <f>VLOOKUP(E219,'LISTADO ATM'!$A$2:$C$901,3,0)</f>
        <v>DISTRITO NACIONAL</v>
      </c>
      <c r="B219" s="121">
        <v>335855279</v>
      </c>
      <c r="C219" s="120">
        <v>44301.833587962959</v>
      </c>
      <c r="D219" s="122" t="s">
        <v>2468</v>
      </c>
      <c r="E219" s="123">
        <v>967</v>
      </c>
      <c r="F219" s="150" t="str">
        <f>VLOOKUP(E219,VIP!$A$2:$O12629,2,0)</f>
        <v>DRBR967</v>
      </c>
      <c r="G219" s="122" t="str">
        <f>VLOOKUP(E219,'LISTADO ATM'!$A$2:$B$900,2,0)</f>
        <v xml:space="preserve">ATM UNP Hiper Olé Autopista Duarte </v>
      </c>
      <c r="H219" s="122" t="str">
        <f>VLOOKUP(E219,VIP!$A$2:$O17550,7,FALSE)</f>
        <v>Si</v>
      </c>
      <c r="I219" s="122" t="str">
        <f>VLOOKUP(E219,VIP!$A$2:$O9515,8,FALSE)</f>
        <v>Si</v>
      </c>
      <c r="J219" s="122" t="str">
        <f>VLOOKUP(E219,VIP!$A$2:$O9465,8,FALSE)</f>
        <v>Si</v>
      </c>
      <c r="K219" s="122" t="str">
        <f>VLOOKUP(E219,VIP!$A$2:$O13039,6,0)</f>
        <v>NO</v>
      </c>
      <c r="L219" s="124" t="s">
        <v>2428</v>
      </c>
      <c r="M219" s="153" t="s">
        <v>2545</v>
      </c>
      <c r="N219" s="118" t="s">
        <v>2472</v>
      </c>
      <c r="O219" s="150" t="s">
        <v>2473</v>
      </c>
      <c r="P219" s="145"/>
      <c r="Q219" s="154">
        <v>44302.74722222222</v>
      </c>
    </row>
    <row r="220" spans="1:17" s="99" customFormat="1" ht="18" x14ac:dyDescent="0.25">
      <c r="A220" s="122" t="str">
        <f>VLOOKUP(E220,'LISTADO ATM'!$A$2:$C$901,3,0)</f>
        <v>SUR</v>
      </c>
      <c r="B220" s="149" t="s">
        <v>2567</v>
      </c>
      <c r="C220" s="120">
        <v>44302.389837962961</v>
      </c>
      <c r="D220" s="122" t="s">
        <v>2189</v>
      </c>
      <c r="E220" s="123">
        <v>968</v>
      </c>
      <c r="F220" s="150" t="str">
        <f>VLOOKUP(E220,VIP!$A$2:$O12601,2,0)</f>
        <v>DRBR24I</v>
      </c>
      <c r="G220" s="122" t="str">
        <f>VLOOKUP(E220,'LISTADO ATM'!$A$2:$B$900,2,0)</f>
        <v xml:space="preserve">ATM UNP Mercado Baní </v>
      </c>
      <c r="H220" s="122" t="str">
        <f>VLOOKUP(E220,VIP!$A$2:$O17522,7,FALSE)</f>
        <v>Si</v>
      </c>
      <c r="I220" s="122" t="str">
        <f>VLOOKUP(E220,VIP!$A$2:$O9487,8,FALSE)</f>
        <v>Si</v>
      </c>
      <c r="J220" s="122" t="str">
        <f>VLOOKUP(E220,VIP!$A$2:$O9437,8,FALSE)</f>
        <v>Si</v>
      </c>
      <c r="K220" s="122" t="str">
        <f>VLOOKUP(E220,VIP!$A$2:$O13011,6,0)</f>
        <v>SI</v>
      </c>
      <c r="L220" s="124" t="s">
        <v>2488</v>
      </c>
      <c r="M220" s="153" t="s">
        <v>2545</v>
      </c>
      <c r="N220" s="118" t="s">
        <v>2506</v>
      </c>
      <c r="O220" s="150" t="s">
        <v>2474</v>
      </c>
      <c r="P220" s="138"/>
      <c r="Q220" s="154">
        <v>44302.756249999999</v>
      </c>
    </row>
    <row r="221" spans="1:17" s="99" customFormat="1" ht="18" x14ac:dyDescent="0.25">
      <c r="A221" s="122" t="str">
        <f>VLOOKUP(E221,'LISTADO ATM'!$A$2:$C$901,3,0)</f>
        <v>NORTE</v>
      </c>
      <c r="B221" s="121">
        <v>335855310</v>
      </c>
      <c r="C221" s="120">
        <v>44301.918194444443</v>
      </c>
      <c r="D221" s="122" t="s">
        <v>2492</v>
      </c>
      <c r="E221" s="123">
        <v>969</v>
      </c>
      <c r="F221" s="150" t="str">
        <f>VLOOKUP(E221,VIP!$A$2:$O12647,2,0)</f>
        <v>DRBR12F</v>
      </c>
      <c r="G221" s="122" t="str">
        <f>VLOOKUP(E221,'LISTADO ATM'!$A$2:$B$900,2,0)</f>
        <v xml:space="preserve">ATM Oficina El Sol I (Santiago) </v>
      </c>
      <c r="H221" s="122" t="str">
        <f>VLOOKUP(E221,VIP!$A$2:$O17568,7,FALSE)</f>
        <v>Si</v>
      </c>
      <c r="I221" s="122" t="str">
        <f>VLOOKUP(E221,VIP!$A$2:$O9533,8,FALSE)</f>
        <v>Si</v>
      </c>
      <c r="J221" s="122" t="str">
        <f>VLOOKUP(E221,VIP!$A$2:$O9483,8,FALSE)</f>
        <v>Si</v>
      </c>
      <c r="K221" s="122" t="str">
        <f>VLOOKUP(E221,VIP!$A$2:$O13057,6,0)</f>
        <v>SI</v>
      </c>
      <c r="L221" s="124" t="s">
        <v>2428</v>
      </c>
      <c r="M221" s="153" t="s">
        <v>2545</v>
      </c>
      <c r="N221" s="118" t="s">
        <v>2472</v>
      </c>
      <c r="O221" s="150" t="s">
        <v>2493</v>
      </c>
      <c r="P221" s="145"/>
      <c r="Q221" s="154">
        <v>44302.438888888886</v>
      </c>
    </row>
    <row r="222" spans="1:17" s="99" customFormat="1" ht="18" x14ac:dyDescent="0.25">
      <c r="A222" s="122" t="str">
        <f>VLOOKUP(E222,'LISTADO ATM'!$A$2:$C$901,3,0)</f>
        <v>DISTRITO NACIONAL</v>
      </c>
      <c r="B222" s="149" t="s">
        <v>2583</v>
      </c>
      <c r="C222" s="120">
        <v>44302.436840277776</v>
      </c>
      <c r="D222" s="122" t="s">
        <v>2492</v>
      </c>
      <c r="E222" s="123">
        <v>973</v>
      </c>
      <c r="F222" s="150" t="str">
        <f>VLOOKUP(E222,VIP!$A$2:$O12608,2,0)</f>
        <v>DRBR912</v>
      </c>
      <c r="G222" s="122" t="str">
        <f>VLOOKUP(E222,'LISTADO ATM'!$A$2:$B$900,2,0)</f>
        <v xml:space="preserve">ATM Oficina Sabana de la Mar </v>
      </c>
      <c r="H222" s="122" t="str">
        <f>VLOOKUP(E222,VIP!$A$2:$O17529,7,FALSE)</f>
        <v>Si</v>
      </c>
      <c r="I222" s="122" t="str">
        <f>VLOOKUP(E222,VIP!$A$2:$O9494,8,FALSE)</f>
        <v>Si</v>
      </c>
      <c r="J222" s="122" t="str">
        <f>VLOOKUP(E222,VIP!$A$2:$O9444,8,FALSE)</f>
        <v>Si</v>
      </c>
      <c r="K222" s="122" t="str">
        <f>VLOOKUP(E222,VIP!$A$2:$O13018,6,0)</f>
        <v>NO</v>
      </c>
      <c r="L222" s="124" t="s">
        <v>2477</v>
      </c>
      <c r="M222" s="153" t="s">
        <v>2545</v>
      </c>
      <c r="N222" s="153" t="s">
        <v>2524</v>
      </c>
      <c r="O222" s="150" t="s">
        <v>2586</v>
      </c>
      <c r="P222" s="138" t="s">
        <v>2588</v>
      </c>
      <c r="Q222" s="154" t="s">
        <v>2477</v>
      </c>
    </row>
    <row r="223" spans="1:17" s="99" customFormat="1" ht="18" x14ac:dyDescent="0.25">
      <c r="A223" s="122" t="str">
        <f>VLOOKUP(E223,'LISTADO ATM'!$A$2:$C$901,3,0)</f>
        <v>SUR</v>
      </c>
      <c r="B223" s="121">
        <v>335855278</v>
      </c>
      <c r="C223" s="120">
        <v>44301.831655092596</v>
      </c>
      <c r="D223" s="122" t="s">
        <v>2468</v>
      </c>
      <c r="E223" s="123">
        <v>984</v>
      </c>
      <c r="F223" s="150" t="str">
        <f>VLOOKUP(E223,VIP!$A$2:$O12630,2,0)</f>
        <v>DRBR984</v>
      </c>
      <c r="G223" s="122" t="str">
        <f>VLOOKUP(E223,'LISTADO ATM'!$A$2:$B$900,2,0)</f>
        <v xml:space="preserve">ATM Oficina Neiba II </v>
      </c>
      <c r="H223" s="122" t="str">
        <f>VLOOKUP(E223,VIP!$A$2:$O17551,7,FALSE)</f>
        <v>Si</v>
      </c>
      <c r="I223" s="122" t="str">
        <f>VLOOKUP(E223,VIP!$A$2:$O9516,8,FALSE)</f>
        <v>Si</v>
      </c>
      <c r="J223" s="122" t="str">
        <f>VLOOKUP(E223,VIP!$A$2:$O9466,8,FALSE)</f>
        <v>Si</v>
      </c>
      <c r="K223" s="122" t="str">
        <f>VLOOKUP(E223,VIP!$A$2:$O13040,6,0)</f>
        <v>NO</v>
      </c>
      <c r="L223" s="124" t="s">
        <v>2428</v>
      </c>
      <c r="M223" s="118" t="s">
        <v>2465</v>
      </c>
      <c r="N223" s="118" t="s">
        <v>2472</v>
      </c>
      <c r="O223" s="150" t="s">
        <v>2473</v>
      </c>
      <c r="P223" s="145"/>
      <c r="Q223" s="118" t="s">
        <v>2428</v>
      </c>
    </row>
  </sheetData>
  <autoFilter ref="A4:Q4">
    <sortState ref="A5:Q223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24:B1048576 B81:B84 B1:B27 B108:B109">
    <cfRule type="duplicateValues" dxfId="240" priority="203"/>
  </conditionalFormatting>
  <conditionalFormatting sqref="E224:E1048576 E81:E84 E1:E27 E108:E109">
    <cfRule type="duplicateValues" dxfId="239" priority="202"/>
  </conditionalFormatting>
  <conditionalFormatting sqref="B28:B43">
    <cfRule type="duplicateValues" dxfId="238" priority="201"/>
  </conditionalFormatting>
  <conditionalFormatting sqref="E28:E43">
    <cfRule type="duplicateValues" dxfId="237" priority="200"/>
  </conditionalFormatting>
  <conditionalFormatting sqref="E224:E1048576 E81:E84 E1:E43 E108:E109">
    <cfRule type="duplicateValues" dxfId="236" priority="199"/>
  </conditionalFormatting>
  <conditionalFormatting sqref="B224:B1048576 B81:B84 B1:B43 B108:B109">
    <cfRule type="duplicateValues" dxfId="235" priority="198"/>
  </conditionalFormatting>
  <conditionalFormatting sqref="E224:E1048576 E81:E84 E1:E63 E108:E109">
    <cfRule type="duplicateValues" dxfId="234" priority="193"/>
  </conditionalFormatting>
  <conditionalFormatting sqref="B224:B1048576 B81:B84 B1:B63 B108:B109">
    <cfRule type="duplicateValues" dxfId="233" priority="192"/>
  </conditionalFormatting>
  <conditionalFormatting sqref="B64:B69">
    <cfRule type="duplicateValues" dxfId="232" priority="191"/>
  </conditionalFormatting>
  <conditionalFormatting sqref="E64:E69">
    <cfRule type="duplicateValues" dxfId="231" priority="190"/>
  </conditionalFormatting>
  <conditionalFormatting sqref="E64:E69">
    <cfRule type="duplicateValues" dxfId="230" priority="189"/>
  </conditionalFormatting>
  <conditionalFormatting sqref="B64:B69">
    <cfRule type="duplicateValues" dxfId="229" priority="188"/>
  </conditionalFormatting>
  <conditionalFormatting sqref="E64:E69">
    <cfRule type="duplicateValues" dxfId="228" priority="187"/>
  </conditionalFormatting>
  <conditionalFormatting sqref="B64:B69">
    <cfRule type="duplicateValues" dxfId="227" priority="186"/>
  </conditionalFormatting>
  <conditionalFormatting sqref="E224:E1048576 E81:E84 E1:E69 E108:E109">
    <cfRule type="duplicateValues" dxfId="226" priority="185"/>
  </conditionalFormatting>
  <conditionalFormatting sqref="B224:B1048576 B81:B84 B1:B69 B108:B109">
    <cfRule type="duplicateValues" dxfId="225" priority="183"/>
    <cfRule type="duplicateValues" dxfId="224" priority="184"/>
  </conditionalFormatting>
  <conditionalFormatting sqref="E224:E1048576 E108:E109 E1:E84">
    <cfRule type="duplicateValues" dxfId="223" priority="173"/>
  </conditionalFormatting>
  <conditionalFormatting sqref="B224:B1048576 B108:B109 B1:B84">
    <cfRule type="duplicateValues" dxfId="222" priority="172"/>
  </conditionalFormatting>
  <conditionalFormatting sqref="B85:B105">
    <cfRule type="duplicateValues" dxfId="221" priority="171"/>
  </conditionalFormatting>
  <conditionalFormatting sqref="E85:E105">
    <cfRule type="duplicateValues" dxfId="220" priority="170"/>
  </conditionalFormatting>
  <conditionalFormatting sqref="E85:E105">
    <cfRule type="duplicateValues" dxfId="219" priority="169"/>
  </conditionalFormatting>
  <conditionalFormatting sqref="B85:B105">
    <cfRule type="duplicateValues" dxfId="218" priority="168"/>
  </conditionalFormatting>
  <conditionalFormatting sqref="E85:E105">
    <cfRule type="duplicateValues" dxfId="217" priority="167"/>
  </conditionalFormatting>
  <conditionalFormatting sqref="B85:B105">
    <cfRule type="duplicateValues" dxfId="216" priority="166"/>
  </conditionalFormatting>
  <conditionalFormatting sqref="E85:E105">
    <cfRule type="duplicateValues" dxfId="215" priority="165"/>
  </conditionalFormatting>
  <conditionalFormatting sqref="B85:B105">
    <cfRule type="duplicateValues" dxfId="214" priority="163"/>
    <cfRule type="duplicateValues" dxfId="213" priority="164"/>
  </conditionalFormatting>
  <conditionalFormatting sqref="E85:E105">
    <cfRule type="duplicateValues" dxfId="212" priority="162"/>
  </conditionalFormatting>
  <conditionalFormatting sqref="B85:B105">
    <cfRule type="duplicateValues" dxfId="211" priority="161"/>
  </conditionalFormatting>
  <conditionalFormatting sqref="E224:E1048576 E108:E109 E1:E105">
    <cfRule type="duplicateValues" dxfId="210" priority="160"/>
  </conditionalFormatting>
  <conditionalFormatting sqref="B224:B1048576 B108:B109 B1:B105">
    <cfRule type="duplicateValues" dxfId="209" priority="159"/>
  </conditionalFormatting>
  <conditionalFormatting sqref="B70:B84">
    <cfRule type="duplicateValues" dxfId="208" priority="119519"/>
  </conditionalFormatting>
  <conditionalFormatting sqref="E70:E84">
    <cfRule type="duplicateValues" dxfId="207" priority="119521"/>
  </conditionalFormatting>
  <conditionalFormatting sqref="B70:B84">
    <cfRule type="duplicateValues" dxfId="206" priority="119533"/>
    <cfRule type="duplicateValues" dxfId="205" priority="119534"/>
  </conditionalFormatting>
  <conditionalFormatting sqref="B106">
    <cfRule type="duplicateValues" dxfId="204" priority="158"/>
  </conditionalFormatting>
  <conditionalFormatting sqref="E106">
    <cfRule type="duplicateValues" dxfId="203" priority="157"/>
  </conditionalFormatting>
  <conditionalFormatting sqref="E106">
    <cfRule type="duplicateValues" dxfId="202" priority="156"/>
  </conditionalFormatting>
  <conditionalFormatting sqref="B106">
    <cfRule type="duplicateValues" dxfId="201" priority="155"/>
  </conditionalFormatting>
  <conditionalFormatting sqref="E106">
    <cfRule type="duplicateValues" dxfId="200" priority="154"/>
  </conditionalFormatting>
  <conditionalFormatting sqref="B106">
    <cfRule type="duplicateValues" dxfId="199" priority="153"/>
  </conditionalFormatting>
  <conditionalFormatting sqref="E106">
    <cfRule type="duplicateValues" dxfId="198" priority="152"/>
  </conditionalFormatting>
  <conditionalFormatting sqref="B106">
    <cfRule type="duplicateValues" dxfId="197" priority="150"/>
    <cfRule type="duplicateValues" dxfId="196" priority="151"/>
  </conditionalFormatting>
  <conditionalFormatting sqref="E106">
    <cfRule type="duplicateValues" dxfId="195" priority="149"/>
  </conditionalFormatting>
  <conditionalFormatting sqref="B106">
    <cfRule type="duplicateValues" dxfId="194" priority="148"/>
  </conditionalFormatting>
  <conditionalFormatting sqref="E106">
    <cfRule type="duplicateValues" dxfId="193" priority="147"/>
  </conditionalFormatting>
  <conditionalFormatting sqref="B106">
    <cfRule type="duplicateValues" dxfId="192" priority="146"/>
  </conditionalFormatting>
  <conditionalFormatting sqref="B44:B63">
    <cfRule type="duplicateValues" dxfId="191" priority="119577"/>
  </conditionalFormatting>
  <conditionalFormatting sqref="E44:E63">
    <cfRule type="duplicateValues" dxfId="190" priority="119579"/>
  </conditionalFormatting>
  <conditionalFormatting sqref="B102:B109">
    <cfRule type="duplicateValues" dxfId="189" priority="145"/>
  </conditionalFormatting>
  <conditionalFormatting sqref="E102:E109">
    <cfRule type="duplicateValues" dxfId="188" priority="144"/>
  </conditionalFormatting>
  <conditionalFormatting sqref="E102:E109">
    <cfRule type="duplicateValues" dxfId="187" priority="143"/>
  </conditionalFormatting>
  <conditionalFormatting sqref="B102:B109">
    <cfRule type="duplicateValues" dxfId="186" priority="142"/>
  </conditionalFormatting>
  <conditionalFormatting sqref="E102:E109">
    <cfRule type="duplicateValues" dxfId="185" priority="141"/>
  </conditionalFormatting>
  <conditionalFormatting sqref="B102:B109">
    <cfRule type="duplicateValues" dxfId="184" priority="140"/>
  </conditionalFormatting>
  <conditionalFormatting sqref="E102:E109">
    <cfRule type="duplicateValues" dxfId="183" priority="139"/>
  </conditionalFormatting>
  <conditionalFormatting sqref="B102:B109">
    <cfRule type="duplicateValues" dxfId="182" priority="137"/>
    <cfRule type="duplicateValues" dxfId="181" priority="138"/>
  </conditionalFormatting>
  <conditionalFormatting sqref="E102:E109">
    <cfRule type="duplicateValues" dxfId="180" priority="136"/>
  </conditionalFormatting>
  <conditionalFormatting sqref="B102:B109">
    <cfRule type="duplicateValues" dxfId="179" priority="135"/>
  </conditionalFormatting>
  <conditionalFormatting sqref="E102:E109">
    <cfRule type="duplicateValues" dxfId="178" priority="134"/>
  </conditionalFormatting>
  <conditionalFormatting sqref="B102:B109">
    <cfRule type="duplicateValues" dxfId="177" priority="133"/>
  </conditionalFormatting>
  <conditionalFormatting sqref="B110:B147">
    <cfRule type="duplicateValues" dxfId="176" priority="132"/>
  </conditionalFormatting>
  <conditionalFormatting sqref="E110:E147">
    <cfRule type="duplicateValues" dxfId="175" priority="131"/>
  </conditionalFormatting>
  <conditionalFormatting sqref="E110:E147">
    <cfRule type="duplicateValues" dxfId="174" priority="130"/>
  </conditionalFormatting>
  <conditionalFormatting sqref="B110:B147">
    <cfRule type="duplicateValues" dxfId="173" priority="129"/>
  </conditionalFormatting>
  <conditionalFormatting sqref="E110:E147">
    <cfRule type="duplicateValues" dxfId="172" priority="128"/>
  </conditionalFormatting>
  <conditionalFormatting sqref="B110:B147">
    <cfRule type="duplicateValues" dxfId="171" priority="127"/>
  </conditionalFormatting>
  <conditionalFormatting sqref="E110:E147">
    <cfRule type="duplicateValues" dxfId="170" priority="126"/>
  </conditionalFormatting>
  <conditionalFormatting sqref="B110:B147">
    <cfRule type="duplicateValues" dxfId="169" priority="124"/>
    <cfRule type="duplicateValues" dxfId="168" priority="125"/>
  </conditionalFormatting>
  <conditionalFormatting sqref="E110:E147">
    <cfRule type="duplicateValues" dxfId="167" priority="123"/>
  </conditionalFormatting>
  <conditionalFormatting sqref="B110:B147">
    <cfRule type="duplicateValues" dxfId="166" priority="122"/>
  </conditionalFormatting>
  <conditionalFormatting sqref="E110:E147">
    <cfRule type="duplicateValues" dxfId="165" priority="121"/>
  </conditionalFormatting>
  <conditionalFormatting sqref="B110:B147">
    <cfRule type="duplicateValues" dxfId="164" priority="120"/>
  </conditionalFormatting>
  <conditionalFormatting sqref="B110:B147">
    <cfRule type="duplicateValues" dxfId="163" priority="119"/>
  </conditionalFormatting>
  <conditionalFormatting sqref="E110:E147">
    <cfRule type="duplicateValues" dxfId="162" priority="118"/>
  </conditionalFormatting>
  <conditionalFormatting sqref="E110:E147">
    <cfRule type="duplicateValues" dxfId="161" priority="117"/>
  </conditionalFormatting>
  <conditionalFormatting sqref="B110:B147">
    <cfRule type="duplicateValues" dxfId="160" priority="116"/>
  </conditionalFormatting>
  <conditionalFormatting sqref="E110:E147">
    <cfRule type="duplicateValues" dxfId="159" priority="115"/>
  </conditionalFormatting>
  <conditionalFormatting sqref="B110:B147">
    <cfRule type="duplicateValues" dxfId="158" priority="114"/>
  </conditionalFormatting>
  <conditionalFormatting sqref="E110:E147">
    <cfRule type="duplicateValues" dxfId="157" priority="113"/>
  </conditionalFormatting>
  <conditionalFormatting sqref="B110:B147">
    <cfRule type="duplicateValues" dxfId="156" priority="111"/>
    <cfRule type="duplicateValues" dxfId="155" priority="112"/>
  </conditionalFormatting>
  <conditionalFormatting sqref="E110:E147">
    <cfRule type="duplicateValues" dxfId="154" priority="110"/>
  </conditionalFormatting>
  <conditionalFormatting sqref="B110:B147">
    <cfRule type="duplicateValues" dxfId="153" priority="109"/>
  </conditionalFormatting>
  <conditionalFormatting sqref="E110:E147">
    <cfRule type="duplicateValues" dxfId="152" priority="108"/>
  </conditionalFormatting>
  <conditionalFormatting sqref="B110:B147">
    <cfRule type="duplicateValues" dxfId="151" priority="107"/>
  </conditionalFormatting>
  <conditionalFormatting sqref="B148:B155">
    <cfRule type="duplicateValues" dxfId="150" priority="106"/>
  </conditionalFormatting>
  <conditionalFormatting sqref="E148:E155">
    <cfRule type="duplicateValues" dxfId="149" priority="105"/>
  </conditionalFormatting>
  <conditionalFormatting sqref="E148:E155">
    <cfRule type="duplicateValues" dxfId="148" priority="104"/>
  </conditionalFormatting>
  <conditionalFormatting sqref="B148:B155">
    <cfRule type="duplicateValues" dxfId="147" priority="103"/>
  </conditionalFormatting>
  <conditionalFormatting sqref="E148:E155">
    <cfRule type="duplicateValues" dxfId="146" priority="102"/>
  </conditionalFormatting>
  <conditionalFormatting sqref="B148:B155">
    <cfRule type="duplicateValues" dxfId="145" priority="101"/>
  </conditionalFormatting>
  <conditionalFormatting sqref="E148:E155">
    <cfRule type="duplicateValues" dxfId="144" priority="100"/>
  </conditionalFormatting>
  <conditionalFormatting sqref="B148:B155">
    <cfRule type="duplicateValues" dxfId="143" priority="98"/>
    <cfRule type="duplicateValues" dxfId="142" priority="99"/>
  </conditionalFormatting>
  <conditionalFormatting sqref="E148:E155">
    <cfRule type="duplicateValues" dxfId="141" priority="97"/>
  </conditionalFormatting>
  <conditionalFormatting sqref="B148:B155">
    <cfRule type="duplicateValues" dxfId="140" priority="96"/>
  </conditionalFormatting>
  <conditionalFormatting sqref="E148:E155">
    <cfRule type="duplicateValues" dxfId="139" priority="95"/>
  </conditionalFormatting>
  <conditionalFormatting sqref="B148:B155">
    <cfRule type="duplicateValues" dxfId="138" priority="94"/>
  </conditionalFormatting>
  <conditionalFormatting sqref="B148:B155">
    <cfRule type="duplicateValues" dxfId="137" priority="93"/>
  </conditionalFormatting>
  <conditionalFormatting sqref="E148:E155">
    <cfRule type="duplicateValues" dxfId="136" priority="92"/>
  </conditionalFormatting>
  <conditionalFormatting sqref="E148:E155">
    <cfRule type="duplicateValues" dxfId="135" priority="91"/>
  </conditionalFormatting>
  <conditionalFormatting sqref="B148:B155">
    <cfRule type="duplicateValues" dxfId="134" priority="90"/>
  </conditionalFormatting>
  <conditionalFormatting sqref="E148:E155">
    <cfRule type="duplicateValues" dxfId="133" priority="89"/>
  </conditionalFormatting>
  <conditionalFormatting sqref="B148:B155">
    <cfRule type="duplicateValues" dxfId="132" priority="88"/>
  </conditionalFormatting>
  <conditionalFormatting sqref="E148:E155">
    <cfRule type="duplicateValues" dxfId="131" priority="87"/>
  </conditionalFormatting>
  <conditionalFormatting sqref="B148:B155">
    <cfRule type="duplicateValues" dxfId="130" priority="85"/>
    <cfRule type="duplicateValues" dxfId="129" priority="86"/>
  </conditionalFormatting>
  <conditionalFormatting sqref="E148:E155">
    <cfRule type="duplicateValues" dxfId="128" priority="84"/>
  </conditionalFormatting>
  <conditionalFormatting sqref="B148:B155">
    <cfRule type="duplicateValues" dxfId="127" priority="83"/>
  </conditionalFormatting>
  <conditionalFormatting sqref="E148:E155">
    <cfRule type="duplicateValues" dxfId="126" priority="82"/>
  </conditionalFormatting>
  <conditionalFormatting sqref="B148:B155">
    <cfRule type="duplicateValues" dxfId="125" priority="81"/>
  </conditionalFormatting>
  <conditionalFormatting sqref="B156:B186">
    <cfRule type="duplicateValues" dxfId="124" priority="80"/>
  </conditionalFormatting>
  <conditionalFormatting sqref="E156:E186">
    <cfRule type="duplicateValues" dxfId="123" priority="79"/>
  </conditionalFormatting>
  <conditionalFormatting sqref="E156:E186">
    <cfRule type="duplicateValues" dxfId="122" priority="78"/>
  </conditionalFormatting>
  <conditionalFormatting sqref="B156:B186">
    <cfRule type="duplicateValues" dxfId="121" priority="77"/>
  </conditionalFormatting>
  <conditionalFormatting sqref="E156:E186">
    <cfRule type="duplicateValues" dxfId="120" priority="76"/>
  </conditionalFormatting>
  <conditionalFormatting sqref="B156:B186">
    <cfRule type="duplicateValues" dxfId="119" priority="75"/>
  </conditionalFormatting>
  <conditionalFormatting sqref="E156:E186">
    <cfRule type="duplicateValues" dxfId="118" priority="74"/>
  </conditionalFormatting>
  <conditionalFormatting sqref="B156:B186">
    <cfRule type="duplicateValues" dxfId="117" priority="72"/>
    <cfRule type="duplicateValues" dxfId="116" priority="73"/>
  </conditionalFormatting>
  <conditionalFormatting sqref="E156:E186">
    <cfRule type="duplicateValues" dxfId="115" priority="71"/>
  </conditionalFormatting>
  <conditionalFormatting sqref="B156:B186">
    <cfRule type="duplicateValues" dxfId="114" priority="70"/>
  </conditionalFormatting>
  <conditionalFormatting sqref="E156:E186">
    <cfRule type="duplicateValues" dxfId="113" priority="69"/>
  </conditionalFormatting>
  <conditionalFormatting sqref="B156:B186">
    <cfRule type="duplicateValues" dxfId="112" priority="68"/>
  </conditionalFormatting>
  <conditionalFormatting sqref="B156:B186">
    <cfRule type="duplicateValues" dxfId="111" priority="67"/>
  </conditionalFormatting>
  <conditionalFormatting sqref="E156:E186">
    <cfRule type="duplicateValues" dxfId="110" priority="66"/>
  </conditionalFormatting>
  <conditionalFormatting sqref="E156:E186">
    <cfRule type="duplicateValues" dxfId="109" priority="65"/>
  </conditionalFormatting>
  <conditionalFormatting sqref="B156:B186">
    <cfRule type="duplicateValues" dxfId="108" priority="64"/>
  </conditionalFormatting>
  <conditionalFormatting sqref="E156:E186">
    <cfRule type="duplicateValues" dxfId="107" priority="63"/>
  </conditionalFormatting>
  <conditionalFormatting sqref="B156:B186">
    <cfRule type="duplicateValues" dxfId="106" priority="62"/>
  </conditionalFormatting>
  <conditionalFormatting sqref="E156:E186">
    <cfRule type="duplicateValues" dxfId="105" priority="61"/>
  </conditionalFormatting>
  <conditionalFormatting sqref="B156:B186">
    <cfRule type="duplicateValues" dxfId="104" priority="59"/>
    <cfRule type="duplicateValues" dxfId="103" priority="60"/>
  </conditionalFormatting>
  <conditionalFormatting sqref="E156:E186">
    <cfRule type="duplicateValues" dxfId="102" priority="58"/>
  </conditionalFormatting>
  <conditionalFormatting sqref="B156:B186">
    <cfRule type="duplicateValues" dxfId="101" priority="57"/>
  </conditionalFormatting>
  <conditionalFormatting sqref="E156:E186">
    <cfRule type="duplicateValues" dxfId="100" priority="56"/>
  </conditionalFormatting>
  <conditionalFormatting sqref="B156:B186">
    <cfRule type="duplicateValues" dxfId="99" priority="55"/>
  </conditionalFormatting>
  <conditionalFormatting sqref="B187:B196">
    <cfRule type="duplicateValues" dxfId="98" priority="54"/>
  </conditionalFormatting>
  <conditionalFormatting sqref="E187:E196">
    <cfRule type="duplicateValues" dxfId="97" priority="53"/>
  </conditionalFormatting>
  <conditionalFormatting sqref="E187:E196">
    <cfRule type="duplicateValues" dxfId="96" priority="52"/>
  </conditionalFormatting>
  <conditionalFormatting sqref="B187:B196">
    <cfRule type="duplicateValues" dxfId="95" priority="51"/>
  </conditionalFormatting>
  <conditionalFormatting sqref="E187:E196">
    <cfRule type="duplicateValues" dxfId="94" priority="50"/>
  </conditionalFormatting>
  <conditionalFormatting sqref="B187:B196">
    <cfRule type="duplicateValues" dxfId="93" priority="49"/>
  </conditionalFormatting>
  <conditionalFormatting sqref="E187:E196">
    <cfRule type="duplicateValues" dxfId="92" priority="48"/>
  </conditionalFormatting>
  <conditionalFormatting sqref="B187:B196">
    <cfRule type="duplicateValues" dxfId="91" priority="46"/>
    <cfRule type="duplicateValues" dxfId="90" priority="47"/>
  </conditionalFormatting>
  <conditionalFormatting sqref="E187:E196">
    <cfRule type="duplicateValues" dxfId="89" priority="45"/>
  </conditionalFormatting>
  <conditionalFormatting sqref="B187:B196">
    <cfRule type="duplicateValues" dxfId="88" priority="44"/>
  </conditionalFormatting>
  <conditionalFormatting sqref="E187:E196">
    <cfRule type="duplicateValues" dxfId="87" priority="43"/>
  </conditionalFormatting>
  <conditionalFormatting sqref="B187:B196">
    <cfRule type="duplicateValues" dxfId="86" priority="42"/>
  </conditionalFormatting>
  <conditionalFormatting sqref="B187:B196">
    <cfRule type="duplicateValues" dxfId="85" priority="41"/>
  </conditionalFormatting>
  <conditionalFormatting sqref="E187:E196">
    <cfRule type="duplicateValues" dxfId="84" priority="40"/>
  </conditionalFormatting>
  <conditionalFormatting sqref="E187:E196">
    <cfRule type="duplicateValues" dxfId="83" priority="39"/>
  </conditionalFormatting>
  <conditionalFormatting sqref="B187:B196">
    <cfRule type="duplicateValues" dxfId="82" priority="38"/>
  </conditionalFormatting>
  <conditionalFormatting sqref="E187:E196">
    <cfRule type="duplicateValues" dxfId="81" priority="37"/>
  </conditionalFormatting>
  <conditionalFormatting sqref="B187:B196">
    <cfRule type="duplicateValues" dxfId="80" priority="36"/>
  </conditionalFormatting>
  <conditionalFormatting sqref="E187:E196">
    <cfRule type="duplicateValues" dxfId="79" priority="35"/>
  </conditionalFormatting>
  <conditionalFormatting sqref="B187:B196">
    <cfRule type="duplicateValues" dxfId="78" priority="33"/>
    <cfRule type="duplicateValues" dxfId="77" priority="34"/>
  </conditionalFormatting>
  <conditionalFormatting sqref="E187:E196">
    <cfRule type="duplicateValues" dxfId="76" priority="32"/>
  </conditionalFormatting>
  <conditionalFormatting sqref="B187:B196">
    <cfRule type="duplicateValues" dxfId="75" priority="31"/>
  </conditionalFormatting>
  <conditionalFormatting sqref="E187:E196">
    <cfRule type="duplicateValues" dxfId="74" priority="30"/>
  </conditionalFormatting>
  <conditionalFormatting sqref="B187:B196">
    <cfRule type="duplicateValues" dxfId="73" priority="29"/>
  </conditionalFormatting>
  <conditionalFormatting sqref="E224:E1048576 E1:E196">
    <cfRule type="duplicateValues" dxfId="72" priority="28"/>
  </conditionalFormatting>
  <conditionalFormatting sqref="B197:B223">
    <cfRule type="duplicateValues" dxfId="3" priority="119616"/>
  </conditionalFormatting>
  <conditionalFormatting sqref="E197:E223">
    <cfRule type="duplicateValues" dxfId="2" priority="119617"/>
  </conditionalFormatting>
  <conditionalFormatting sqref="B197:B223">
    <cfRule type="duplicateValues" dxfId="1" priority="119623"/>
    <cfRule type="duplicateValues" dxfId="0" priority="11962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zoomScaleNormal="100" workbookViewId="0">
      <selection activeCell="A17" sqref="A17:E17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3" t="s">
        <v>2158</v>
      </c>
      <c r="B1" s="174"/>
      <c r="C1" s="174"/>
      <c r="D1" s="174"/>
      <c r="E1" s="175"/>
    </row>
    <row r="2" spans="1:5" ht="25.5" x14ac:dyDescent="0.25">
      <c r="A2" s="176" t="s">
        <v>2470</v>
      </c>
      <c r="B2" s="177"/>
      <c r="C2" s="177"/>
      <c r="D2" s="177"/>
      <c r="E2" s="17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44301.708333333336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9" t="s">
        <v>2425</v>
      </c>
      <c r="B7" s="180"/>
      <c r="C7" s="180"/>
      <c r="D7" s="180"/>
      <c r="E7" s="181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 t="s">
        <v>2525</v>
      </c>
      <c r="E9" s="147"/>
    </row>
    <row r="10" spans="1:5" ht="18.75" thickBot="1" x14ac:dyDescent="0.3">
      <c r="A10" s="103" t="s">
        <v>2495</v>
      </c>
      <c r="B10" s="137">
        <f>COUNT(B9:B9)</f>
        <v>0</v>
      </c>
      <c r="C10" s="182"/>
      <c r="D10" s="183"/>
      <c r="E10" s="184"/>
    </row>
    <row r="11" spans="1:5" x14ac:dyDescent="0.25">
      <c r="B11" s="105"/>
      <c r="E11" s="105"/>
    </row>
    <row r="12" spans="1:5" ht="18" x14ac:dyDescent="0.25">
      <c r="A12" s="179" t="s">
        <v>2496</v>
      </c>
      <c r="B12" s="180"/>
      <c r="C12" s="180"/>
      <c r="D12" s="180"/>
      <c r="E12" s="181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.75" customHeight="1" x14ac:dyDescent="0.25">
      <c r="A14" s="100" t="e">
        <f>VLOOKUP(B14,'[1]LISTADO ATM'!$A$2:$C$821,3,0)</f>
        <v>#N/A</v>
      </c>
      <c r="B14" s="126"/>
      <c r="C14" s="126" t="e">
        <f>VLOOKUP(B14,'[1]LISTADO ATM'!$A$2:$B$821,2,0)</f>
        <v>#N/A</v>
      </c>
      <c r="D14" s="127" t="s">
        <v>2526</v>
      </c>
      <c r="E14" s="132"/>
    </row>
    <row r="15" spans="1:5" ht="18.75" thickBot="1" x14ac:dyDescent="0.3">
      <c r="A15" s="103" t="s">
        <v>2495</v>
      </c>
      <c r="B15" s="137">
        <f>COUNT(B14:B14)</f>
        <v>0</v>
      </c>
      <c r="C15" s="165"/>
      <c r="D15" s="166"/>
      <c r="E15" s="167"/>
    </row>
    <row r="16" spans="1:5" ht="15.75" thickBot="1" x14ac:dyDescent="0.3">
      <c r="B16" s="105"/>
      <c r="E16" s="105"/>
    </row>
    <row r="17" spans="1:5" ht="18.75" thickBot="1" x14ac:dyDescent="0.3">
      <c r="A17" s="160" t="s">
        <v>2497</v>
      </c>
      <c r="B17" s="161"/>
      <c r="C17" s="161"/>
      <c r="D17" s="161"/>
      <c r="E17" s="162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6" t="str">
        <f>VLOOKUP(B19,'[1]LISTADO ATM'!$A$2:$C$821,3,0)</f>
        <v>DISTRITO NACIONAL</v>
      </c>
      <c r="B19" s="126">
        <v>354</v>
      </c>
      <c r="C19" s="115" t="str">
        <f>VLOOKUP(B19,'[1]LISTADO ATM'!$A$2:$B$821,2,0)</f>
        <v xml:space="preserve">ATM Oficina Núñez de Cáceres II </v>
      </c>
      <c r="D19" s="128" t="s">
        <v>2451</v>
      </c>
      <c r="E19" s="144">
        <v>335852611</v>
      </c>
    </row>
    <row r="20" spans="1:5" ht="18" x14ac:dyDescent="0.25">
      <c r="A20" s="126" t="str">
        <f>VLOOKUP(B20,'[1]LISTADO ATM'!$A$2:$C$821,3,0)</f>
        <v>DISTRITO NACIONAL</v>
      </c>
      <c r="B20" s="126">
        <v>946</v>
      </c>
      <c r="C20" s="115" t="str">
        <f>VLOOKUP(B20,'[1]LISTADO ATM'!$A$2:$B$821,2,0)</f>
        <v xml:space="preserve">ATM Oficina Núñez de Cáceres I </v>
      </c>
      <c r="D20" s="128" t="s">
        <v>2451</v>
      </c>
      <c r="E20" s="144">
        <v>335853358</v>
      </c>
    </row>
    <row r="21" spans="1:5" ht="18" x14ac:dyDescent="0.25">
      <c r="A21" s="126" t="str">
        <f>VLOOKUP(B21,'[1]LISTADO ATM'!$A$2:$C$821,3,0)</f>
        <v>DISTRITO NACIONAL</v>
      </c>
      <c r="B21" s="126">
        <v>724</v>
      </c>
      <c r="C21" s="115" t="str">
        <f>VLOOKUP(B21,'[1]LISTADO ATM'!$A$2:$B$821,2,0)</f>
        <v xml:space="preserve">ATM El Huacal I </v>
      </c>
      <c r="D21" s="128" t="s">
        <v>2451</v>
      </c>
      <c r="E21" s="132">
        <v>335852747</v>
      </c>
    </row>
    <row r="22" spans="1:5" ht="18" x14ac:dyDescent="0.25">
      <c r="A22" s="126" t="str">
        <f>VLOOKUP(B22,'[1]LISTADO ATM'!$A$2:$C$821,3,0)</f>
        <v>NORTE</v>
      </c>
      <c r="B22" s="126">
        <v>157</v>
      </c>
      <c r="C22" s="115" t="str">
        <f>VLOOKUP(B22,'[1]LISTADO ATM'!$A$2:$B$821,2,0)</f>
        <v xml:space="preserve">ATM Oficina Samaná </v>
      </c>
      <c r="D22" s="128" t="s">
        <v>2451</v>
      </c>
      <c r="E22" s="132">
        <v>335854852</v>
      </c>
    </row>
    <row r="23" spans="1:5" ht="18" x14ac:dyDescent="0.25">
      <c r="A23" s="126" t="str">
        <f>VLOOKUP(B23,'[1]LISTADO ATM'!$A$2:$C$821,3,0)</f>
        <v>ESTE</v>
      </c>
      <c r="B23" s="126">
        <v>612</v>
      </c>
      <c r="C23" s="115" t="str">
        <f>VLOOKUP(B23,'[1]LISTADO ATM'!$A$2:$B$821,2,0)</f>
        <v xml:space="preserve">ATM Plaza Orense (La Romana) </v>
      </c>
      <c r="D23" s="128" t="s">
        <v>2451</v>
      </c>
      <c r="E23" s="132">
        <v>335855180</v>
      </c>
    </row>
    <row r="24" spans="1:5" ht="18" x14ac:dyDescent="0.25">
      <c r="A24" s="126" t="str">
        <f>VLOOKUP(B24,'[1]LISTADO ATM'!$A$2:$C$821,3,0)</f>
        <v>DISTRITO NACIONAL</v>
      </c>
      <c r="B24" s="126">
        <v>32</v>
      </c>
      <c r="C24" s="115" t="str">
        <f>VLOOKUP(B24,'[1]LISTADO ATM'!$A$2:$B$821,2,0)</f>
        <v xml:space="preserve">ATM Oficina San Martín II </v>
      </c>
      <c r="D24" s="128" t="s">
        <v>2451</v>
      </c>
      <c r="E24" s="132">
        <v>335855257</v>
      </c>
    </row>
    <row r="25" spans="1:5" ht="18" x14ac:dyDescent="0.25">
      <c r="A25" s="126" t="str">
        <f>VLOOKUP(B25,'[1]LISTADO ATM'!$A$2:$C$821,3,0)</f>
        <v>NORTE</v>
      </c>
      <c r="B25" s="126">
        <v>632</v>
      </c>
      <c r="C25" s="115" t="str">
        <f>VLOOKUP(B25,'[1]LISTADO ATM'!$A$2:$B$821,2,0)</f>
        <v xml:space="preserve">ATM Autobanco Gurabo </v>
      </c>
      <c r="D25" s="128" t="s">
        <v>2451</v>
      </c>
      <c r="E25" s="132">
        <v>335855258</v>
      </c>
    </row>
    <row r="26" spans="1:5" ht="18" x14ac:dyDescent="0.25">
      <c r="A26" s="126" t="str">
        <f>VLOOKUP(B26,'[1]LISTADO ATM'!$A$2:$C$821,3,0)</f>
        <v>DISTRITO NACIONAL</v>
      </c>
      <c r="B26" s="126">
        <v>160</v>
      </c>
      <c r="C26" s="115" t="str">
        <f>VLOOKUP(B26,'[1]LISTADO ATM'!$A$2:$B$821,2,0)</f>
        <v xml:space="preserve">ATM Oficina Herrera </v>
      </c>
      <c r="D26" s="128" t="s">
        <v>2451</v>
      </c>
      <c r="E26" s="132">
        <v>335855260</v>
      </c>
    </row>
    <row r="27" spans="1:5" ht="18" x14ac:dyDescent="0.25">
      <c r="A27" s="126" t="str">
        <f>VLOOKUP(B27,'[1]LISTADO ATM'!$A$2:$C$821,3,0)</f>
        <v>DISTRITO NACIONAL</v>
      </c>
      <c r="B27" s="126">
        <v>363</v>
      </c>
      <c r="C27" s="115" t="str">
        <f>VLOOKUP(B27,'[1]LISTADO ATM'!$A$2:$B$821,2,0)</f>
        <v>ATM S/M Bravo Villa Mella</v>
      </c>
      <c r="D27" s="128" t="s">
        <v>2451</v>
      </c>
      <c r="E27" s="132">
        <v>335855261</v>
      </c>
    </row>
    <row r="28" spans="1:5" ht="18" x14ac:dyDescent="0.25">
      <c r="A28" s="126" t="str">
        <f>VLOOKUP(B28,'[1]LISTADO ATM'!$A$2:$C$821,3,0)</f>
        <v>ESTE</v>
      </c>
      <c r="B28" s="126">
        <v>934</v>
      </c>
      <c r="C28" s="115" t="str">
        <f>VLOOKUP(B28,'[1]LISTADO ATM'!$A$2:$B$821,2,0)</f>
        <v>ATM Hotel Dreams La Romana</v>
      </c>
      <c r="D28" s="128" t="s">
        <v>2451</v>
      </c>
      <c r="E28" s="132">
        <v>335855276</v>
      </c>
    </row>
    <row r="29" spans="1:5" ht="18" x14ac:dyDescent="0.25">
      <c r="A29" s="126" t="str">
        <f>VLOOKUP(B29,'[1]LISTADO ATM'!$A$2:$C$821,3,0)</f>
        <v>DISTRITO NACIONAL</v>
      </c>
      <c r="B29" s="126">
        <v>183</v>
      </c>
      <c r="C29" s="115" t="str">
        <f>VLOOKUP(B29,'[1]LISTADO ATM'!$A$2:$B$821,2,0)</f>
        <v>ATM Estación Nativa Km. 22 Aut. Duarte.</v>
      </c>
      <c r="D29" s="128" t="s">
        <v>2451</v>
      </c>
      <c r="E29" s="132">
        <v>335855277</v>
      </c>
    </row>
    <row r="30" spans="1:5" ht="18" x14ac:dyDescent="0.25">
      <c r="A30" s="126" t="str">
        <f>VLOOKUP(B30,'[1]LISTADO ATM'!$A$2:$C$821,3,0)</f>
        <v>SUR</v>
      </c>
      <c r="B30" s="126">
        <v>984</v>
      </c>
      <c r="C30" s="115" t="str">
        <f>VLOOKUP(B30,'[1]LISTADO ATM'!$A$2:$B$821,2,0)</f>
        <v xml:space="preserve">ATM Oficina Neiba II </v>
      </c>
      <c r="D30" s="128" t="s">
        <v>2451</v>
      </c>
      <c r="E30" s="132">
        <v>335855278</v>
      </c>
    </row>
    <row r="31" spans="1:5" ht="18" x14ac:dyDescent="0.25">
      <c r="A31" s="126" t="str">
        <f>VLOOKUP(B31,'[1]LISTADO ATM'!$A$2:$C$821,3,0)</f>
        <v>DISTRITO NACIONAL</v>
      </c>
      <c r="B31" s="126">
        <v>967</v>
      </c>
      <c r="C31" s="115" t="str">
        <f>VLOOKUP(B31,'[1]LISTADO ATM'!$A$2:$B$821,2,0)</f>
        <v xml:space="preserve">ATM UNP Hiper Olé Autopista Duarte </v>
      </c>
      <c r="D31" s="128" t="s">
        <v>2451</v>
      </c>
      <c r="E31" s="132">
        <v>335855279</v>
      </c>
    </row>
    <row r="32" spans="1:5" ht="18" x14ac:dyDescent="0.25">
      <c r="A32" s="126" t="str">
        <f>VLOOKUP(B32,'[1]LISTADO ATM'!$A$2:$C$821,3,0)</f>
        <v>DISTRITO NACIONAL</v>
      </c>
      <c r="B32" s="126">
        <v>721</v>
      </c>
      <c r="C32" s="115" t="str">
        <f>VLOOKUP(B32,'[1]LISTADO ATM'!$A$2:$B$821,2,0)</f>
        <v xml:space="preserve">ATM Oficina Charles de Gaulle II </v>
      </c>
      <c r="D32" s="128" t="s">
        <v>2451</v>
      </c>
      <c r="E32" s="132">
        <v>335855280</v>
      </c>
    </row>
    <row r="33" spans="1:5" ht="18" x14ac:dyDescent="0.25">
      <c r="A33" s="126" t="str">
        <f>VLOOKUP(B33,'[1]LISTADO ATM'!$A$2:$C$821,3,0)</f>
        <v>NORTE</v>
      </c>
      <c r="B33" s="126">
        <v>144</v>
      </c>
      <c r="C33" s="115" t="str">
        <f>VLOOKUP(B33,'[1]LISTADO ATM'!$A$2:$B$821,2,0)</f>
        <v xml:space="preserve">ATM Oficina Villa Altagracia </v>
      </c>
      <c r="D33" s="128" t="s">
        <v>2451</v>
      </c>
      <c r="E33" s="132">
        <v>335855301</v>
      </c>
    </row>
    <row r="34" spans="1:5" ht="18" x14ac:dyDescent="0.25">
      <c r="A34" s="126" t="str">
        <f>VLOOKUP(B34,'[1]LISTADO ATM'!$A$2:$C$821,3,0)</f>
        <v>NORTE</v>
      </c>
      <c r="B34" s="126">
        <v>969</v>
      </c>
      <c r="C34" s="115" t="str">
        <f>VLOOKUP(B34,'[1]LISTADO ATM'!$A$2:$B$821,2,0)</f>
        <v xml:space="preserve">ATM Oficina El Sol I (Santiago) </v>
      </c>
      <c r="D34" s="128" t="s">
        <v>2451</v>
      </c>
      <c r="E34" s="132">
        <v>335855310</v>
      </c>
    </row>
    <row r="35" spans="1:5" ht="18" x14ac:dyDescent="0.25">
      <c r="A35" s="126" t="str">
        <f>VLOOKUP(B35,'[1]LISTADO ATM'!$A$2:$C$821,3,0)</f>
        <v>DISTRITO NACIONAL</v>
      </c>
      <c r="B35" s="126">
        <v>930</v>
      </c>
      <c r="C35" s="115" t="str">
        <f>VLOOKUP(B35,'[1]LISTADO ATM'!$A$2:$B$821,2,0)</f>
        <v>ATM Oficina Plaza Spring Center</v>
      </c>
      <c r="D35" s="128" t="s">
        <v>2451</v>
      </c>
      <c r="E35" s="132">
        <v>335855325</v>
      </c>
    </row>
    <row r="36" spans="1:5" ht="18" x14ac:dyDescent="0.25">
      <c r="A36" s="126" t="str">
        <f>VLOOKUP(B36,'[1]LISTADO ATM'!$A$2:$C$821,3,0)</f>
        <v>DISTRITO NACIONAL</v>
      </c>
      <c r="B36" s="126">
        <v>347</v>
      </c>
      <c r="C36" s="115" t="str">
        <f>VLOOKUP(B36,'[1]LISTADO ATM'!$A$2:$B$821,2,0)</f>
        <v>ATM Patio de Colombia</v>
      </c>
      <c r="D36" s="128" t="s">
        <v>2451</v>
      </c>
      <c r="E36" s="132">
        <v>335855297</v>
      </c>
    </row>
    <row r="37" spans="1:5" ht="18" x14ac:dyDescent="0.25">
      <c r="A37" s="126" t="str">
        <f>VLOOKUP(B37,'[1]LISTADO ATM'!$A$2:$C$821,3,0)</f>
        <v>DISTRITO NACIONAL</v>
      </c>
      <c r="B37" s="126">
        <v>769</v>
      </c>
      <c r="C37" s="115" t="str">
        <f>VLOOKUP(B37,'[1]LISTADO ATM'!$A$2:$B$821,2,0)</f>
        <v>ATM UNP Pablo Mella Morales</v>
      </c>
      <c r="D37" s="128" t="s">
        <v>2451</v>
      </c>
      <c r="E37" s="132">
        <v>335855302</v>
      </c>
    </row>
    <row r="38" spans="1:5" ht="18.75" thickBot="1" x14ac:dyDescent="0.3">
      <c r="A38" s="129" t="s">
        <v>2495</v>
      </c>
      <c r="B38" s="137">
        <f>COUNT(B19:B37)</f>
        <v>19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0" t="s">
        <v>2451</v>
      </c>
      <c r="B40" s="161"/>
      <c r="C40" s="161"/>
      <c r="D40" s="161"/>
      <c r="E40" s="162"/>
    </row>
    <row r="41" spans="1:5" ht="18" x14ac:dyDescent="0.25">
      <c r="A41" s="102" t="s">
        <v>15</v>
      </c>
      <c r="B41" s="102" t="s">
        <v>2426</v>
      </c>
      <c r="C41" s="102" t="s">
        <v>46</v>
      </c>
      <c r="D41" s="102" t="s">
        <v>2429</v>
      </c>
      <c r="E41" s="102" t="s">
        <v>2427</v>
      </c>
    </row>
    <row r="42" spans="1:5" ht="18" x14ac:dyDescent="0.25">
      <c r="A42" s="100" t="str">
        <f>VLOOKUP(B42,'[1]LISTADO ATM'!$A$2:$C$821,3,0)</f>
        <v>DISTRITO NACIONAL</v>
      </c>
      <c r="B42" s="126">
        <v>567</v>
      </c>
      <c r="C42" s="126" t="str">
        <f>VLOOKUP(B42,'[1]LISTADO ATM'!$A$2:$B$821,2,0)</f>
        <v xml:space="preserve">ATM Oficina Máximo Gómez </v>
      </c>
      <c r="D42" s="126" t="s">
        <v>2523</v>
      </c>
      <c r="E42" s="114">
        <v>335850318</v>
      </c>
    </row>
    <row r="43" spans="1:5" ht="18" x14ac:dyDescent="0.25">
      <c r="A43" s="100" t="str">
        <f>VLOOKUP(B43,'[1]LISTADO ATM'!$A$2:$C$821,3,0)</f>
        <v>DISTRITO NACIONAL</v>
      </c>
      <c r="B43" s="126">
        <v>568</v>
      </c>
      <c r="C43" s="126" t="str">
        <f>VLOOKUP(B43,'[1]LISTADO ATM'!$A$2:$B$821,2,0)</f>
        <v xml:space="preserve">ATM Ministerio de Educación </v>
      </c>
      <c r="D43" s="115" t="s">
        <v>2523</v>
      </c>
      <c r="E43" s="144">
        <v>335853306</v>
      </c>
    </row>
    <row r="44" spans="1:5" ht="18" x14ac:dyDescent="0.25">
      <c r="A44" s="100" t="str">
        <f>VLOOKUP(B44,'[1]LISTADO ATM'!$A$2:$C$821,3,0)</f>
        <v>DISTRITO NACIONAL</v>
      </c>
      <c r="B44" s="126">
        <v>911</v>
      </c>
      <c r="C44" s="126" t="str">
        <f>VLOOKUP(B44,'[1]LISTADO ATM'!$A$2:$B$821,2,0)</f>
        <v xml:space="preserve">ATM Oficina Venezuela II </v>
      </c>
      <c r="D44" s="115" t="s">
        <v>2523</v>
      </c>
      <c r="E44" s="132">
        <v>335853817</v>
      </c>
    </row>
    <row r="45" spans="1:5" ht="18" x14ac:dyDescent="0.25">
      <c r="A45" s="100" t="str">
        <f>VLOOKUP(B45,'[1]LISTADO ATM'!$A$2:$C$821,3,0)</f>
        <v>SUR</v>
      </c>
      <c r="B45" s="126">
        <v>296</v>
      </c>
      <c r="C45" s="126" t="str">
        <f>VLOOKUP(B45,'[1]LISTADO ATM'!$A$2:$B$821,2,0)</f>
        <v>ATM Estación BANICOMB (Baní)  ECO Petroleo</v>
      </c>
      <c r="D45" s="115" t="s">
        <v>2523</v>
      </c>
      <c r="E45" s="132">
        <v>335854507</v>
      </c>
    </row>
    <row r="46" spans="1:5" ht="18" x14ac:dyDescent="0.25">
      <c r="A46" s="100" t="str">
        <f>VLOOKUP(B46,'[1]LISTADO ATM'!$A$2:$C$821,3,0)</f>
        <v>DISTRITO NACIONAL</v>
      </c>
      <c r="B46" s="126">
        <v>676</v>
      </c>
      <c r="C46" s="126" t="str">
        <f>VLOOKUP(B46,'[1]LISTADO ATM'!$A$2:$B$821,2,0)</f>
        <v>ATM S/M Bravo Colina Del Oeste</v>
      </c>
      <c r="D46" s="115" t="s">
        <v>2523</v>
      </c>
      <c r="E46" s="132">
        <v>335854869</v>
      </c>
    </row>
    <row r="47" spans="1:5" ht="18" x14ac:dyDescent="0.25">
      <c r="A47" s="100" t="str">
        <f>VLOOKUP(B47,'[1]LISTADO ATM'!$A$2:$C$821,3,0)</f>
        <v>ESTE</v>
      </c>
      <c r="B47" s="126">
        <v>385</v>
      </c>
      <c r="C47" s="126" t="str">
        <f>VLOOKUP(B47,'[1]LISTADO ATM'!$A$2:$B$821,2,0)</f>
        <v xml:space="preserve">ATM Plaza Verón I </v>
      </c>
      <c r="D47" s="115" t="s">
        <v>2523</v>
      </c>
      <c r="E47" s="132">
        <v>335855185</v>
      </c>
    </row>
    <row r="48" spans="1:5" ht="18" x14ac:dyDescent="0.25">
      <c r="A48" s="100" t="str">
        <f>VLOOKUP(B48,'[1]LISTADO ATM'!$A$2:$C$821,3,0)</f>
        <v>NORTE</v>
      </c>
      <c r="B48" s="126">
        <v>633</v>
      </c>
      <c r="C48" s="126" t="str">
        <f>VLOOKUP(B48,'[1]LISTADO ATM'!$A$2:$B$821,2,0)</f>
        <v xml:space="preserve">ATM Autobanco Las Colinas </v>
      </c>
      <c r="D48" s="115" t="s">
        <v>2523</v>
      </c>
      <c r="E48" s="126">
        <v>335855248</v>
      </c>
    </row>
    <row r="49" spans="1:5" ht="18" x14ac:dyDescent="0.25">
      <c r="A49" s="100" t="str">
        <f>VLOOKUP(B49,'[1]LISTADO ATM'!$A$2:$C$821,3,0)</f>
        <v>ESTE</v>
      </c>
      <c r="B49" s="126">
        <v>366</v>
      </c>
      <c r="C49" s="126" t="str">
        <f>VLOOKUP(B49,'[1]LISTADO ATM'!$A$2:$B$821,2,0)</f>
        <v>ATM Oficina Boulevard (Higuey) II</v>
      </c>
      <c r="D49" s="115" t="s">
        <v>2523</v>
      </c>
      <c r="E49" s="126">
        <v>335855252</v>
      </c>
    </row>
    <row r="50" spans="1:5" ht="18" x14ac:dyDescent="0.25">
      <c r="A50" s="100" t="str">
        <f>VLOOKUP(B50,'[1]LISTADO ATM'!$A$2:$C$821,3,0)</f>
        <v>DISTRITO NACIONAL</v>
      </c>
      <c r="B50" s="126">
        <v>577</v>
      </c>
      <c r="C50" s="126" t="str">
        <f>VLOOKUP(B50,'[1]LISTADO ATM'!$A$2:$B$821,2,0)</f>
        <v xml:space="preserve">ATM Olé Ave. Duarte </v>
      </c>
      <c r="D50" s="115" t="s">
        <v>2523</v>
      </c>
      <c r="E50" s="126">
        <v>335854495</v>
      </c>
    </row>
    <row r="51" spans="1:5" ht="18" x14ac:dyDescent="0.25">
      <c r="A51" s="100" t="str">
        <f>VLOOKUP(B51,'[1]LISTADO ATM'!$A$2:$C$821,3,0)</f>
        <v>NORTE</v>
      </c>
      <c r="B51" s="126">
        <v>333</v>
      </c>
      <c r="C51" s="126" t="str">
        <f>VLOOKUP(B51,'[1]LISTADO ATM'!$A$2:$B$821,2,0)</f>
        <v>ATM Oficina Turey Maimón</v>
      </c>
      <c r="D51" s="115" t="s">
        <v>2523</v>
      </c>
      <c r="E51" s="126">
        <v>335855262</v>
      </c>
    </row>
    <row r="52" spans="1:5" ht="18" x14ac:dyDescent="0.25">
      <c r="A52" s="100" t="str">
        <f>VLOOKUP(B52,'[1]LISTADO ATM'!$A$2:$C$821,3,0)</f>
        <v>SUR</v>
      </c>
      <c r="B52" s="126">
        <v>873</v>
      </c>
      <c r="C52" s="126" t="str">
        <f>VLOOKUP(B52,'[1]LISTADO ATM'!$A$2:$B$821,2,0)</f>
        <v xml:space="preserve">ATM Centro de Caja San Cristóbal II </v>
      </c>
      <c r="D52" s="115" t="s">
        <v>2523</v>
      </c>
      <c r="E52" s="126">
        <v>335855274</v>
      </c>
    </row>
    <row r="53" spans="1:5" ht="18" x14ac:dyDescent="0.25">
      <c r="A53" s="100" t="str">
        <f>VLOOKUP(B53,'[1]LISTADO ATM'!$A$2:$C$821,3,0)</f>
        <v>DISTRITO NACIONAL</v>
      </c>
      <c r="B53" s="126">
        <v>394</v>
      </c>
      <c r="C53" s="126" t="str">
        <f>VLOOKUP(B53,'[1]LISTADO ATM'!$A$2:$B$821,2,0)</f>
        <v xml:space="preserve">ATM Multicentro La Sirena Luperón </v>
      </c>
      <c r="D53" s="115" t="s">
        <v>2523</v>
      </c>
      <c r="E53" s="126">
        <v>335855265</v>
      </c>
    </row>
    <row r="54" spans="1:5" ht="18" x14ac:dyDescent="0.25">
      <c r="A54" s="100" t="str">
        <f>VLOOKUP(B54,'[1]LISTADO ATM'!$A$2:$C$821,3,0)</f>
        <v>DISTRITO NACIONAL</v>
      </c>
      <c r="B54" s="126">
        <v>147</v>
      </c>
      <c r="C54" s="126" t="str">
        <f>VLOOKUP(B54,'[1]LISTADO ATM'!$A$2:$B$821,2,0)</f>
        <v xml:space="preserve">ATM Kiosco Megacentro I </v>
      </c>
      <c r="D54" s="115" t="s">
        <v>2523</v>
      </c>
      <c r="E54" s="126">
        <v>335855322</v>
      </c>
    </row>
    <row r="55" spans="1:5" ht="18.75" thickBot="1" x14ac:dyDescent="0.3">
      <c r="A55" s="103" t="s">
        <v>2495</v>
      </c>
      <c r="B55" s="137">
        <f>COUNT(B42:B54)</f>
        <v>13</v>
      </c>
      <c r="C55" s="113"/>
      <c r="D55" s="141"/>
      <c r="E55" s="142"/>
    </row>
    <row r="56" spans="1:5" ht="15.75" thickBot="1" x14ac:dyDescent="0.3">
      <c r="B56" s="105"/>
      <c r="E56" s="105"/>
    </row>
    <row r="57" spans="1:5" ht="18" x14ac:dyDescent="0.25">
      <c r="A57" s="168" t="s">
        <v>2498</v>
      </c>
      <c r="B57" s="169"/>
      <c r="C57" s="169"/>
      <c r="D57" s="169"/>
      <c r="E57" s="170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0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SUR</v>
      </c>
      <c r="B59" s="126">
        <v>730</v>
      </c>
      <c r="C59" s="126" t="str">
        <f>VLOOKUP(B59,'[1]LISTADO ATM'!$A$2:$B$821,2,0)</f>
        <v xml:space="preserve">ATM Palacio de Justicia Barahona </v>
      </c>
      <c r="D59" s="126" t="s">
        <v>2530</v>
      </c>
      <c r="E59" s="132">
        <v>335853486</v>
      </c>
    </row>
    <row r="60" spans="1:5" ht="18.75" customHeight="1" x14ac:dyDescent="0.25">
      <c r="A60" s="100" t="str">
        <f>VLOOKUP(B60,'[1]LISTADO ATM'!$A$2:$C$821,3,0)</f>
        <v>NORTE</v>
      </c>
      <c r="B60" s="126">
        <v>538</v>
      </c>
      <c r="C60" s="126" t="str">
        <f>VLOOKUP(B60,'[1]LISTADO ATM'!$A$2:$B$821,2,0)</f>
        <v>ATM  Autoservicio San Fco. Macorís</v>
      </c>
      <c r="D60" s="126" t="s">
        <v>2522</v>
      </c>
      <c r="E60" s="132" t="s">
        <v>2533</v>
      </c>
    </row>
    <row r="61" spans="1:5" ht="18.75" customHeight="1" x14ac:dyDescent="0.25">
      <c r="A61" s="100" t="str">
        <f>VLOOKUP(B61,'[1]LISTADO ATM'!$A$2:$C$821,3,0)</f>
        <v>SUR</v>
      </c>
      <c r="B61" s="126">
        <v>829</v>
      </c>
      <c r="C61" s="126" t="str">
        <f>VLOOKUP(B61,'[1]LISTADO ATM'!$A$2:$B$821,2,0)</f>
        <v xml:space="preserve">ATM UNP Multicentro Sirena Baní </v>
      </c>
      <c r="D61" s="126" t="s">
        <v>2522</v>
      </c>
      <c r="E61" s="132">
        <v>335855300</v>
      </c>
    </row>
    <row r="62" spans="1:5" ht="18.75" customHeight="1" x14ac:dyDescent="0.25">
      <c r="A62" s="100" t="str">
        <f>VLOOKUP(B62,'[1]LISTADO ATM'!$A$2:$C$821,3,0)</f>
        <v>DISTRITO NACIONAL</v>
      </c>
      <c r="B62" s="126">
        <v>87</v>
      </c>
      <c r="C62" s="126" t="str">
        <f>VLOOKUP(B62,'[1]LISTADO ATM'!$A$2:$B$821,2,0)</f>
        <v xml:space="preserve">ATM Autoservicio Sarasota </v>
      </c>
      <c r="D62" s="126" t="s">
        <v>2530</v>
      </c>
      <c r="E62" s="132">
        <v>335855324</v>
      </c>
    </row>
    <row r="63" spans="1:5" ht="18.75" thickBot="1" x14ac:dyDescent="0.3">
      <c r="A63" s="103" t="s">
        <v>2495</v>
      </c>
      <c r="B63" s="137">
        <f>COUNT(B59:B62)</f>
        <v>4</v>
      </c>
      <c r="C63" s="113"/>
      <c r="D63" s="131"/>
      <c r="E63" s="131"/>
    </row>
    <row r="64" spans="1:5" ht="15.75" thickBot="1" x14ac:dyDescent="0.3">
      <c r="B64" s="105"/>
      <c r="E64" s="105"/>
    </row>
    <row r="65" spans="1:5" ht="18.75" thickBot="1" x14ac:dyDescent="0.3">
      <c r="A65" s="171" t="s">
        <v>2499</v>
      </c>
      <c r="B65" s="172"/>
      <c r="D65" s="105"/>
      <c r="E65" s="105"/>
    </row>
    <row r="66" spans="1:5" ht="18.75" thickBot="1" x14ac:dyDescent="0.3">
      <c r="A66" s="133">
        <f>+B38+B55+B63</f>
        <v>36</v>
      </c>
      <c r="B66" s="134"/>
    </row>
    <row r="67" spans="1:5" ht="15.75" thickBot="1" x14ac:dyDescent="0.3">
      <c r="B67" s="105"/>
      <c r="E67" s="105"/>
    </row>
    <row r="68" spans="1:5" ht="18.75" thickBot="1" x14ac:dyDescent="0.3">
      <c r="A68" s="160" t="s">
        <v>2500</v>
      </c>
      <c r="B68" s="161"/>
      <c r="C68" s="161"/>
      <c r="D68" s="161"/>
      <c r="E68" s="162"/>
    </row>
    <row r="69" spans="1:5" ht="18" x14ac:dyDescent="0.25">
      <c r="A69" s="106" t="s">
        <v>15</v>
      </c>
      <c r="B69" s="111" t="s">
        <v>2426</v>
      </c>
      <c r="C69" s="104" t="s">
        <v>46</v>
      </c>
      <c r="D69" s="163" t="s">
        <v>2429</v>
      </c>
      <c r="E69" s="164"/>
    </row>
    <row r="70" spans="1:5" ht="18" x14ac:dyDescent="0.25">
      <c r="A70" s="126" t="str">
        <f>VLOOKUP(B70,'[1]LISTADO ATM'!$A$2:$C$821,3,0)</f>
        <v>DISTRITO NACIONAL</v>
      </c>
      <c r="B70" s="126">
        <v>810</v>
      </c>
      <c r="C70" s="126" t="str">
        <f>VLOOKUP(B70,'[1]LISTADO ATM'!$A$2:$B$821,2,0)</f>
        <v xml:space="preserve">ATM UNP Multicentro La Sirena José Contreras </v>
      </c>
      <c r="D70" s="158" t="s">
        <v>2502</v>
      </c>
      <c r="E70" s="159"/>
    </row>
    <row r="71" spans="1:5" ht="18" x14ac:dyDescent="0.25">
      <c r="A71" s="126" t="str">
        <f>VLOOKUP(B71,'[1]LISTADO ATM'!$A$2:$C$821,3,0)</f>
        <v>DISTRITO NACIONAL</v>
      </c>
      <c r="B71" s="126">
        <v>725</v>
      </c>
      <c r="C71" s="126" t="str">
        <f>VLOOKUP(B71,'[1]LISTADO ATM'!$A$2:$B$821,2,0)</f>
        <v xml:space="preserve">ATM El Huacal II  </v>
      </c>
      <c r="D71" s="158" t="s">
        <v>2528</v>
      </c>
      <c r="E71" s="159"/>
    </row>
    <row r="72" spans="1:5" ht="18" x14ac:dyDescent="0.25">
      <c r="A72" s="126" t="str">
        <f>VLOOKUP(B72,'[1]LISTADO ATM'!$A$2:$C$821,3,0)</f>
        <v>ESTE</v>
      </c>
      <c r="B72" s="126">
        <v>159</v>
      </c>
      <c r="C72" s="126" t="str">
        <f>VLOOKUP(B72,'[1]LISTADO ATM'!$A$2:$B$821,2,0)</f>
        <v xml:space="preserve">ATM Hotel Dreams Bayahibe I </v>
      </c>
      <c r="D72" s="158" t="s">
        <v>2502</v>
      </c>
      <c r="E72" s="159"/>
    </row>
    <row r="73" spans="1:5" ht="18" x14ac:dyDescent="0.25">
      <c r="A73" s="126" t="str">
        <f>VLOOKUP(B73,'[1]LISTADO ATM'!$A$2:$C$821,3,0)</f>
        <v>DISTRITO NACIONAL</v>
      </c>
      <c r="B73" s="126">
        <v>441</v>
      </c>
      <c r="C73" s="126" t="str">
        <f>VLOOKUP(B73,'[1]LISTADO ATM'!$A$2:$B$821,2,0)</f>
        <v>ATM Estacion de Servicio Romulo Betancour</v>
      </c>
      <c r="D73" s="158" t="s">
        <v>2502</v>
      </c>
      <c r="E73" s="159"/>
    </row>
    <row r="74" spans="1:5" ht="18" x14ac:dyDescent="0.25">
      <c r="A74" s="126" t="str">
        <f>VLOOKUP(B74,'[1]LISTADO ATM'!$A$2:$C$821,3,0)</f>
        <v>NORTE</v>
      </c>
      <c r="B74" s="126">
        <v>950</v>
      </c>
      <c r="C74" s="126" t="str">
        <f>VLOOKUP(B74,'[1]LISTADO ATM'!$A$2:$B$821,2,0)</f>
        <v xml:space="preserve">ATM Oficina Monterrico </v>
      </c>
      <c r="D74" s="158" t="s">
        <v>2502</v>
      </c>
      <c r="E74" s="159"/>
    </row>
    <row r="75" spans="1:5" ht="18" x14ac:dyDescent="0.25">
      <c r="A75" s="126" t="str">
        <f>VLOOKUP(B75,'[1]LISTADO ATM'!$A$2:$C$821,3,0)</f>
        <v>DISTRITO NACIONAL</v>
      </c>
      <c r="B75" s="126">
        <v>338</v>
      </c>
      <c r="C75" s="126" t="str">
        <f>VLOOKUP(B75,'[1]LISTADO ATM'!$A$2:$B$821,2,0)</f>
        <v>ATM S/M Aprezio Pantoja</v>
      </c>
      <c r="D75" s="158" t="s">
        <v>2502</v>
      </c>
      <c r="E75" s="159"/>
    </row>
    <row r="76" spans="1:5" ht="18" x14ac:dyDescent="0.25">
      <c r="A76" s="126" t="str">
        <f>VLOOKUP(B76,'[1]LISTADO ATM'!$A$2:$C$821,3,0)</f>
        <v>ESTE</v>
      </c>
      <c r="B76" s="126">
        <v>353</v>
      </c>
      <c r="C76" s="126" t="str">
        <f>VLOOKUP(B76,'[1]LISTADO ATM'!$A$2:$B$821,2,0)</f>
        <v xml:space="preserve">ATM Estación Boulevard Juan Dolio </v>
      </c>
      <c r="D76" s="158" t="s">
        <v>2502</v>
      </c>
      <c r="E76" s="159"/>
    </row>
    <row r="77" spans="1:5" ht="18" x14ac:dyDescent="0.25">
      <c r="A77" s="126" t="str">
        <f>VLOOKUP(B77,'[1]LISTADO ATM'!$A$2:$C$821,3,0)</f>
        <v>NORTE</v>
      </c>
      <c r="B77" s="126">
        <v>635</v>
      </c>
      <c r="C77" s="126" t="str">
        <f>VLOOKUP(B77,'[1]LISTADO ATM'!$A$2:$B$821,2,0)</f>
        <v xml:space="preserve">ATM Zona Franca Tamboril </v>
      </c>
      <c r="D77" s="158" t="s">
        <v>2502</v>
      </c>
      <c r="E77" s="159"/>
    </row>
    <row r="78" spans="1:5" ht="18" x14ac:dyDescent="0.25">
      <c r="A78" s="126" t="str">
        <f>VLOOKUP(B78,'[1]LISTADO ATM'!$A$2:$C$821,3,0)</f>
        <v>NORTE</v>
      </c>
      <c r="B78" s="126">
        <v>720</v>
      </c>
      <c r="C78" s="126" t="str">
        <f>VLOOKUP(B78,'[1]LISTADO ATM'!$A$2:$B$821,2,0)</f>
        <v xml:space="preserve">ATM OMSA (Santiago) </v>
      </c>
      <c r="D78" s="158" t="s">
        <v>2502</v>
      </c>
      <c r="E78" s="159"/>
    </row>
    <row r="79" spans="1:5" ht="18" x14ac:dyDescent="0.25">
      <c r="A79" s="126" t="str">
        <f>VLOOKUP(B79,'[1]LISTADO ATM'!$A$2:$C$821,3,0)</f>
        <v>NORTE</v>
      </c>
      <c r="B79" s="126">
        <v>746</v>
      </c>
      <c r="C79" s="126" t="str">
        <f>VLOOKUP(B79,'[1]LISTADO ATM'!$A$2:$B$821,2,0)</f>
        <v xml:space="preserve">ATM Oficina Las Terrenas </v>
      </c>
      <c r="D79" s="158" t="s">
        <v>2502</v>
      </c>
      <c r="E79" s="159"/>
    </row>
    <row r="80" spans="1:5" ht="18" x14ac:dyDescent="0.25">
      <c r="A80" s="126" t="str">
        <f>VLOOKUP(B80,'[1]LISTADO ATM'!$A$2:$C$821,3,0)</f>
        <v>NORTE</v>
      </c>
      <c r="B80" s="126">
        <v>747</v>
      </c>
      <c r="C80" s="126" t="str">
        <f>VLOOKUP(B80,'[1]LISTADO ATM'!$A$2:$B$821,2,0)</f>
        <v xml:space="preserve">ATM Club BR (Santiago) </v>
      </c>
      <c r="D80" s="158" t="s">
        <v>2502</v>
      </c>
      <c r="E80" s="159"/>
    </row>
    <row r="81" spans="1:5" ht="18" x14ac:dyDescent="0.25">
      <c r="A81" s="126" t="str">
        <f>VLOOKUP(B81,'[1]LISTADO ATM'!$A$2:$C$821,3,0)</f>
        <v>DISTRITO NACIONAL</v>
      </c>
      <c r="B81" s="126">
        <v>884</v>
      </c>
      <c r="C81" s="126" t="str">
        <f>VLOOKUP(B81,'[1]LISTADO ATM'!$A$2:$B$821,2,0)</f>
        <v xml:space="preserve">ATM UNP Olé Sabana Perdida </v>
      </c>
      <c r="D81" s="158" t="s">
        <v>2502</v>
      </c>
      <c r="E81" s="159"/>
    </row>
    <row r="82" spans="1:5" ht="18" x14ac:dyDescent="0.25">
      <c r="A82" s="126" t="str">
        <f>VLOOKUP(B82,'[1]LISTADO ATM'!$A$2:$C$821,3,0)</f>
        <v>DISTRITO NACIONAL</v>
      </c>
      <c r="B82" s="126">
        <v>410</v>
      </c>
      <c r="C82" s="126" t="str">
        <f>VLOOKUP(B82,'[1]LISTADO ATM'!$A$2:$B$821,2,0)</f>
        <v xml:space="preserve">ATM Oficina Las Palmas de Herrera II </v>
      </c>
      <c r="D82" s="158" t="s">
        <v>2502</v>
      </c>
      <c r="E82" s="159"/>
    </row>
    <row r="83" spans="1:5" ht="18" x14ac:dyDescent="0.25">
      <c r="A83" s="126" t="str">
        <f>VLOOKUP(B83,'[1]LISTADO ATM'!$A$2:$C$821,3,0)</f>
        <v>ESTE</v>
      </c>
      <c r="B83" s="126">
        <v>211</v>
      </c>
      <c r="C83" s="126" t="str">
        <f>VLOOKUP(B83,'[1]LISTADO ATM'!$A$2:$B$821,2,0)</f>
        <v xml:space="preserve">ATM Oficina La Romana I </v>
      </c>
      <c r="D83" s="158" t="s">
        <v>2528</v>
      </c>
      <c r="E83" s="159"/>
    </row>
    <row r="84" spans="1:5" ht="18.75" thickBot="1" x14ac:dyDescent="0.3">
      <c r="A84" s="103" t="s">
        <v>2495</v>
      </c>
      <c r="B84" s="137">
        <f>COUNT(B70:B83)</f>
        <v>14</v>
      </c>
      <c r="C84" s="135"/>
      <c r="D84" s="135"/>
      <c r="E84" s="136"/>
    </row>
  </sheetData>
  <mergeCells count="26">
    <mergeCell ref="A1:E1"/>
    <mergeCell ref="A2:E2"/>
    <mergeCell ref="A7:E7"/>
    <mergeCell ref="C10:E10"/>
    <mergeCell ref="A12:E12"/>
    <mergeCell ref="C15:E15"/>
    <mergeCell ref="A17:E17"/>
    <mergeCell ref="A40:E40"/>
    <mergeCell ref="A57:E57"/>
    <mergeCell ref="A65:B65"/>
    <mergeCell ref="A68:E68"/>
    <mergeCell ref="D69:E69"/>
    <mergeCell ref="D70:E70"/>
    <mergeCell ref="D71:E71"/>
    <mergeCell ref="D72:E72"/>
    <mergeCell ref="D73:E73"/>
    <mergeCell ref="D74:E74"/>
    <mergeCell ref="D75:E75"/>
    <mergeCell ref="D81:E81"/>
    <mergeCell ref="D82:E82"/>
    <mergeCell ref="D83:E83"/>
    <mergeCell ref="D76:E76"/>
    <mergeCell ref="D77:E77"/>
    <mergeCell ref="D78:E78"/>
    <mergeCell ref="D79:E79"/>
    <mergeCell ref="D80:E80"/>
  </mergeCells>
  <phoneticPr fontId="46" type="noConversion"/>
  <conditionalFormatting sqref="B1:B1048576">
    <cfRule type="duplicateValues" dxfId="71" priority="4"/>
    <cfRule type="duplicateValues" dxfId="70" priority="14"/>
  </conditionalFormatting>
  <conditionalFormatting sqref="E48">
    <cfRule type="duplicateValues" dxfId="69" priority="13"/>
  </conditionalFormatting>
  <conditionalFormatting sqref="E84:E1048576 E55:E60 E38:E47 E63:E72 E1:E23">
    <cfRule type="duplicateValues" dxfId="68" priority="15"/>
  </conditionalFormatting>
  <conditionalFormatting sqref="E24:E34">
    <cfRule type="duplicateValues" dxfId="67" priority="12"/>
  </conditionalFormatting>
  <conditionalFormatting sqref="E61">
    <cfRule type="duplicateValues" dxfId="66" priority="10"/>
  </conditionalFormatting>
  <conditionalFormatting sqref="E62">
    <cfRule type="duplicateValues" dxfId="65" priority="9"/>
  </conditionalFormatting>
  <conditionalFormatting sqref="E75:E81">
    <cfRule type="duplicateValues" dxfId="64" priority="8"/>
  </conditionalFormatting>
  <conditionalFormatting sqref="E84:E1048576 E1:E82">
    <cfRule type="duplicateValues" dxfId="63" priority="5"/>
  </conditionalFormatting>
  <conditionalFormatting sqref="E36">
    <cfRule type="duplicateValues" dxfId="62" priority="3"/>
  </conditionalFormatting>
  <conditionalFormatting sqref="E83">
    <cfRule type="duplicateValues" dxfId="61" priority="2"/>
  </conditionalFormatting>
  <conditionalFormatting sqref="E83">
    <cfRule type="duplicateValues" dxfId="60" priority="1"/>
  </conditionalFormatting>
  <conditionalFormatting sqref="E73:E74">
    <cfRule type="duplicateValues" dxfId="59" priority="119400"/>
  </conditionalFormatting>
  <conditionalFormatting sqref="E82">
    <cfRule type="duplicateValues" dxfId="58" priority="119401"/>
  </conditionalFormatting>
  <conditionalFormatting sqref="E49:E54">
    <cfRule type="duplicateValues" dxfId="57" priority="119412"/>
  </conditionalFormatting>
  <conditionalFormatting sqref="E35:E37">
    <cfRule type="duplicateValues" dxfId="56" priority="1194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209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190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189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189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188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187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148.5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147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147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153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106.15079861111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45.6746064814797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2021-04-17T01:18:15Z</dcterms:modified>
</cp:coreProperties>
</file>