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6\"/>
    </mc:Choice>
  </mc:AlternateContent>
  <xr:revisionPtr revIDLastSave="0" documentId="8_{16F5F011-E666-4905-8DFA-AA8B4BF207A1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7" i="1" l="1"/>
  <c r="J107" i="1"/>
  <c r="I107" i="1"/>
  <c r="H107" i="1"/>
  <c r="G107" i="1"/>
  <c r="F107" i="1"/>
  <c r="K108" i="1"/>
  <c r="J108" i="1"/>
  <c r="I108" i="1"/>
  <c r="H108" i="1"/>
  <c r="G108" i="1"/>
  <c r="F108" i="1"/>
  <c r="K109" i="1"/>
  <c r="J109" i="1"/>
  <c r="I109" i="1"/>
  <c r="H109" i="1"/>
  <c r="G109" i="1"/>
  <c r="F109" i="1"/>
  <c r="K110" i="1"/>
  <c r="J110" i="1"/>
  <c r="I110" i="1"/>
  <c r="H110" i="1"/>
  <c r="G110" i="1"/>
  <c r="F110" i="1"/>
  <c r="K111" i="1"/>
  <c r="J111" i="1"/>
  <c r="I111" i="1"/>
  <c r="H111" i="1"/>
  <c r="G111" i="1"/>
  <c r="F111" i="1"/>
  <c r="K112" i="1"/>
  <c r="J112" i="1"/>
  <c r="I112" i="1"/>
  <c r="H112" i="1"/>
  <c r="G112" i="1"/>
  <c r="F112" i="1"/>
  <c r="K113" i="1"/>
  <c r="J113" i="1"/>
  <c r="I113" i="1"/>
  <c r="H113" i="1"/>
  <c r="G113" i="1"/>
  <c r="F113" i="1"/>
  <c r="K114" i="1"/>
  <c r="J114" i="1"/>
  <c r="I114" i="1"/>
  <c r="H114" i="1"/>
  <c r="G114" i="1"/>
  <c r="F114" i="1"/>
  <c r="K115" i="1"/>
  <c r="J115" i="1"/>
  <c r="I115" i="1"/>
  <c r="H115" i="1"/>
  <c r="G115" i="1"/>
  <c r="F115" i="1"/>
  <c r="K116" i="1"/>
  <c r="J116" i="1"/>
  <c r="I116" i="1"/>
  <c r="H116" i="1"/>
  <c r="G116" i="1"/>
  <c r="F116" i="1"/>
  <c r="A116" i="1"/>
  <c r="A115" i="1"/>
  <c r="A114" i="1"/>
  <c r="A113" i="1"/>
  <c r="A112" i="1"/>
  <c r="A111" i="1"/>
  <c r="A110" i="1"/>
  <c r="A109" i="1"/>
  <c r="A108" i="1"/>
  <c r="A107" i="1"/>
  <c r="F106" i="1" l="1"/>
  <c r="G106" i="1"/>
  <c r="H106" i="1"/>
  <c r="I106" i="1"/>
  <c r="J106" i="1"/>
  <c r="K106" i="1"/>
  <c r="A106" i="1"/>
  <c r="C83" i="16" l="1"/>
  <c r="A83" i="16"/>
  <c r="B15" i="16"/>
  <c r="B38" i="16"/>
  <c r="C36" i="16"/>
  <c r="C37" i="16"/>
  <c r="A36" i="16"/>
  <c r="A37" i="16"/>
  <c r="B84" i="16" l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4" i="16"/>
  <c r="A14" i="16"/>
  <c r="B10" i="16"/>
  <c r="C9" i="16"/>
  <c r="A9" i="16"/>
  <c r="A66" i="16" l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86" i="1"/>
  <c r="A85" i="1"/>
  <c r="A84" i="1"/>
  <c r="A83" i="1"/>
  <c r="A82" i="1"/>
  <c r="A81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A45" i="1"/>
  <c r="A44" i="1"/>
  <c r="A43" i="1"/>
  <c r="A42" i="1"/>
  <c r="A41" i="1"/>
  <c r="A40" i="1"/>
  <c r="A3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38" i="1" l="1"/>
  <c r="A37" i="1"/>
  <c r="A36" i="1"/>
  <c r="A35" i="1"/>
  <c r="A34" i="1"/>
  <c r="A33" i="1"/>
  <c r="A32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 l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F11" i="1"/>
  <c r="G11" i="1"/>
  <c r="H11" i="1"/>
  <c r="I11" i="1"/>
  <c r="J11" i="1"/>
  <c r="K11" i="1"/>
  <c r="A11" i="1"/>
  <c r="F19" i="1" l="1"/>
  <c r="G19" i="1"/>
  <c r="H19" i="1"/>
  <c r="I19" i="1"/>
  <c r="J19" i="1"/>
  <c r="K19" i="1"/>
  <c r="A19" i="1"/>
  <c r="A18" i="1" l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A10" i="1"/>
  <c r="A9" i="1"/>
  <c r="F12" i="1"/>
  <c r="G12" i="1"/>
  <c r="H12" i="1"/>
  <c r="I12" i="1"/>
  <c r="J12" i="1"/>
  <c r="K12" i="1"/>
  <c r="F10" i="1"/>
  <c r="G10" i="1"/>
  <c r="H10" i="1"/>
  <c r="I10" i="1"/>
  <c r="J10" i="1"/>
  <c r="K10" i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<sst xmlns="http://schemas.openxmlformats.org/spreadsheetml/2006/main" count="13514" uniqueCount="2546">
  <si>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</si>
  <si>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</si>
  <si>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</si>
  <si>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</si>
  <si>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</si>
  <si>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</si>
  <si>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</si>
  <si>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</si>
  <si>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</si>
  <si>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</si>
  <si>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</si>
  <si>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</si>
  <si>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</si>
  <si>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</si>
  <si>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</si>
  <si>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</si>
  <si>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</si>
  <si>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</si>
  <si>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</si>
  <si>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</si>
  <si>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</si>
  <si>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</si>
  <si>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</si>
  <si>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</si>
  <si>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</si>
  <si>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</si>
  <si>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</si>
  <si>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</si>
  <si>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</si>
  <si>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</si>
  <si>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</si>
  <si>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</si>
  <si>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</si>
  <si>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</si>
  <si>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</si>
  <si>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</si>
  <si>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</si>
  <si>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</si>
  <si>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</si>
  <si>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</si>
  <si>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</si>
  <si>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</si>
  <si>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</si>
  <si>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</si>
  <si>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</si>
  <si>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</si>
  <si>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</si>
  <si>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</si>
  <si>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</si>
  <si>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</si>
  <si>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</si>
  <si>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</si>
  <si>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</si>
  <si>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</si>
  <si>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</si>
  <si>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</si>
  <si>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</si>
  <si>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</si>
  <si>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</si>
  <si>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</si>
  <si>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</si>
  <si>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</si>
  <si>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</si>
  <si>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</si>
  <si>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</si>
  <si>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</si>
  <si>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</si>
  <si>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</si>
  <si>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</si>
  <si>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</si>
  <si>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</si>
  <si>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</si>
  <si>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</si>
  <si>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</si>
  <si>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</si>
  <si>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</si>
  <si>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</si>
  <si>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</si>
  <si>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</si>
  <si>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</si>
  <si>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</si>
  <si>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</si>
  <si>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</si>
  <si>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</si>
  <si>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</si>
  <si>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</si>
  <si>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</si>
  <si>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</si>
  <si>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</si>
  <si>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</si>
  <si>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</si>
  <si>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</si>
  <si>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</si>
  <si>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</si>
  <si>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</si>
  <si>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</si>
  <si>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</si>
  <si>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</si>
  <si>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</si>
  <si>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</si>
  <si>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</si>
  <si>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</si>
  <si>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</si>
  <si>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</si>
  <si>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</si>
  <si>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</si>
  <si>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</si>
  <si>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</si>
  <si>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</si>
  <si>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</si>
  <si>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</si>
  <si>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</si>
  <si>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</si>
  <si>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</si>
  <si>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</si>
  <si>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</si>
  <si>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</si>
  <si>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</si>
  <si>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</si>
  <si>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</si>
  <si>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</si>
  <si>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</si>
  <si>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</si>
  <si>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</si>
  <si>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</si>
  <si>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</si>
  <si>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</si>
  <si>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</si>
  <si>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</si>
  <si>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</si>
  <si>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</si>
  <si>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</si>
  <si>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</si>
  <si>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</si>
  <si>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</si>
  <si>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</si>
  <si>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</si>
  <si>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</si>
  <si>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</si>
  <si>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</si>
  <si>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</si>
  <si>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</si>
  <si>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</si>
  <si>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</si>
  <si>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</si>
  <si>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</si>
  <si>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</si>
  <si>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</si>
  <si>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</si>
  <si>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</si>
  <si>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</si>
  <si>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</si>
  <si>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</si>
  <si>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</si>
  <si>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</si>
  <si>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</si>
  <si>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</si>
  <si>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</si>
  <si>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</si>
  <si>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</si>
  <si>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</si>
  <si>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</si>
  <si>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</si>
  <si>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</si>
  <si>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</si>
  <si>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</si>
  <si>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</si>
  <si>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</si>
  <si>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</si>
  <si>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</si>
  <si>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</si>
  <si>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</si>
  <si>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</si>
  <si>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</si>
  <si>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</si>
  <si>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</si>
  <si>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</si>
  <si>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</si>
  <si>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</si>
  <si>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</si>
  <si>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</si>
  <si>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</si>
  <si>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</si>
  <si>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</si>
  <si>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</si>
  <si>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</si>
  <si>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</si>
  <si>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</si>
  <si>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</si>
  <si>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</si>
  <si>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</si>
  <si>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</si>
  <si>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</si>
  <si>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</si>
  <si>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</si>
  <si>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</si>
  <si>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</si>
  <si>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</si>
  <si>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</si>
  <si>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</si>
  <si>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</si>
  <si>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</si>
  <si>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</si>
  <si>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</si>
  <si>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</si>
  <si>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</si>
  <si>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</si>
  <si>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</si>
  <si>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</si>
  <si>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</si>
  <si>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</si>
  <si>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</si>
  <si>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</si>
  <si>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</si>
  <si>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</si>
  <si>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</si>
  <si>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</si>
  <si>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</si>
  <si>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</si>
  <si>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</si>
  <si>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</si>
  <si>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</si>
  <si>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</si>
  <si>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</si>
  <si>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</si>
  <si>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</si>
  <si>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</si>
  <si>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</si>
  <si>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</si>
  <si>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</si>
  <si>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</si>
  <si>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</si>
  <si>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</si>
  <si>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</si>
  <si>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</si>
  <si>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</si>
  <si>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</si>
  <si>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</si>
  <si>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</si>
  <si>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</si>
  <si>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</si>
  <si>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</si>
  <si>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</si>
  <si>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</si>
  <si>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</si>
  <si>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</si>
  <si>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</si>
  <si>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</si>
  <si>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</si>
  <si>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</si>
  <si>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</si>
  <si>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</si>
  <si>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</si>
  <si>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</si>
  <si>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</si>
  <si>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</si>
  <si>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</si>
  <si>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</si>
  <si>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</si>
  <si>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</si>
  <si>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</si>
  <si>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</si>
  <si>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</si>
  <si>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</si>
  <si>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</si>
  <si>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</si>
  <si>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</si>
  <si>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</si>
  <si>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</si>
  <si>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</si>
  <si>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</si>
  <si>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</si>
  <si>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</si>
  <si>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</si>
  <si>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</si>
  <si>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</si>
  <si>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</si>
  <si>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</si>
  <si>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</si>
  <si>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</si>
  <si>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</si>
  <si>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</si>
  <si>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</si>
  <si>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</si>
  <si>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</si>
  <si>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</si>
  <si>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</si>
  <si>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</si>
  <si>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</si>
  <si>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</si>
  <si>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</si>
  <si>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</si>
  <si>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</si>
  <si>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</si>
  <si>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</si>
  <si>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</si>
  <si>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</si>
  <si>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</si>
  <si>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</si>
  <si>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</si>
  <si>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</si>
  <si>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</si>
  <si>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</si>
  <si>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</si>
  <si>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</si>
  <si>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</si>
  <si>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</si>
  <si>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</si>
  <si>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</si>
  <si>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</si>
  <si>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</si>
  <si>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</si>
  <si>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</si>
  <si>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</si>
  <si>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</si>
  <si>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</si>
  <si>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</si>
  <si>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</si>
  <si>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</si>
  <si>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</si>
  <si>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</si>
  <si>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</si>
  <si>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</si>
  <si>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</si>
  <si>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</si>
  <si>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</si>
  <si>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</si>
  <si>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</si>
  <si>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</si>
  <si>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</si>
  <si>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</si>
  <si>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</si>
  <si>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</si>
  <si>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</si>
  <si>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</si>
  <si>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</si>
  <si>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</si>
  <si>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</si>
  <si>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</si>
  <si>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</si>
  <si>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</si>
  <si>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</si>
  <si>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</si>
  <si>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</si>
  <si>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</si>
  <si>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</si>
  <si>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</si>
  <si>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</si>
  <si>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</si>
  <si>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</si>
  <si>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</si>
  <si>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</si>
  <si>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</si>
  <si>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</si>
  <si>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</si>
  <si>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</si>
  <si>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</si>
  <si>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</si>
  <si>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</si>
  <si>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</si>
  <si>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</si>
  <si>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</si>
  <si>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</si>
  <si>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</si>
  <si>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</si>
  <si>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</si>
  <si>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</si>
  <si>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</si>
  <si>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</si>
  <si>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</si>
  <si>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</si>
  <si>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</si>
  <si>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</si>
  <si>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</si>
  <si>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</si>
  <si>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</si>
  <si>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</si>
  <si>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</si>
  <si>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</si>
  <si>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</si>
  <si>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</si>
  <si>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</si>
  <si>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</si>
  <si>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</si>
  <si>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</si>
  <si>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</si>
  <si>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</si>
  <si>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</si>
  <si>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</si>
  <si>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</si>
  <si>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</si>
  <si>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</si>
  <si>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</si>
  <si>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</si>
  <si>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</si>
  <si>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</si>
  <si>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</si>
  <si>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</si>
  <si>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</si>
  <si>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</si>
  <si>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</si>
  <si>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</si>
  <si>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</si>
  <si>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</si>
  <si>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</si>
  <si>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</si>
  <si>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</si>
  <si>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</si>
  <si>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</si>
  <si>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</si>
  <si>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</si>
  <si>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</si>
  <si>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</si>
  <si>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</si>
  <si>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</si>
  <si>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</si>
  <si>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</si>
  <si>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</si>
  <si>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</si>
  <si>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</si>
  <si>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</si>
  <si>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</si>
  <si>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</si>
  <si>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</si>
  <si>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</si>
  <si>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</si>
  <si>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</si>
  <si>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</si>
  <si>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</si>
  <si>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</si>
  <si>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</si>
  <si>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</si>
  <si>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</si>
  <si>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</si>
  <si>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</si>
  <si>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</si>
  <si>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</si>
  <si>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</si>
  <si>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</si>
  <si>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</si>
  <si>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</si>
  <si>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</si>
  <si>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</si>
  <si>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</si>
  <si>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</si>
  <si>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</si>
  <si>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</si>
  <si>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</si>
  <si>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</si>
  <si>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</si>
  <si>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</si>
  <si>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</si>
  <si>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</si>
  <si>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</si>
  <si>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</si>
  <si>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</si>
  <si>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</si>
  <si>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</si>
  <si>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</si>
  <si>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</si>
  <si>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</si>
  <si>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</si>
  <si>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</si>
  <si>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</si>
  <si>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</si>
  <si>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</si>
  <si>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</si>
  <si>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</si>
  <si>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</si>
  <si>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</si>
  <si>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</si>
  <si>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</si>
  <si>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</si>
  <si>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</si>
  <si>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</si>
  <si>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</si>
  <si>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</si>
  <si>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</si>
  <si>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</si>
  <si>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</si>
  <si>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</si>
  <si>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</si>
  <si>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</si>
  <si>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</si>
  <si>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</si>
  <si>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</si>
  <si>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</si>
  <si>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</si>
  <si>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</si>
  <si>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</si>
  <si>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</si>
  <si>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</si>
  <si>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</si>
  <si>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</si>
  <si>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</si>
  <si>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</si>
  <si>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</si>
  <si>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</si>
  <si>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</si>
  <si>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</si>
  <si>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</si>
  <si>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</si>
  <si>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</si>
  <si>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</si>
  <si>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</si>
  <si>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</si>
  <si>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</si>
  <si>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</si>
  <si>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</si>
  <si>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</si>
  <si>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</si>
  <si>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</si>
  <si>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</si>
  <si>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</si>
  <si>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</si>
  <si>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</si>
  <si>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</si>
  <si>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</si>
  <si>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</si>
  <si>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</si>
  <si>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</si>
  <si>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</si>
  <si>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</si>
  <si>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</si>
  <si>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</si>
  <si>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</si>
  <si>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</si>
  <si>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</si>
  <si>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</si>
  <si>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</si>
  <si>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</si>
  <si>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</si>
  <si>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</si>
  <si>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</si>
  <si>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</si>
  <si>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</si>
  <si>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</si>
  <si>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</si>
  <si>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</si>
  <si>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</si>
  <si>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</si>
  <si>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</si>
  <si>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</si>
  <si>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</si>
  <si>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</si>
  <si>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</si>
  <si>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</si>
  <si>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</si>
  <si>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</si>
  <si>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</si>
  <si>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</si>
  <si>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</si>
  <si>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</si>
  <si>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</si>
  <si>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</si>
  <si>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</si>
  <si>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</si>
  <si>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</si>
  <si>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</si>
  <si>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</si>
  <si>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</si>
  <si>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</si>
  <si>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</si>
  <si>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</si>
  <si>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</si>
  <si>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</si>
  <si>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</si>
  <si>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</si>
  <si>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</si>
  <si>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</si>
  <si>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</si>
  <si>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</si>
  <si>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</si>
  <si>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</si>
  <si>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</si>
  <si>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</si>
  <si>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</si>
  <si>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</si>
  <si>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</si>
  <si>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</si>
  <si>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</si>
  <si>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</si>
  <si>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</si>
  <si>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</si>
  <si>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</si>
  <si>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</si>
  <si>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</si>
  <si>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</si>
  <si>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</si>
  <si>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</si>
  <si>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</si>
  <si>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</si>
  <si>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</si>
  <si>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</si>
  <si>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</si>
  <si>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</si>
  <si>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</si>
  <si>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</si>
  <si>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</si>
  <si>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</si>
  <si>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</si>
  <si>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</si>
  <si>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</si>
  <si>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</si>
  <si>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</si>
  <si>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</si>
  <si>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</si>
  <si>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</si>
  <si>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</si>
  <si>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</si>
  <si>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</si>
  <si>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</si>
  <si>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</si>
  <si>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</si>
  <si>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</si>
  <si>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</si>
  <si>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</si>
  <si>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</si>
  <si>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</si>
  <si>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</si>
  <si>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</si>
  <si>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</si>
  <si>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</si>
  <si>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</si>
  <si>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</si>
  <si>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</si>
  <si>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</si>
  <si>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</si>
  <si>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</si>
  <si>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</si>
  <si>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</si>
  <si>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</si>
  <si>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</si>
  <si>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</si>
  <si>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</si>
  <si>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</si>
  <si>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</si>
  <si>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</si>
  <si>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</si>
  <si>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</si>
  <si>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</si>
  <si>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</si>
  <si>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</si>
  <si>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</si>
  <si>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</si>
  <si>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</si>
  <si>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</si>
  <si>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</si>
  <si>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</si>
  <si>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</si>
  <si>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</si>
  <si>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</si>
  <si>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</si>
  <si>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</si>
  <si>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</si>
  <si>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</si>
  <si>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</si>
  <si>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</si>
  <si>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</si>
  <si>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</si>
  <si>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</si>
  <si>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</si>
  <si>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</si>
  <si>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</si>
  <si>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</si>
  <si>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</si>
  <si>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</si>
  <si>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</si>
  <si>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</si>
  <si>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</si>
  <si>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</si>
  <si>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</si>
  <si>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</si>
  <si>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</si>
  <si>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</si>
  <si>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</si>
  <si>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</si>
  <si>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</si>
  <si>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</si>
  <si>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</si>
  <si>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</si>
  <si>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</si>
  <si>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</si>
  <si>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</si>
  <si>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</si>
  <si>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</si>
  <si>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</si>
  <si>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</si>
  <si>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</si>
  <si>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</si>
  <si>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</si>
  <si>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</si>
  <si>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</si>
  <si>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</si>
  <si>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</si>
  <si>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</si>
  <si>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</si>
  <si>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</si>
  <si>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</si>
  <si>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</si>
  <si>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</si>
  <si>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</si>
  <si>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</si>
  <si>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</si>
  <si>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</si>
  <si>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</si>
  <si>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</si>
  <si>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</si>
  <si>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</si>
  <si>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</si>
  <si>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</si>
  <si>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</si>
  <si>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</si>
  <si>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</si>
  <si>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</si>
  <si>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</si>
  <si>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</si>
  <si>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</si>
  <si>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</si>
  <si>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</si>
  <si>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</si>
  <si>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</si>
  <si>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</si>
  <si>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</si>
  <si>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</si>
  <si>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</si>
  <si>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</si>
  <si>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</si>
  <si>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</si>
  <si>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</si>
  <si>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</si>
  <si>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</si>
  <si>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</si>
  <si>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</si>
  <si>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</si>
  <si>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</si>
  <si>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</si>
  <si>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</si>
  <si>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</si>
  <si>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</si>
  <si>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</si>
  <si>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</si>
  <si>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</si>
  <si>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</si>
  <si>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</si>
  <si>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</si>
  <si>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</si>
  <si>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</si>
  <si>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</si>
  <si>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</si>
  <si>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</si>
  <si>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</si>
  <si>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</si>
  <si>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</si>
  <si>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</si>
  <si>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</si>
  <si>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</si>
  <si>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</si>
  <si>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</si>
  <si>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</si>
  <si>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</si>
  <si>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</si>
  <si>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</si>
  <si>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</si>
  <si>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</si>
  <si>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</si>
  <si>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</si>
  <si>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</si>
  <si>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</si>
  <si>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</si>
  <si>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</si>
  <si>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</si>
  <si>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</si>
  <si>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</si>
  <si>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</si>
  <si>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</si>
  <si>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</si>
  <si>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</si>
  <si>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</si>
  <si>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</si>
  <si>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</si>
  <si>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</si>
  <si>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</si>
  <si>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</si>
  <si>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</si>
  <si>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</si>
  <si>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</si>
  <si>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</si>
  <si>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</si>
  <si>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</si>
  <si>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</si>
  <si>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</si>
  <si>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</si>
  <si>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</si>
  <si>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</si>
  <si>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</si>
  <si>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</si>
  <si>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</si>
  <si>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</si>
  <si>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</si>
  <si>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</si>
  <si>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</si>
  <si>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</si>
  <si>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</si>
  <si>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</si>
  <si>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</si>
  <si>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</si>
  <si>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</si>
  <si>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</si>
  <si>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</si>
  <si>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</si>
  <si>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</si>
  <si>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</si>
  <si>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</si>
  <si>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</si>
  <si>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</si>
  <si>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</si>
  <si>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</si>
  <si>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</si>
  <si>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</si>
  <si>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</si>
  <si>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</si>
  <si>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</si>
  <si>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</si>
  <si>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</si>
  <si>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</si>
  <si>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</si>
  <si>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</si>
  <si>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</si>
  <si>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</si>
  <si>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</si>
  <si>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</si>
  <si>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</si>
  <si>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</si>
  <si>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</si>
  <si>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</si>
  <si>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</si>
  <si>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</si>
  <si>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</si>
  <si>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</si>
  <si>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</si>
  <si>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</si>
  <si>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</si>
  <si>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</si>
  <si>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</si>
  <si>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</si>
  <si>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</si>
  <si>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</si>
  <si>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</si>
  <si>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</si>
  <si>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</si>
  <si>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</si>
  <si>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</si>
  <si>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</si>
  <si>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</si>
  <si>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</si>
  <si>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</si>
  <si>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</si>
  <si>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</si>
  <si>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</si>
  <si>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</si>
  <si>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</si>
  <si>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</si>
  <si>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</si>
  <si>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</si>
  <si>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</si>
  <si>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</si>
  <si>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</si>
  <si>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</si>
  <si>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</si>
  <si>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</si>
  <si>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</si>
  <si>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</si>
  <si>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</si>
  <si>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</si>
  <si>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</si>
  <si>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</si>
  <si>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</si>
  <si>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</si>
  <si>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</si>
  <si>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</si>
  <si>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</si>
  <si>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</si>
  <si>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</si>
  <si>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</si>
  <si>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</si>
  <si>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</si>
  <si>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</si>
  <si>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</si>
  <si>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</si>
  <si>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</si>
  <si>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</si>
  <si>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</si>
  <si>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</si>
  <si>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</si>
  <si>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</si>
  <si>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</si>
  <si>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</si>
  <si>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</si>
  <si>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</si>
  <si>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</si>
  <si>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</si>
  <si>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</si>
  <si>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</si>
  <si>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</si>
  <si>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</si>
  <si>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</si>
  <si>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</si>
  <si>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</si>
  <si>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</si>
  <si>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</si>
  <si>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</si>
  <si>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</si>
  <si>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</si>
  <si>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</si>
  <si>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</si>
  <si>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</si>
  <si>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</si>
  <si>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</si>
  <si>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</si>
  <si>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</si>
  <si>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</si>
  <si>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</si>
  <si>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</si>
  <si>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</si>
  <si>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</si>
  <si>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</si>
  <si>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</si>
  <si>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</si>
  <si>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</si>
  <si>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</si>
  <si>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</si>
  <si>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</si>
  <si>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</si>
  <si>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</si>
  <si>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</si>
  <si>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</si>
  <si>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</si>
  <si>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</si>
  <si>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</si>
  <si>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</si>
  <si>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</si>
  <si>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</si>
  <si>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</si>
  <si>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</si>
  <si>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</si>
  <si>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</si>
  <si>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</si>
  <si>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</si>
  <si>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</si>
  <si>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</si>
  <si>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</si>
  <si>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</si>
  <si>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</si>
  <si>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</si>
  <si>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</si>
  <si>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</si>
  <si>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</si>
  <si>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</si>
  <si>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</si>
  <si>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</si>
  <si>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</si>
  <si>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</si>
  <si>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</si>
  <si>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</si>
  <si>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</si>
  <si>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</si>
  <si>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</si>
  <si>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</si>
  <si>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</si>
  <si>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</si>
  <si>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</si>
  <si>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</si>
  <si>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</si>
  <si>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</si>
  <si>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</si>
  <si>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</si>
  <si>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</si>
  <si>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</si>
  <si>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</si>
  <si>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</si>
  <si>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</si>
  <si>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</si>
  <si>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</si>
  <si>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</si>
  <si>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</si>
  <si>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</si>
  <si>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</si>
  <si>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</si>
  <si>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</si>
  <si>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</si>
  <si>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</si>
  <si>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</si>
  <si>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</si>
  <si>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</si>
  <si>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</si>
  <si>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</si>
  <si>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</si>
  <si>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</si>
  <si>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</si>
  <si>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</si>
  <si>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</si>
  <si>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</si>
  <si>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</si>
  <si>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</si>
  <si>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</si>
  <si>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</si>
  <si>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</si>
  <si>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</si>
  <si>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</si>
  <si>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</si>
  <si>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</si>
  <si>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</si>
  <si>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</si>
  <si>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</si>
  <si>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</si>
  <si>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</si>
  <si>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</si>
  <si>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</si>
  <si>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</si>
  <si>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</si>
  <si>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</si>
  <si>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</si>
  <si>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</si>
  <si>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</si>
  <si>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</si>
  <si>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</si>
  <si>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</si>
  <si>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</si>
  <si>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</si>
  <si>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</si>
  <si>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</si>
  <si>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</si>
  <si>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</si>
  <si>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</si>
  <si>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</si>
  <si>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</si>
  <si>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</si>
  <si>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</si>
  <si>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</si>
  <si>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</si>
  <si>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</si>
  <si>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</si>
  <si>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</si>
  <si>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</si>
  <si>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</si>
  <si>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</si>
  <si>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</si>
  <si>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</si>
  <si>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</si>
  <si>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</si>
  <si>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</si>
  <si>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</si>
  <si>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</si>
  <si>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</si>
  <si>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</si>
  <si>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</si>
  <si>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</si>
  <si>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</si>
  <si>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</si>
  <si>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</si>
  <si>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</si>
  <si>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</si>
  <si>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</si>
  <si>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</si>
  <si>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</si>
  <si>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</si>
  <si>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</si>
  <si>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</si>
  <si>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</si>
  <si>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</si>
  <si>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</si>
  <si>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</si>
  <si>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</si>
  <si>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</si>
  <si>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</si>
  <si>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</si>
  <si>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</si>
  <si>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</si>
  <si>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</si>
  <si>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</si>
  <si>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</si>
  <si>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</si>
  <si>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</si>
  <si>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</si>
  <si>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</si>
  <si>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</si>
  <si>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</si>
  <si>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</si>
  <si>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</si>
  <si>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</si>
  <si>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</si>
  <si>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</si>
  <si>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</si>
  <si>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</si>
  <si>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</si>
  <si>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</si>
  <si>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</si>
  <si>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</si>
  <si>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</si>
  <si>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</si>
  <si>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</si>
  <si>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</si>
  <si>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</si>
  <si>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</si>
  <si>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</si>
  <si>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</si>
  <si>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</si>
  <si>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</si>
  <si>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</si>
  <si>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</si>
  <si>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</si>
  <si>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</si>
  <si>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</si>
  <si>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</si>
  <si>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</si>
  <si>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</si>
  <si>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</si>
  <si>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</si>
  <si>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</si>
  <si>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</si>
  <si>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</si>
  <si>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</si>
  <si>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</si>
  <si>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</si>
  <si>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</si>
  <si>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</si>
  <si>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</si>
  <si>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</si>
  <si>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</si>
  <si>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</si>
  <si>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</si>
  <si>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</si>
  <si>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</si>
  <si>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</si>
  <si>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</si>
  <si>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</si>
  <si>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</si>
  <si>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</si>
  <si>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</si>
  <si>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</si>
  <si>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</si>
  <si>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</si>
  <si>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</si>
  <si>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</si>
  <si>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</si>
  <si>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</si>
  <si>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</si>
  <si>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</si>
  <si>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</si>
  <si>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</si>
  <si>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</si>
  <si>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</si>
  <si>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</si>
  <si>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</si>
  <si>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</si>
  <si>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</si>
  <si>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</si>
  <si>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</si>
  <si>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</si>
  <si>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</si>
  <si>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</si>
  <si>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</si>
  <si>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</si>
  <si>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</si>
  <si>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</si>
  <si>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</si>
  <si>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</si>
  <si>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</si>
  <si>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</si>
  <si>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</si>
  <si>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</si>
  <si>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</si>
  <si>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</si>
  <si>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</si>
  <si>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</si>
  <si>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</si>
  <si>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</si>
  <si>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</si>
  <si>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</si>
  <si>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</si>
  <si>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</si>
  <si>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</si>
  <si>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</si>
  <si>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</si>
  <si>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</si>
  <si>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</si>
  <si>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</si>
  <si>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</si>
  <si>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</si>
  <si>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</si>
  <si>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</si>
  <si>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</si>
  <si>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</si>
  <si>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</si>
  <si>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</si>
  <si>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</si>
  <si>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</si>
  <si>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</si>
  <si>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</si>
  <si>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</si>
  <si>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</si>
  <si>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</si>
  <si>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</si>
  <si>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</si>
  <si>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</si>
  <si>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</si>
  <si>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</si>
  <si>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</si>
  <si>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</si>
  <si>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</si>
  <si>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</si>
  <si>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</si>
  <si>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</si>
  <si>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</si>
  <si>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</si>
  <si>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</si>
  <si>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</si>
  <si>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</si>
  <si>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</si>
  <si>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</si>
  <si>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</si>
  <si>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</si>
  <si>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</si>
  <si>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</si>
  <si>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</si>
  <si>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</si>
  <si>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</si>
  <si>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</si>
  <si>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</si>
  <si>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</si>
  <si>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</si>
  <si>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</si>
  <si>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</si>
  <si>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</si>
  <si>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</si>
  <si>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</si>
  <si>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</si>
  <si>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</si>
  <si>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</si>
  <si>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</si>
  <si>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</si>
  <si>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</si>
  <si>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</si>
  <si>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</si>
  <si>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</si>
  <si>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</si>
  <si>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</si>
  <si>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</si>
  <si>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</si>
  <si>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</si>
  <si>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</si>
  <si>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</si>
  <si>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</si>
  <si>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</si>
  <si>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</si>
  <si>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</si>
  <si>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</si>
  <si>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</si>
  <si>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</si>
  <si>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</si>
  <si>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</si>
  <si>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</si>
  <si>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</si>
  <si>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</si>
  <si>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</si>
  <si>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</si>
  <si>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</si>
  <si>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</si>
  <si>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</si>
  <si>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</si>
  <si>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</si>
  <si>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</si>
  <si>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</si>
  <si>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</si>
  <si>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</si>
  <si>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</si>
  <si>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</si>
  <si>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</si>
  <si>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</si>
  <si>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</si>
  <si>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</si>
  <si>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</si>
  <si>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</si>
  <si>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</si>
  <si>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</si>
  <si>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</si>
  <si>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</si>
  <si>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</si>
  <si>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</si>
  <si>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</si>
  <si>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</si>
  <si>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</si>
  <si>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</si>
  <si>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</si>
  <si>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</si>
  <si>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</si>
  <si>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</si>
  <si>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</si>
  <si>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</si>
  <si>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</si>
  <si>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</si>
  <si>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</si>
  <si>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</si>
  <si>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</si>
  <si>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</si>
  <si>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</si>
  <si>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</si>
  <si>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</si>
  <si>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</si>
  <si>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</si>
  <si>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</si>
  <si>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</si>
  <si>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</si>
  <si>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</si>
  <si>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</si>
  <si>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</si>
  <si>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</si>
  <si>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</si>
  <si>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</si>
  <si>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</si>
  <si>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</si>
  <si>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</si>
  <si>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</si>
  <si>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</si>
  <si>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</si>
  <si>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</si>
  <si>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</si>
  <si>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</si>
  <si>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</si>
  <si>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</si>
  <si>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</si>
  <si>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</si>
  <si>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</si>
  <si>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</si>
  <si>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</si>
  <si>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</si>
  <si>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</si>
  <si>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</si>
  <si>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</si>
  <si>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</si>
  <si>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</si>
  <si>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</si>
  <si>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</si>
  <si>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</si>
  <si>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</si>
  <si>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</si>
  <si>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</si>
  <si>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</si>
  <si>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</si>
  <si>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</si>
  <si>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</si>
  <si>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</si>
  <si>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</si>
  <si>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</si>
  <si>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</si>
  <si>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</si>
  <si>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</si>
  <si>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</si>
  <si>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</si>
  <si>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</si>
  <si>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</si>
  <si>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</si>
  <si>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</si>
  <si>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</si>
  <si>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</si>
  <si>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</si>
  <si>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</si>
  <si>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</si>
  <si>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</si>
  <si>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</si>
  <si>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</si>
  <si>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</si>
  <si>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</si>
  <si>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</si>
  <si>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</si>
  <si>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</si>
  <si>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</si>
  <si>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</si>
  <si>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</si>
  <si>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</si>
  <si>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</si>
  <si>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</si>
  <si>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</si>
  <si>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</si>
  <si>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</si>
  <si>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</si>
  <si>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</si>
  <si>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</si>
  <si>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</si>
  <si>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</si>
  <si>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</si>
  <si>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</si>
  <si>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</si>
  <si>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</si>
  <si>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</si>
  <si>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</si>
  <si>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</si>
  <si>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</si>
  <si>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</si>
  <si>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</si>
  <si>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</si>
  <si>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</si>
  <si>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</si>
  <si>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</si>
  <si>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</si>
  <si>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</si>
  <si>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</si>
  <si>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</si>
  <si>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</si>
  <si>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</si>
  <si>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</si>
  <si>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</si>
  <si>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</si>
  <si>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</si>
  <si>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</si>
  <si>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</si>
  <si>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</si>
  <si>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</si>
  <si>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</si>
  <si>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</si>
  <si>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</si>
  <si>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</si>
  <si>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</si>
  <si>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</si>
  <si>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</si>
  <si>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</si>
  <si>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</si>
  <si>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</si>
  <si>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</si>
  <si>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</si>
  <si>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</si>
  <si>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</si>
  <si>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</si>
  <si>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</si>
  <si>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</si>
  <si>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</si>
  <si>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</si>
  <si>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</si>
  <si>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</si>
  <si>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</si>
  <si>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</si>
  <si>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</si>
  <si>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</si>
  <si>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</si>
  <si>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</si>
  <si>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</si>
  <si>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</si>
  <si>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</si>
  <si>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</si>
  <si>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</si>
  <si>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</si>
  <si>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</si>
  <si>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</si>
  <si>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</si>
  <si>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</si>
  <si>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</si>
  <si>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</si>
  <si>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</si>
  <si>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</si>
  <si>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</si>
  <si>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</si>
  <si>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</si>
  <si>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</si>
  <si>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</si>
  <si>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</si>
  <si>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</si>
  <si>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</si>
  <si>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</si>
  <si>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</si>
  <si>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</si>
  <si>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</si>
  <si>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</si>
  <si>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</si>
  <si>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</si>
  <si>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</si>
  <si>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</si>
  <si>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</si>
  <si>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</si>
  <si>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</si>
  <si>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</si>
  <si>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</si>
  <si>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</si>
  <si>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</si>
  <si>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</si>
  <si>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</si>
  <si>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</si>
  <si>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</si>
  <si>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</si>
  <si>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</si>
  <si>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</si>
  <si>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</si>
  <si>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</si>
  <si>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</si>
  <si>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</si>
  <si>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</si>
  <si>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</si>
  <si>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</si>
  <si>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</si>
  <si>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</si>
  <si>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</si>
  <si>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</si>
  <si>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</si>
  <si>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</si>
  <si>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</si>
  <si>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</si>
  <si>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</si>
  <si>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</si>
  <si>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</si>
  <si>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</si>
  <si>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</si>
  <si>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</si>
  <si>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</si>
  <si>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</si>
  <si>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</si>
  <si>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</si>
  <si>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</si>
  <si>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</si>
  <si>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</si>
  <si>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</si>
  <si>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</si>
  <si>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</si>
  <si>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</si>
  <si>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</si>
  <si>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</si>
  <si>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</si>
  <si>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</si>
  <si>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</si>
  <si>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</si>
  <si>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</si>
  <si>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</si>
  <si>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</si>
  <si>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</si>
  <si>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</si>
  <si>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</si>
  <si>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</si>
  <si>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</si>
  <si>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</si>
  <si>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</si>
  <si>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</si>
  <si>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</si>
  <si>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</si>
  <si>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</si>
  <si>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</si>
  <si>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</si>
  <si>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</si>
  <si>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</si>
  <si>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</si>
  <si>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</si>
  <si>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</si>
  <si>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</si>
  <si>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</si>
  <si>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</si>
  <si>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</si>
  <si>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</si>
  <si>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</si>
  <si>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</si>
  <si>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</si>
  <si>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</si>
  <si>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</si>
  <si>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</si>
  <si>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</si>
  <si>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</si>
  <si>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</si>
  <si>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</si>
  <si>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</si>
  <si>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</si>
  <si>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</si>
  <si>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</si>
  <si>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</si>
  <si>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</si>
  <si>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</si>
  <si>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</si>
  <si>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</si>
  <si>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</si>
  <si>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</si>
  <si>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</si>
  <si>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</si>
  <si>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</si>
  <si>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</si>
  <si>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</si>
  <si>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</si>
  <si>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</si>
  <si>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</si>
  <si>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</si>
  <si>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</si>
  <si>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</si>
  <si>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</si>
  <si>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</si>
  <si>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</si>
  <si>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</si>
  <si>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</si>
  <si>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</si>
  <si>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</si>
  <si>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</si>
  <si>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</si>
  <si>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</si>
  <si>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</si>
  <si>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</si>
  <si>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</si>
  <si>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</si>
  <si>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</si>
  <si>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</si>
  <si>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</si>
  <si>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</si>
  <si>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</si>
  <si>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</si>
  <si>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</si>
  <si>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</si>
  <si>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</si>
  <si>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</si>
  <si>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</si>
  <si>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</si>
  <si>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</si>
  <si>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</si>
  <si>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</si>
  <si>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</si>
  <si>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</si>
  <si>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</si>
  <si>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</si>
  <si>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</si>
  <si>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</si>
  <si>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</si>
  <si>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</si>
  <si>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</si>
  <si>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</si>
  <si>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</si>
  <si>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</si>
  <si>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</si>
  <si>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</si>
  <si>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</si>
  <si>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</si>
  <si>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</si>
  <si>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</si>
  <si>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</si>
  <si>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</si>
  <si>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</si>
  <si>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</si>
  <si>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</si>
  <si>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</si>
  <si>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</si>
  <si>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</si>
  <si>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</si>
  <si>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</si>
  <si>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</si>
  <si>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</si>
  <si>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</si>
  <si>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</si>
  <si>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</si>
  <si>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</si>
  <si>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</si>
  <si>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</si>
  <si>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</si>
  <si>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</si>
  <si>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</si>
  <si>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</si>
  <si>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</si>
  <si>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</si>
  <si>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</si>
  <si>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</si>
  <si>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</si>
  <si>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</si>
  <si>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</si>
  <si>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</si>
  <si>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</si>
  <si>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</si>
  <si>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</si>
  <si>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</si>
  <si>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</si>
  <si>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</si>
  <si>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</si>
  <si>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</si>
  <si>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</si>
  <si>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</si>
  <si>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</si>
  <si>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</si>
  <si>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</si>
  <si>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</si>
  <si>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</si>
  <si>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</si>
  <si>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</si>
  <si>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</si>
  <si>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</si>
  <si>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</si>
  <si>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</si>
  <si>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</si>
  <si>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</si>
  <si>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</si>
  <si>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</si>
  <si>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</si>
  <si>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</si>
  <si>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</si>
  <si>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</si>
  <si>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</si>
  <si>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</si>
  <si>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</si>
  <si>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</si>
  <si>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</si>
  <si>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</si>
  <si>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</si>
  <si>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</si>
  <si>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</si>
  <si>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</si>
  <si>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</si>
  <si>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</si>
  <si>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</si>
  <si>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</si>
  <si>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</si>
  <si>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</si>
  <si>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</si>
  <si>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</si>
  <si>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</si>
  <si>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</si>
  <si>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</si>
  <si>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</si>
  <si>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</si>
  <si>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</si>
  <si>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</si>
  <si>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</si>
  <si>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</si>
  <si>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</si>
  <si>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</si>
  <si>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</si>
  <si>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</si>
  <si>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</si>
  <si>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</si>
  <si>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</si>
  <si>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</si>
  <si>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</si>
  <si>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</si>
  <si>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</si>
  <si>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</si>
  <si>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</si>
  <si>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</si>
  <si>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</si>
  <si>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</si>
  <si>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</si>
  <si>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</si>
  <si>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</si>
  <si>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</si>
  <si>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</si>
  <si>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</si>
  <si>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</si>
  <si>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</si>
  <si>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</si>
  <si>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</si>
  <si>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</si>
  <si>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</si>
  <si>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</si>
  <si>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</si>
  <si>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</si>
  <si>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</si>
  <si>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</si>
  <si>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</si>
  <si>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</si>
  <si>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</si>
  <si>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</si>
  <si>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</si>
  <si>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</si>
  <si>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</si>
  <si>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</si>
  <si>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</si>
  <si>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</si>
  <si>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</si>
  <si>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</si>
  <si>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</si>
  <si>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</si>
  <si>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</si>
  <si>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</si>
  <si>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</si>
  <si>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</si>
  <si>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</si>
  <si>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</si>
  <si>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</si>
  <si>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</si>
  <si>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</si>
  <si>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</si>
  <si>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</si>
  <si>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</si>
  <si>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</si>
  <si>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</si>
  <si>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</si>
  <si>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</si>
  <si>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</si>
  <si>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</si>
  <si>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</si>
  <si>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</si>
  <si>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</si>
  <si>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</si>
  <si>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</si>
  <si>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</si>
  <si>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</si>
  <si>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</si>
  <si>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</si>
  <si>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</si>
  <si>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</si>
  <si>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</si>
  <si>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</si>
  <si>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</si>
  <si>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</si>
  <si>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</si>
  <si>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</si>
  <si>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</si>
  <si>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</si>
  <si>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</si>
  <si>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</si>
  <si>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</si>
  <si>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</si>
  <si>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</si>
  <si>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</si>
  <si>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</si>
  <si>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</si>
  <si>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</si>
  <si>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</si>
  <si>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</si>
  <si>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</si>
  <si>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</si>
  <si>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</si>
  <si>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</si>
  <si>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</si>
  <si>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</si>
  <si>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</si>
  <si>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</si>
  <si>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</si>
  <si>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</si>
  <si>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</si>
  <si>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</si>
  <si>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</si>
  <si>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</si>
  <si>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</si>
  <si>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</si>
  <si>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</si>
  <si>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</si>
  <si>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</si>
  <si>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</si>
  <si>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</si>
  <si>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</si>
  <si>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</si>
  <si>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</si>
  <si>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</si>
  <si>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</si>
  <si>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</si>
  <si>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</si>
  <si>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</si>
  <si>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</si>
  <si>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</si>
  <si>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</si>
  <si>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</si>
  <si>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</si>
  <si>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</si>
  <si>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</si>
  <si>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</si>
  <si>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</si>
  <si>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</si>
  <si>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</si>
  <si>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</si>
  <si>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</si>
  <si>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</si>
  <si>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</si>
  <si>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</si>
  <si>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</si>
  <si>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</si>
  <si>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</si>
  <si>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</si>
  <si>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</si>
  <si>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</si>
  <si>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</si>
  <si>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</si>
  <si>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</si>
  <si>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</si>
  <si>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</si>
  <si>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</si>
  <si>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</si>
  <si>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</si>
  <si>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</si>
  <si>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</si>
  <si>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</si>
  <si>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</si>
  <si>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</si>
  <si>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</si>
  <si>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</si>
  <si>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</si>
  <si>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</si>
  <si>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</si>
  <si>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</si>
  <si>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</si>
  <si>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</si>
  <si>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</si>
  <si>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</si>
  <si>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</si>
  <si>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</si>
  <si>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</si>
  <si>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</si>
  <si>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</si>
  <si>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</si>
  <si>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</si>
  <si>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</si>
  <si>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</si>
  <si>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</si>
  <si>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</si>
  <si>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</si>
  <si>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</si>
  <si>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</si>
  <si>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</si>
  <si>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</si>
  <si>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</si>
  <si>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</si>
  <si>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</si>
  <si>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</si>
  <si>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</si>
  <si>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</si>
  <si>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</si>
  <si>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</si>
  <si>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</si>
  <si>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</si>
  <si>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</si>
  <si>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</si>
  <si>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</si>
  <si>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</si>
  <si>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</si>
  <si>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</si>
  <si>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</si>
  <si>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</si>
  <si>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</si>
  <si>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</si>
  <si>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</si>
  <si>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</si>
  <si>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</si>
  <si>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</si>
  <si>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</si>
  <si>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</si>
  <si>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</si>
  <si>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</si>
  <si>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</si>
  <si>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</si>
  <si>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</si>
  <si>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</si>
  <si>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</si>
  <si>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</si>
  <si>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</si>
  <si>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</si>
  <si>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</si>
  <si>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</si>
  <si>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</si>
  <si>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</si>
  <si>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</si>
  <si>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</si>
  <si>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</si>
  <si>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</si>
  <si>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</si>
  <si>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</si>
  <si>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</si>
  <si>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</si>
  <si>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</si>
  <si>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</si>
  <si>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</si>
  <si>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</si>
  <si>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</si>
  <si>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</si>
  <si>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</si>
  <si>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</si>
  <si>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</si>
  <si>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</si>
  <si>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</si>
  <si>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</si>
  <si>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</si>
  <si>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</si>
  <si>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</si>
  <si>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</si>
  <si>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</si>
  <si>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</si>
  <si>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</si>
  <si>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</si>
  <si>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</si>
  <si>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</si>
  <si>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</si>
  <si>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</si>
  <si>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</si>
  <si>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</si>
  <si>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</si>
  <si>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</si>
  <si>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</si>
  <si>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</si>
  <si>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</si>
  <si>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</si>
  <si>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</si>
  <si>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</si>
  <si>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</si>
  <si>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</si>
  <si>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</si>
  <si>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</si>
  <si>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</si>
  <si>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</si>
  <si>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</si>
  <si>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</si>
  <si>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</si>
  <si>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</si>
  <si>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</si>
  <si>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</si>
  <si>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</si>
  <si>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</si>
  <si>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</si>
  <si>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</si>
  <si>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</si>
  <si>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</si>
  <si>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</si>
  <si>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</si>
  <si>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</si>
  <si>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</si>
  <si>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</si>
  <si>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</si>
  <si>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</si>
  <si>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</si>
  <si>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</si>
  <si>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</si>
  <si>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</si>
  <si>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</si>
  <si>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</si>
  <si>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</si>
  <si>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</si>
  <si>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</si>
  <si>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</si>
  <si>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</si>
  <si>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</si>
  <si>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</si>
  <si>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</si>
  <si>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</si>
  <si>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</si>
  <si>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</si>
  <si>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</si>
  <si>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</si>
  <si>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</si>
  <si>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</si>
  <si>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</si>
  <si>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</si>
  <si>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</si>
  <si>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</si>
  <si>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</si>
  <si>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</si>
  <si>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</si>
  <si>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</si>
  <si>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</si>
  <si>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</si>
  <si>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</si>
  <si>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</si>
  <si>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</si>
  <si>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</si>
  <si>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</si>
  <si>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</si>
  <si>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</si>
  <si>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</si>
  <si>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</si>
  <si>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</si>
  <si>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</si>
  <si>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</si>
  <si>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</si>
  <si>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</si>
  <si>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</si>
  <si>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</si>
  <si>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</si>
  <si>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</si>
  <si>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</si>
  <si>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</si>
  <si>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</si>
  <si>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</si>
  <si>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</si>
  <si>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</si>
  <si>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</si>
  <si>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</si>
  <si>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</si>
  <si>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</si>
  <si>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</si>
  <si>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</si>
  <si>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</si>
  <si>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</si>
  <si>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</si>
  <si>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</si>
  <si>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</si>
  <si>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</si>
  <si>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</si>
  <si>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</si>
  <si>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</si>
  <si>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</si>
  <si>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</si>
  <si>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</si>
  <si>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</si>
  <si>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</si>
  <si>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</si>
  <si>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</si>
  <si>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</si>
  <si>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</si>
  <si>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</si>
  <si>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</si>
  <si>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</si>
  <si>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</si>
  <si>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</si>
  <si>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</si>
  <si>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</si>
  <si>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</si>
  <si>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</si>
  <si>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</si>
  <si>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</si>
  <si>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</si>
  <si>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</si>
  <si>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</si>
  <si>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</si>
  <si>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</si>
  <si>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</si>
  <si>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</si>
  <si>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</si>
  <si>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</si>
  <si>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</si>
  <si>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</si>
  <si>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</si>
  <si>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</si>
  <si>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</si>
  <si>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</si>
  <si>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</si>
  <si>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</si>
  <si>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</si>
  <si>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</si>
  <si>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</si>
  <si>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</si>
  <si>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</si>
  <si>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</si>
  <si>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</si>
  <si>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</si>
  <si>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</si>
  <si>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</si>
  <si>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</si>
  <si>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</si>
  <si>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</si>
  <si>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</si>
  <si>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</si>
  <si>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</si>
  <si>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</si>
  <si>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</si>
  <si>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</si>
  <si>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</si>
  <si>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</si>
  <si>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</si>
  <si>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</si>
  <si>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</si>
  <si>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</si>
  <si>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</si>
  <si>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</si>
  <si>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</si>
  <si>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</si>
  <si>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</si>
  <si>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</si>
  <si>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</si>
  <si>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</si>
  <si>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</si>
  <si>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</si>
  <si>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</si>
  <si>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</si>
  <si>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</si>
  <si>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</si>
  <si>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</si>
  <si>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</si>
  <si>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</si>
  <si>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</si>
  <si>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</si>
  <si>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</si>
  <si>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</si>
  <si>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</si>
  <si>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</si>
  <si>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</si>
  <si>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</si>
  <si>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</si>
  <si>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</si>
  <si>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</si>
  <si>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</si>
  <si>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</si>
  <si>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</si>
  <si>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</si>
  <si>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</si>
  <si>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</si>
  <si>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</si>
  <si>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</si>
  <si>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</si>
  <si>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</si>
  <si>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</si>
  <si>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</si>
  <si>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</si>
  <si>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</si>
  <si>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</si>
  <si>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</si>
  <si>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</si>
  <si>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</si>
  <si>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</si>
  <si>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</si>
  <si>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</si>
  <si>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</si>
  <si>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</si>
  <si>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</si>
  <si>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</si>
  <si>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</si>
  <si>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</si>
  <si>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</si>
  <si>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</si>
  <si>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</si>
  <si>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</si>
  <si>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</si>
  <si>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</si>
  <si>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</si>
  <si>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</si>
  <si>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</si>
  <si>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</si>
  <si>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</si>
  <si>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</si>
  <si>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</si>
  <si>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</si>
  <si>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</si>
  <si>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</si>
  <si>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</si>
  <si>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</si>
  <si>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</si>
  <si>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</si>
  <si>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</si>
  <si>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</si>
  <si>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</si>
  <si>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</si>
  <si>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</si>
  <si>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</si>
  <si>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</si>
  <si>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</si>
  <si>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</si>
  <si>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</si>
  <si>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</si>
  <si>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</si>
  <si>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</si>
  <si>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</si>
  <si>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</si>
  <si>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</si>
  <si>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</si>
  <si>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</si>
  <si>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</si>
  <si>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</si>
  <si>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</si>
  <si>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</si>
  <si>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</si>
  <si>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</si>
  <si>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</si>
  <si>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</si>
  <si>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</si>
  <si>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</si>
  <si>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</si>
  <si>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</si>
  <si>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</si>
  <si>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</si>
  <si>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</si>
  <si>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</si>
  <si>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</si>
  <si>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</si>
  <si>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</si>
  <si>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</si>
  <si>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</si>
  <si>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</si>
  <si>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</si>
  <si>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</si>
  <si>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</si>
  <si>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</si>
  <si>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</si>
  <si>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</si>
  <si>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</si>
  <si>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</si>
  <si>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</si>
  <si>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</si>
  <si>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</si>
  <si>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</si>
  <si>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</si>
  <si>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</si>
  <si>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</si>
  <si>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</si>
  <si>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</si>
  <si>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</si>
  <si>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</si>
  <si>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</si>
  <si>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</si>
  <si>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</si>
  <si>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</si>
  <si>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</si>
  <si>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</si>
  <si>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</si>
  <si>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</si>
  <si>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</si>
  <si>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</si>
  <si>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</si>
  <si>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</si>
  <si>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</si>
  <si>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</si>
  <si>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</si>
  <si>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</si>
  <si>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</si>
  <si>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</si>
  <si>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</si>
  <si>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</si>
  <si>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</si>
  <si>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</si>
  <si>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</si>
  <si>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</si>
  <si>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</si>
  <si>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</si>
  <si>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</si>
  <si>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</si>
  <si>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</si>
  <si>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</si>
  <si>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</si>
  <si>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</si>
  <si>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</si>
  <si>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</si>
  <si>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</si>
  <si>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</si>
  <si>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</si>
  <si>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</si>
  <si>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</si>
  <si>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</si>
  <si>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</si>
  <si>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</si>
  <si>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</si>
  <si>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</si>
  <si>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</si>
  <si>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</si>
  <si>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</si>
  <si>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</si>
  <si>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</si>
  <si>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</si>
  <si>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</si>
  <si>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</si>
  <si>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</si>
  <si>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</si>
  <si>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</si>
  <si>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</si>
  <si>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</si>
  <si>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</si>
  <si>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</si>
  <si>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</si>
  <si>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</si>
  <si>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</si>
  <si>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</si>
  <si>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</si>
  <si>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</si>
  <si>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</si>
  <si>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</si>
  <si>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</si>
  <si>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</si>
  <si>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</si>
  <si>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</si>
  <si>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</si>
  <si>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</si>
  <si>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</si>
  <si>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</si>
  <si>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</si>
  <si>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</si>
  <si>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</si>
  <si>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</si>
  <si>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</si>
  <si>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</si>
  <si>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</si>
  <si>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</si>
  <si>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</si>
  <si>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</si>
  <si>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</si>
  <si>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</si>
  <si>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</si>
  <si>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</si>
  <si>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</si>
  <si>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</si>
  <si>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</si>
  <si>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</si>
  <si>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</si>
  <si>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</si>
  <si>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</si>
  <si>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</si>
  <si>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</si>
  <si>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</si>
  <si>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</si>
  <si>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</si>
  <si>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</si>
  <si>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</si>
  <si>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</si>
  <si>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</si>
  <si>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</si>
  <si>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</si>
  <si>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</si>
  <si>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</si>
  <si>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</si>
  <si>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</si>
  <si>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</si>
  <si>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</si>
  <si>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</si>
  <si>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</si>
  <si>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</si>
  <si>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</si>
  <si>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</si>
  <si>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</si>
  <si>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</si>
  <si>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</si>
  <si>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</si>
  <si>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</si>
  <si>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</si>
  <si>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</si>
  <si>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</si>
  <si>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</si>
  <si>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</si>
  <si>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</si>
  <si>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</si>
  <si>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</si>
  <si>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</si>
  <si>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</si>
  <si>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</si>
  <si>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</si>
  <si>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</si>
  <si>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</si>
  <si>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</si>
  <si>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</si>
  <si>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</si>
  <si>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</si>
  <si>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</si>
  <si>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</si>
  <si>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</si>
  <si>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</si>
  <si>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</si>
  <si>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</si>
  <si>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</si>
  <si>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</si>
  <si>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</si>
  <si>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</si>
  <si>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</si>
  <si>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</si>
  <si>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</si>
  <si>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</si>
  <si>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</si>
  <si>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</si>
  <si>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</si>
  <si>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</si>
  <si>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</si>
  <si>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</si>
  <si>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</si>
  <si>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</si>
  <si>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</si>
  <si>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</si>
  <si>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</si>
  <si>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</si>
  <si>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</si>
  <si>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</si>
  <si>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</si>
  <si>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</si>
  <si>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</si>
  <si>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</si>
  <si>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</si>
  <si>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</si>
  <si>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</si>
  <si>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</si>
  <si>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</si>
  <si>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</si>
  <si>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</si>
  <si>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</si>
  <si>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</si>
  <si>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</si>
  <si>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</si>
  <si>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</si>
  <si>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</si>
  <si>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</si>
  <si>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</si>
  <si>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</si>
  <si>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</si>
  <si>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</si>
  <si>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</si>
  <si>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</si>
  <si>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</si>
  <si>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</si>
  <si>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</si>
  <si>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</si>
  <si>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</si>
  <si>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</si>
  <si>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</si>
  <si>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</si>
  <si>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</si>
  <si>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</si>
  <si>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</si>
  <si>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</si>
  <si>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</si>
  <si>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</si>
  <si>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</si>
  <si>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</si>
  <si>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</si>
  <si>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</si>
  <si>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</si>
  <si>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</si>
  <si>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</si>
  <si>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</si>
  <si>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</si>
  <si>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</si>
  <si>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</si>
  <si>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</si>
  <si>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</si>
  <si>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</si>
  <si>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</si>
  <si>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</si>
  <si>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</si>
  <si>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</si>
  <si>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</si>
  <si>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</si>
  <si>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</si>
  <si>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</si>
  <si>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</si>
  <si>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</si>
  <si>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</si>
  <si>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</si>
  <si>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</si>
  <si>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</si>
  <si>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</si>
  <si>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</si>
  <si>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</si>
  <si>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</si>
  <si>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</si>
  <si>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</si>
  <si>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</si>
  <si>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</si>
  <si>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</si>
  <si>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</si>
  <si>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</si>
  <si>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</si>
  <si>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</si>
  <si>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</si>
  <si>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</si>
  <si>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</si>
  <si>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</si>
  <si>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</si>
  <si>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</si>
  <si>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 xml:space="preserve">Brioso Luciano, Cristino </t>
  </si>
  <si>
    <t>335854689 </t>
  </si>
  <si>
    <t>GAVETA VACIAS + GAVETAS FALLANDO</t>
  </si>
  <si>
    <t>GAVETA DE DEPOSITOS LLENA</t>
  </si>
  <si>
    <t>16 Abril de 2021</t>
  </si>
  <si>
    <t>335855352</t>
  </si>
  <si>
    <t>335855349</t>
  </si>
  <si>
    <t>335855346</t>
  </si>
  <si>
    <t>335855344</t>
  </si>
  <si>
    <t>335855342</t>
  </si>
  <si>
    <t>335855341</t>
  </si>
  <si>
    <t>335855338</t>
  </si>
  <si>
    <t>335855337</t>
  </si>
  <si>
    <t>SIN EFECTTIVO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</si>
</sst>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50" borderId="0" xfId="0" applyFill="1"/>
    <xf numFmtId="0" fontId="11" fillId="51" borderId="64" xfId="0" applyFont="1" applyFill="1" applyBorder="1" applyAlignment="1">
      <alignment horizontal="center" vertical="center" wrapText="1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16"/>
  <sheetViews>
    <sheetView tabSelected="1" zoomScale="95" zoomScaleNormal="95" workbookViewId="0">
      <pane ySplit="4" topLeftCell="A5" activePane="bottomLeft" state="frozen"/>
      <selection pane="bottomLeft" activeCell="N114" sqref="N114"/>
    </sheetView>
  </sheetViews>
  <sheetFormatPr defaultColWidth="25.5703125" defaultRowHeight="15" x14ac:dyDescent="0.25"/>
  <cols>
    <col min="1" max="1" width="25.28515625" style="90" bestFit="1" customWidth="1"/>
    <col min="2" max="2" width="19.42578125" style="117" bestFit="1" customWidth="1"/>
    <col min="3" max="3" width="17.140625" style="46" bestFit="1" customWidth="1"/>
    <col min="4" max="4" width="27.140625" style="90" bestFit="1" customWidth="1"/>
    <col min="5" max="5" width="11.140625" style="85" bestFit="1" customWidth="1"/>
    <col min="6" max="6" width="11.28515625" style="47" bestFit="1" customWidth="1"/>
    <col min="7" max="7" width="59.85546875" style="47" bestFit="1" customWidth="1"/>
    <col min="8" max="11" width="6.28515625" style="47" bestFit="1" customWidth="1"/>
    <col min="12" max="12" width="48.7109375" style="47" bestFit="1" customWidth="1"/>
    <col min="13" max="13" width="19" style="90" bestFit="1" customWidth="1"/>
    <col min="14" max="14" width="16.5703125" style="90" bestFit="1" customWidth="1"/>
    <col min="15" max="15" width="40.42578125" style="90" bestFit="1" customWidth="1"/>
    <col min="16" max="16" width="15.7109375" style="92" bestFit="1" customWidth="1"/>
    <col min="17" max="17" width="48.7109375" style="78" bestFit="1" customWidth="1"/>
    <col min="18" max="16384" width="25.5703125" style="44"/>
  </cols>
  <sheetData>
    <row r="1" spans="1:18" ht="18" x14ac:dyDescent="0.25">
      <c r="A1" s="151" t="s">
        <v>2161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</row>
    <row r="2" spans="1:18" ht="18" x14ac:dyDescent="0.25">
      <c r="A2" s="150" t="s">
        <v>2158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8" ht="18.75" thickBot="1" x14ac:dyDescent="0.3">
      <c r="A3" s="152" t="s">
        <v>2536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146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8" x14ac:dyDescent="0.25">
      <c r="A5" s="122" t="str">
        <f>VLOOKUP(E5,'LISTADO ATM'!$A$2:$C$901,3,0)</f>
        <v>DISTRITO NACIONAL</v>
      </c>
      <c r="B5" s="121">
        <v>335850114</v>
      </c>
      <c r="C5" s="120">
        <v>44298.566851851851</v>
      </c>
      <c r="D5" s="122" t="s">
        <v>2189</v>
      </c>
      <c r="E5" s="123">
        <v>812</v>
      </c>
      <c r="F5" s="139" t="str">
        <f>VLOOKUP(E5,VIP!$A$2:$O12576,2,0)</f>
        <v>DRBR812</v>
      </c>
      <c r="G5" s="122" t="str">
        <f>VLOOKUP(E5,'LISTADO ATM'!$A$2:$B$900,2,0)</f>
        <v xml:space="preserve">ATM Canasta del Pueblo </v>
      </c>
      <c r="H5" s="122" t="str">
        <f>VLOOKUP(E5,VIP!$A$2:$O17497,7,FALSE)</f>
        <v>Si</v>
      </c>
      <c r="I5" s="122" t="str">
        <f>VLOOKUP(E5,VIP!$A$2:$O9462,8,FALSE)</f>
        <v>Si</v>
      </c>
      <c r="J5" s="122" t="str">
        <f>VLOOKUP(E5,VIP!$A$2:$O9412,8,FALSE)</f>
        <v>Si</v>
      </c>
      <c r="K5" s="122" t="str">
        <f>VLOOKUP(E5,VIP!$A$2:$O12986,6,0)</f>
        <v>NO</v>
      </c>
      <c r="L5" s="124" t="s">
        <v>2254</v>
      </c>
      <c r="M5" s="118" t="s">
        <v>2465</v>
      </c>
      <c r="N5" s="118" t="s">
        <v>2506</v>
      </c>
      <c r="O5" s="139" t="s">
        <v>2474</v>
      </c>
      <c r="P5" s="138"/>
      <c r="Q5" s="119" t="s">
        <v>2254</v>
      </c>
    </row>
    <row r="6" spans="1:18" s="99" customFormat="1" ht="18" x14ac:dyDescent="0.25">
      <c r="A6" s="122" t="str">
        <f>VLOOKUP(E6,'LISTADO ATM'!$A$2:$C$901,3,0)</f>
        <v>DISTRITO NACIONAL</v>
      </c>
      <c r="B6" s="121">
        <v>335850318</v>
      </c>
      <c r="C6" s="120">
        <v>44298.626423611109</v>
      </c>
      <c r="D6" s="120" t="s">
        <v>2492</v>
      </c>
      <c r="E6" s="122">
        <v>567</v>
      </c>
      <c r="F6" s="139" t="str">
        <f>VLOOKUP(E6,VIP!$A$2:$O12593,2,0)</f>
        <v>DRBR015</v>
      </c>
      <c r="G6" s="122" t="str">
        <f>VLOOKUP(E6,'LISTADO ATM'!$A$2:$B$900,2,0)</f>
        <v xml:space="preserve">ATM Oficina Máximo Gómez </v>
      </c>
      <c r="H6" s="122" t="str">
        <f>VLOOKUP(E6,VIP!$A$2:$O17514,7,FALSE)</f>
        <v>Si</v>
      </c>
      <c r="I6" s="122" t="str">
        <f>VLOOKUP(E6,VIP!$A$2:$O9479,8,FALSE)</f>
        <v>Si</v>
      </c>
      <c r="J6" s="122" t="str">
        <f>VLOOKUP(E6,VIP!$A$2:$O9429,8,FALSE)</f>
        <v>Si</v>
      </c>
      <c r="K6" s="122" t="str">
        <f>VLOOKUP(E6,VIP!$A$2:$O13003,6,0)</f>
        <v>NO</v>
      </c>
      <c r="L6" s="124" t="s">
        <v>2459</v>
      </c>
      <c r="M6" s="118" t="s">
        <v>2465</v>
      </c>
      <c r="N6" s="118" t="s">
        <v>2472</v>
      </c>
      <c r="O6" s="139" t="s">
        <v>2493</v>
      </c>
      <c r="P6" s="138"/>
      <c r="Q6" s="119" t="s">
        <v>2459</v>
      </c>
    </row>
    <row r="7" spans="1:18" s="99" customFormat="1" ht="18" x14ac:dyDescent="0.25">
      <c r="A7" s="122" t="str">
        <f>VLOOKUP(E7,'LISTADO ATM'!$A$2:$C$901,3,0)</f>
        <v>DISTRITO NACIONAL</v>
      </c>
      <c r="B7" s="121">
        <v>335850706</v>
      </c>
      <c r="C7" s="120">
        <v>44298.770624999997</v>
      </c>
      <c r="D7" s="120" t="s">
        <v>2189</v>
      </c>
      <c r="E7" s="122">
        <v>686</v>
      </c>
      <c r="F7" s="139" t="str">
        <f>VLOOKUP(E7,VIP!$A$2:$O12589,2,0)</f>
        <v>DRBR686</v>
      </c>
      <c r="G7" s="122" t="str">
        <f>VLOOKUP(E7,'LISTADO ATM'!$A$2:$B$900,2,0)</f>
        <v>ATM Autoservicio Oficina Máximo Gómez</v>
      </c>
      <c r="H7" s="122" t="str">
        <f>VLOOKUP(E7,VIP!$A$2:$O17510,7,FALSE)</f>
        <v>Si</v>
      </c>
      <c r="I7" s="122" t="str">
        <f>VLOOKUP(E7,VIP!$A$2:$O9475,8,FALSE)</f>
        <v>Si</v>
      </c>
      <c r="J7" s="122" t="str">
        <f>VLOOKUP(E7,VIP!$A$2:$O9425,8,FALSE)</f>
        <v>Si</v>
      </c>
      <c r="K7" s="122" t="str">
        <f>VLOOKUP(E7,VIP!$A$2:$O12999,6,0)</f>
        <v>NO</v>
      </c>
      <c r="L7" s="124" t="s">
        <v>2228</v>
      </c>
      <c r="M7" s="118" t="s">
        <v>2465</v>
      </c>
      <c r="N7" s="118" t="s">
        <v>2506</v>
      </c>
      <c r="O7" s="139" t="s">
        <v>2474</v>
      </c>
      <c r="P7" s="138"/>
      <c r="Q7" s="119" t="s">
        <v>2228</v>
      </c>
    </row>
    <row r="8" spans="1:18" s="99" customFormat="1" ht="18" x14ac:dyDescent="0.25">
      <c r="A8" s="122" t="str">
        <f>VLOOKUP(E8,'LISTADO ATM'!$A$2:$C$901,3,0)</f>
        <v>DISTRITO NACIONAL</v>
      </c>
      <c r="B8" s="121">
        <v>335851716</v>
      </c>
      <c r="C8" s="120">
        <v>44299.539814814816</v>
      </c>
      <c r="D8" s="120" t="s">
        <v>2189</v>
      </c>
      <c r="E8" s="122">
        <v>70</v>
      </c>
      <c r="F8" s="139" t="str">
        <f>VLOOKUP(E8,VIP!$A$2:$O12620,2,0)</f>
        <v>DRBR070</v>
      </c>
      <c r="G8" s="122" t="str">
        <f>VLOOKUP(E8,'LISTADO ATM'!$A$2:$B$900,2,0)</f>
        <v xml:space="preserve">ATM Autoservicio Plaza Lama Zona Oriental </v>
      </c>
      <c r="H8" s="122" t="str">
        <f>VLOOKUP(E8,VIP!$A$2:$O17541,7,FALSE)</f>
        <v>Si</v>
      </c>
      <c r="I8" s="122" t="str">
        <f>VLOOKUP(E8,VIP!$A$2:$O9506,8,FALSE)</f>
        <v>Si</v>
      </c>
      <c r="J8" s="122" t="str">
        <f>VLOOKUP(E8,VIP!$A$2:$O9456,8,FALSE)</f>
        <v>Si</v>
      </c>
      <c r="K8" s="122" t="str">
        <f>VLOOKUP(E8,VIP!$A$2:$O13030,6,0)</f>
        <v>NO</v>
      </c>
      <c r="L8" s="124" t="s">
        <v>2228</v>
      </c>
      <c r="M8" s="118" t="s">
        <v>2465</v>
      </c>
      <c r="N8" s="118" t="s">
        <v>2472</v>
      </c>
      <c r="O8" s="139" t="s">
        <v>2474</v>
      </c>
      <c r="P8" s="138"/>
      <c r="Q8" s="119" t="s">
        <v>2228</v>
      </c>
    </row>
    <row r="9" spans="1:18" s="99" customFormat="1" ht="18" x14ac:dyDescent="0.25">
      <c r="A9" s="122" t="str">
        <f>VLOOKUP(E9,'LISTADO ATM'!$A$2:$C$901,3,0)</f>
        <v>DISTRITO NACIONAL</v>
      </c>
      <c r="B9" s="121">
        <v>335852611</v>
      </c>
      <c r="C9" s="120">
        <v>44300.362962962965</v>
      </c>
      <c r="D9" s="122" t="s">
        <v>2492</v>
      </c>
      <c r="E9" s="123">
        <v>354</v>
      </c>
      <c r="F9" s="139" t="str">
        <f>VLOOKUP(E9,VIP!$A$2:$O12593,2,0)</f>
        <v>DRBR354</v>
      </c>
      <c r="G9" s="122" t="str">
        <f>VLOOKUP(E9,'LISTADO ATM'!$A$2:$B$900,2,0)</f>
        <v xml:space="preserve">ATM Oficina Núñez de Cáceres II </v>
      </c>
      <c r="H9" s="122" t="str">
        <f>VLOOKUP(E9,VIP!$A$2:$O17514,7,FALSE)</f>
        <v>Si</v>
      </c>
      <c r="I9" s="122" t="str">
        <f>VLOOKUP(E9,VIP!$A$2:$O9479,8,FALSE)</f>
        <v>Si</v>
      </c>
      <c r="J9" s="122" t="str">
        <f>VLOOKUP(E9,VIP!$A$2:$O9429,8,FALSE)</f>
        <v>Si</v>
      </c>
      <c r="K9" s="122" t="str">
        <f>VLOOKUP(E9,VIP!$A$2:$O13003,6,0)</f>
        <v>NO</v>
      </c>
      <c r="L9" s="124" t="s">
        <v>2428</v>
      </c>
      <c r="M9" s="118" t="s">
        <v>2465</v>
      </c>
      <c r="N9" s="118" t="s">
        <v>2472</v>
      </c>
      <c r="O9" s="139" t="s">
        <v>2493</v>
      </c>
      <c r="P9" s="138"/>
      <c r="Q9" s="119" t="s">
        <v>2428</v>
      </c>
    </row>
    <row r="10" spans="1:18" s="99" customFormat="1" ht="18" x14ac:dyDescent="0.25">
      <c r="A10" s="122" t="str">
        <f>VLOOKUP(E10,'LISTADO ATM'!$A$2:$C$901,3,0)</f>
        <v>DISTRITO NACIONAL</v>
      </c>
      <c r="B10" s="121">
        <v>335852747</v>
      </c>
      <c r="C10" s="120">
        <v>44300.386620370373</v>
      </c>
      <c r="D10" s="122" t="s">
        <v>2468</v>
      </c>
      <c r="E10" s="123">
        <v>724</v>
      </c>
      <c r="F10" s="139" t="str">
        <f>VLOOKUP(E10,VIP!$A$2:$O12587,2,0)</f>
        <v>DRBR997</v>
      </c>
      <c r="G10" s="122" t="str">
        <f>VLOOKUP(E10,'LISTADO ATM'!$A$2:$B$900,2,0)</f>
        <v xml:space="preserve">ATM El Huacal I </v>
      </c>
      <c r="H10" s="122" t="str">
        <f>VLOOKUP(E10,VIP!$A$2:$O17508,7,FALSE)</f>
        <v>Si</v>
      </c>
      <c r="I10" s="122" t="str">
        <f>VLOOKUP(E10,VIP!$A$2:$O9473,8,FALSE)</f>
        <v>Si</v>
      </c>
      <c r="J10" s="122" t="str">
        <f>VLOOKUP(E10,VIP!$A$2:$O9423,8,FALSE)</f>
        <v>Si</v>
      </c>
      <c r="K10" s="122" t="str">
        <f>VLOOKUP(E10,VIP!$A$2:$O12997,6,0)</f>
        <v>NO</v>
      </c>
      <c r="L10" s="124" t="s">
        <v>2428</v>
      </c>
      <c r="M10" s="118" t="s">
        <v>2465</v>
      </c>
      <c r="N10" s="118" t="s">
        <v>2524</v>
      </c>
      <c r="O10" s="139" t="s">
        <v>2473</v>
      </c>
      <c r="P10" s="138"/>
      <c r="Q10" s="119" t="s">
        <v>2428</v>
      </c>
    </row>
    <row r="11" spans="1:18" s="99" customFormat="1" ht="18" x14ac:dyDescent="0.25">
      <c r="A11" s="122" t="str">
        <f>VLOOKUP(E11,'LISTADO ATM'!$A$2:$C$901,3,0)</f>
        <v>DISTRITO NACIONAL</v>
      </c>
      <c r="B11" s="121">
        <v>335852826</v>
      </c>
      <c r="C11" s="120">
        <v>44300.40347222222</v>
      </c>
      <c r="D11" s="122" t="s">
        <v>2189</v>
      </c>
      <c r="E11" s="123">
        <v>420</v>
      </c>
      <c r="F11" s="139" t="str">
        <f>VLOOKUP(E11,VIP!$A$2:$O12617,2,0)</f>
        <v>DRBR420</v>
      </c>
      <c r="G11" s="122" t="str">
        <f>VLOOKUP(E11,'LISTADO ATM'!$A$2:$B$900,2,0)</f>
        <v xml:space="preserve">ATM DGII Av. Lincoln </v>
      </c>
      <c r="H11" s="122" t="str">
        <f>VLOOKUP(E11,VIP!$A$2:$O17538,7,FALSE)</f>
        <v>Si</v>
      </c>
      <c r="I11" s="122" t="str">
        <f>VLOOKUP(E11,VIP!$A$2:$O9503,8,FALSE)</f>
        <v>Si</v>
      </c>
      <c r="J11" s="122" t="str">
        <f>VLOOKUP(E11,VIP!$A$2:$O9453,8,FALSE)</f>
        <v>Si</v>
      </c>
      <c r="K11" s="122" t="str">
        <f>VLOOKUP(E11,VIP!$A$2:$O13027,6,0)</f>
        <v>NO</v>
      </c>
      <c r="L11" s="124" t="s">
        <v>2228</v>
      </c>
      <c r="M11" s="118" t="s">
        <v>2465</v>
      </c>
      <c r="N11" s="118" t="s">
        <v>2506</v>
      </c>
      <c r="O11" s="139" t="s">
        <v>2474</v>
      </c>
      <c r="P11" s="138"/>
      <c r="Q11" s="119" t="s">
        <v>2228</v>
      </c>
    </row>
    <row r="12" spans="1:18" s="99" customFormat="1" ht="18" x14ac:dyDescent="0.25">
      <c r="A12" s="122" t="str">
        <f>VLOOKUP(E12,'LISTADO ATM'!$A$2:$C$901,3,0)</f>
        <v>DISTRITO NACIONAL</v>
      </c>
      <c r="B12" s="121">
        <v>335852954</v>
      </c>
      <c r="C12" s="120">
        <v>44300.439606481479</v>
      </c>
      <c r="D12" s="122" t="s">
        <v>2189</v>
      </c>
      <c r="E12" s="123">
        <v>670</v>
      </c>
      <c r="F12" s="139" t="str">
        <f>VLOOKUP(E12,VIP!$A$2:$O12571,2,0)</f>
        <v>DRBR670</v>
      </c>
      <c r="G12" s="122" t="str">
        <f>VLOOKUP(E12,'LISTADO ATM'!$A$2:$B$900,2,0)</f>
        <v>ATM Estación Texaco Algodón</v>
      </c>
      <c r="H12" s="122" t="str">
        <f>VLOOKUP(E12,VIP!$A$2:$O17492,7,FALSE)</f>
        <v>Si</v>
      </c>
      <c r="I12" s="122" t="str">
        <f>VLOOKUP(E12,VIP!$A$2:$O9457,8,FALSE)</f>
        <v>Si</v>
      </c>
      <c r="J12" s="122" t="str">
        <f>VLOOKUP(E12,VIP!$A$2:$O9407,8,FALSE)</f>
        <v>Si</v>
      </c>
      <c r="K12" s="122" t="str">
        <f>VLOOKUP(E12,VIP!$A$2:$O12981,6,0)</f>
        <v>NO</v>
      </c>
      <c r="L12" s="124" t="s">
        <v>2228</v>
      </c>
      <c r="M12" s="118" t="s">
        <v>2465</v>
      </c>
      <c r="N12" s="118" t="s">
        <v>2472</v>
      </c>
      <c r="O12" s="139" t="s">
        <v>2474</v>
      </c>
      <c r="P12" s="138"/>
      <c r="Q12" s="119" t="s">
        <v>2228</v>
      </c>
    </row>
    <row r="13" spans="1:18" s="99" customFormat="1" ht="18" x14ac:dyDescent="0.25">
      <c r="A13" s="122" t="str">
        <f>VLOOKUP(E13,'LISTADO ATM'!$A$2:$C$901,3,0)</f>
        <v>DISTRITO NACIONAL</v>
      </c>
      <c r="B13" s="121">
        <v>335853306</v>
      </c>
      <c r="C13" s="120">
        <v>44300.567314814813</v>
      </c>
      <c r="D13" s="122" t="s">
        <v>2468</v>
      </c>
      <c r="E13" s="123">
        <v>568</v>
      </c>
      <c r="F13" s="139" t="str">
        <f>VLOOKUP(E13,VIP!$A$2:$O12609,2,0)</f>
        <v>DRBR01F</v>
      </c>
      <c r="G13" s="122" t="str">
        <f>VLOOKUP(E13,'LISTADO ATM'!$A$2:$B$900,2,0)</f>
        <v xml:space="preserve">ATM Ministerio de Educación </v>
      </c>
      <c r="H13" s="122" t="str">
        <f>VLOOKUP(E13,VIP!$A$2:$O17530,7,FALSE)</f>
        <v>Si</v>
      </c>
      <c r="I13" s="122" t="str">
        <f>VLOOKUP(E13,VIP!$A$2:$O9495,8,FALSE)</f>
        <v>Si</v>
      </c>
      <c r="J13" s="122" t="str">
        <f>VLOOKUP(E13,VIP!$A$2:$O9445,8,FALSE)</f>
        <v>Si</v>
      </c>
      <c r="K13" s="122" t="str">
        <f>VLOOKUP(E13,VIP!$A$2:$O13019,6,0)</f>
        <v>NO</v>
      </c>
      <c r="L13" s="124" t="s">
        <v>2459</v>
      </c>
      <c r="M13" s="118" t="s">
        <v>2465</v>
      </c>
      <c r="N13" s="118" t="s">
        <v>2472</v>
      </c>
      <c r="O13" s="139" t="s">
        <v>2473</v>
      </c>
      <c r="P13" s="145"/>
      <c r="Q13" s="119" t="s">
        <v>2459</v>
      </c>
    </row>
    <row r="14" spans="1:18" s="99" customFormat="1" ht="18" x14ac:dyDescent="0.25">
      <c r="A14" s="122" t="str">
        <f>VLOOKUP(E14,'LISTADO ATM'!$A$2:$C$901,3,0)</f>
        <v>DISTRITO NACIONAL</v>
      </c>
      <c r="B14" s="121">
        <v>335853358</v>
      </c>
      <c r="C14" s="120">
        <v>44300.589641203704</v>
      </c>
      <c r="D14" s="122" t="s">
        <v>2492</v>
      </c>
      <c r="E14" s="123">
        <v>946</v>
      </c>
      <c r="F14" s="139" t="str">
        <f>VLOOKUP(E14,VIP!$A$2:$O12607,2,0)</f>
        <v>DRBR24R</v>
      </c>
      <c r="G14" s="122" t="str">
        <f>VLOOKUP(E14,'LISTADO ATM'!$A$2:$B$900,2,0)</f>
        <v xml:space="preserve">ATM Oficina Núñez de Cáceres I </v>
      </c>
      <c r="H14" s="122" t="str">
        <f>VLOOKUP(E14,VIP!$A$2:$O17528,7,FALSE)</f>
        <v>Si</v>
      </c>
      <c r="I14" s="122" t="str">
        <f>VLOOKUP(E14,VIP!$A$2:$O9493,8,FALSE)</f>
        <v>Si</v>
      </c>
      <c r="J14" s="122" t="str">
        <f>VLOOKUP(E14,VIP!$A$2:$O9443,8,FALSE)</f>
        <v>Si</v>
      </c>
      <c r="K14" s="122" t="str">
        <f>VLOOKUP(E14,VIP!$A$2:$O13017,6,0)</f>
        <v>NO</v>
      </c>
      <c r="L14" s="124" t="s">
        <v>2428</v>
      </c>
      <c r="M14" s="118" t="s">
        <v>2465</v>
      </c>
      <c r="N14" s="118" t="s">
        <v>2472</v>
      </c>
      <c r="O14" s="139" t="s">
        <v>2493</v>
      </c>
      <c r="P14" s="145"/>
      <c r="Q14" s="119" t="s">
        <v>2428</v>
      </c>
    </row>
    <row r="15" spans="1:18" s="99" customFormat="1" ht="18" x14ac:dyDescent="0.25">
      <c r="A15" s="122" t="str">
        <f>VLOOKUP(E15,'LISTADO ATM'!$A$2:$C$901,3,0)</f>
        <v>DISTRITO NACIONAL</v>
      </c>
      <c r="B15" s="121">
        <v>335853363</v>
      </c>
      <c r="C15" s="120">
        <v>44300.592187499999</v>
      </c>
      <c r="D15" s="122" t="s">
        <v>2189</v>
      </c>
      <c r="E15" s="123">
        <v>29</v>
      </c>
      <c r="F15" s="139" t="str">
        <f>VLOOKUP(E15,VIP!$A$2:$O12604,2,0)</f>
        <v>DRBR029</v>
      </c>
      <c r="G15" s="122" t="str">
        <f>VLOOKUP(E15,'LISTADO ATM'!$A$2:$B$900,2,0)</f>
        <v xml:space="preserve">ATM AFP </v>
      </c>
      <c r="H15" s="122" t="str">
        <f>VLOOKUP(E15,VIP!$A$2:$O17525,7,FALSE)</f>
        <v>Si</v>
      </c>
      <c r="I15" s="122" t="str">
        <f>VLOOKUP(E15,VIP!$A$2:$O9490,8,FALSE)</f>
        <v>Si</v>
      </c>
      <c r="J15" s="122" t="str">
        <f>VLOOKUP(E15,VIP!$A$2:$O9440,8,FALSE)</f>
        <v>Si</v>
      </c>
      <c r="K15" s="122" t="str">
        <f>VLOOKUP(E15,VIP!$A$2:$O13014,6,0)</f>
        <v>NO</v>
      </c>
      <c r="L15" s="124" t="s">
        <v>2228</v>
      </c>
      <c r="M15" s="118" t="s">
        <v>2465</v>
      </c>
      <c r="N15" s="118" t="s">
        <v>2472</v>
      </c>
      <c r="O15" s="139" t="s">
        <v>2474</v>
      </c>
      <c r="P15" s="145"/>
      <c r="Q15" s="119" t="s">
        <v>2228</v>
      </c>
    </row>
    <row r="16" spans="1:18" s="99" customFormat="1" ht="18" x14ac:dyDescent="0.25">
      <c r="A16" s="122" t="str">
        <f>VLOOKUP(E16,'LISTADO ATM'!$A$2:$C$901,3,0)</f>
        <v>DISTRITO NACIONAL</v>
      </c>
      <c r="B16" s="121">
        <v>335853369</v>
      </c>
      <c r="C16" s="120">
        <v>44300.594490740739</v>
      </c>
      <c r="D16" s="122" t="s">
        <v>2189</v>
      </c>
      <c r="E16" s="123">
        <v>476</v>
      </c>
      <c r="F16" s="139" t="str">
        <f>VLOOKUP(E16,VIP!$A$2:$O12602,2,0)</f>
        <v>DRBR476</v>
      </c>
      <c r="G16" s="122" t="str">
        <f>VLOOKUP(E16,'LISTADO ATM'!$A$2:$B$900,2,0)</f>
        <v xml:space="preserve">ATM Multicentro La Sirena Las Caobas </v>
      </c>
      <c r="H16" s="122" t="str">
        <f>VLOOKUP(E16,VIP!$A$2:$O17523,7,FALSE)</f>
        <v>Si</v>
      </c>
      <c r="I16" s="122" t="str">
        <f>VLOOKUP(E16,VIP!$A$2:$O9488,8,FALSE)</f>
        <v>Si</v>
      </c>
      <c r="J16" s="122" t="str">
        <f>VLOOKUP(E16,VIP!$A$2:$O9438,8,FALSE)</f>
        <v>Si</v>
      </c>
      <c r="K16" s="122" t="str">
        <f>VLOOKUP(E16,VIP!$A$2:$O13012,6,0)</f>
        <v>SI</v>
      </c>
      <c r="L16" s="124" t="s">
        <v>2228</v>
      </c>
      <c r="M16" s="118" t="s">
        <v>2465</v>
      </c>
      <c r="N16" s="118" t="s">
        <v>2472</v>
      </c>
      <c r="O16" s="139" t="s">
        <v>2474</v>
      </c>
      <c r="P16" s="145"/>
      <c r="Q16" s="119" t="s">
        <v>2228</v>
      </c>
    </row>
    <row r="17" spans="1:17" s="99" customFormat="1" ht="18" x14ac:dyDescent="0.25">
      <c r="A17" s="122" t="str">
        <f>VLOOKUP(E17,'LISTADO ATM'!$A$2:$C$901,3,0)</f>
        <v>SUR</v>
      </c>
      <c r="B17" s="121">
        <v>335853486</v>
      </c>
      <c r="C17" s="120">
        <v>44300.639826388891</v>
      </c>
      <c r="D17" s="122" t="s">
        <v>2468</v>
      </c>
      <c r="E17" s="123">
        <v>730</v>
      </c>
      <c r="F17" s="139" t="str">
        <f>VLOOKUP(E17,VIP!$A$2:$O12613,2,0)</f>
        <v>DRBR082</v>
      </c>
      <c r="G17" s="122" t="str">
        <f>VLOOKUP(E17,'LISTADO ATM'!$A$2:$B$900,2,0)</f>
        <v xml:space="preserve">ATM Palacio de Justicia Barahona </v>
      </c>
      <c r="H17" s="122" t="str">
        <f>VLOOKUP(E17,VIP!$A$2:$O17534,7,FALSE)</f>
        <v>Si</v>
      </c>
      <c r="I17" s="122" t="str">
        <f>VLOOKUP(E17,VIP!$A$2:$O9499,8,FALSE)</f>
        <v>Si</v>
      </c>
      <c r="J17" s="122" t="str">
        <f>VLOOKUP(E17,VIP!$A$2:$O9449,8,FALSE)</f>
        <v>Si</v>
      </c>
      <c r="K17" s="122" t="str">
        <f>VLOOKUP(E17,VIP!$A$2:$O13023,6,0)</f>
        <v>NO</v>
      </c>
      <c r="L17" s="124" t="s">
        <v>2527</v>
      </c>
      <c r="M17" s="118" t="s">
        <v>2465</v>
      </c>
      <c r="N17" s="118" t="s">
        <v>2472</v>
      </c>
      <c r="O17" s="139" t="s">
        <v>2473</v>
      </c>
      <c r="P17" s="145"/>
      <c r="Q17" s="119" t="s">
        <v>2527</v>
      </c>
    </row>
    <row r="18" spans="1:17" s="99" customFormat="1" ht="18" x14ac:dyDescent="0.25">
      <c r="A18" s="122" t="str">
        <f>VLOOKUP(E18,'LISTADO ATM'!$A$2:$C$901,3,0)</f>
        <v>DISTRITO NACIONAL</v>
      </c>
      <c r="B18" s="121">
        <v>335853772</v>
      </c>
      <c r="C18" s="120">
        <v>44300.782025462962</v>
      </c>
      <c r="D18" s="122" t="s">
        <v>2189</v>
      </c>
      <c r="E18" s="123">
        <v>816</v>
      </c>
      <c r="F18" s="139" t="str">
        <f>VLOOKUP(E18,VIP!$A$2:$O12623,2,0)</f>
        <v>DRBR816</v>
      </c>
      <c r="G18" s="122" t="str">
        <f>VLOOKUP(E18,'LISTADO ATM'!$A$2:$B$900,2,0)</f>
        <v xml:space="preserve">ATM Oficina Pedro Brand </v>
      </c>
      <c r="H18" s="122" t="str">
        <f>VLOOKUP(E18,VIP!$A$2:$O17544,7,FALSE)</f>
        <v>Si</v>
      </c>
      <c r="I18" s="122" t="str">
        <f>VLOOKUP(E18,VIP!$A$2:$O9509,8,FALSE)</f>
        <v>Si</v>
      </c>
      <c r="J18" s="122" t="str">
        <f>VLOOKUP(E18,VIP!$A$2:$O9459,8,FALSE)</f>
        <v>Si</v>
      </c>
      <c r="K18" s="122" t="str">
        <f>VLOOKUP(E18,VIP!$A$2:$O13033,6,0)</f>
        <v>NO</v>
      </c>
      <c r="L18" s="124" t="s">
        <v>2254</v>
      </c>
      <c r="M18" s="118" t="s">
        <v>2465</v>
      </c>
      <c r="N18" s="118" t="s">
        <v>2472</v>
      </c>
      <c r="O18" s="139" t="s">
        <v>2474</v>
      </c>
      <c r="P18" s="145"/>
      <c r="Q18" s="119" t="s">
        <v>2254</v>
      </c>
    </row>
    <row r="19" spans="1:17" s="99" customFormat="1" ht="18" x14ac:dyDescent="0.25">
      <c r="A19" s="122" t="str">
        <f>VLOOKUP(E19,'LISTADO ATM'!$A$2:$C$901,3,0)</f>
        <v>DISTRITO NACIONAL</v>
      </c>
      <c r="B19" s="121">
        <v>335853817</v>
      </c>
      <c r="C19" s="120">
        <v>44301.013923611114</v>
      </c>
      <c r="D19" s="122" t="s">
        <v>2468</v>
      </c>
      <c r="E19" s="123">
        <v>911</v>
      </c>
      <c r="F19" s="139" t="str">
        <f>VLOOKUP(E19,VIP!$A$2:$O12626,2,0)</f>
        <v>DRBR911</v>
      </c>
      <c r="G19" s="122" t="str">
        <f>VLOOKUP(E19,'LISTADO ATM'!$A$2:$B$900,2,0)</f>
        <v xml:space="preserve">ATM Oficina Venezuela II </v>
      </c>
      <c r="H19" s="122" t="str">
        <f>VLOOKUP(E19,VIP!$A$2:$O17547,7,FALSE)</f>
        <v>Si</v>
      </c>
      <c r="I19" s="122" t="str">
        <f>VLOOKUP(E19,VIP!$A$2:$O9512,8,FALSE)</f>
        <v>Si</v>
      </c>
      <c r="J19" s="122" t="str">
        <f>VLOOKUP(E19,VIP!$A$2:$O9462,8,FALSE)</f>
        <v>Si</v>
      </c>
      <c r="K19" s="122" t="str">
        <f>VLOOKUP(E19,VIP!$A$2:$O13036,6,0)</f>
        <v>SI</v>
      </c>
      <c r="L19" s="124" t="s">
        <v>2459</v>
      </c>
      <c r="M19" s="118" t="s">
        <v>2465</v>
      </c>
      <c r="N19" s="118" t="s">
        <v>2472</v>
      </c>
      <c r="O19" s="139" t="s">
        <v>2473</v>
      </c>
      <c r="P19" s="145"/>
      <c r="Q19" s="119" t="s">
        <v>2459</v>
      </c>
    </row>
    <row r="20" spans="1:17" s="99" customFormat="1" ht="18" x14ac:dyDescent="0.25">
      <c r="A20" s="122" t="str">
        <f>VLOOKUP(E20,'LISTADO ATM'!$A$2:$C$901,3,0)</f>
        <v>ESTE</v>
      </c>
      <c r="B20" s="121">
        <v>335854173</v>
      </c>
      <c r="C20" s="120">
        <v>44301.419942129629</v>
      </c>
      <c r="D20" s="122" t="s">
        <v>2189</v>
      </c>
      <c r="E20" s="123">
        <v>519</v>
      </c>
      <c r="F20" s="139" t="str">
        <f>VLOOKUP(E20,VIP!$A$2:$O12625,2,0)</f>
        <v>DRBR519</v>
      </c>
      <c r="G20" s="122" t="str">
        <f>VLOOKUP(E20,'LISTADO ATM'!$A$2:$B$900,2,0)</f>
        <v xml:space="preserve">ATM Plaza Estrella (Bávaro) </v>
      </c>
      <c r="H20" s="122" t="str">
        <f>VLOOKUP(E20,VIP!$A$2:$O17546,7,FALSE)</f>
        <v>Si</v>
      </c>
      <c r="I20" s="122" t="str">
        <f>VLOOKUP(E20,VIP!$A$2:$O9511,8,FALSE)</f>
        <v>Si</v>
      </c>
      <c r="J20" s="122" t="str">
        <f>VLOOKUP(E20,VIP!$A$2:$O9461,8,FALSE)</f>
        <v>Si</v>
      </c>
      <c r="K20" s="122" t="str">
        <f>VLOOKUP(E20,VIP!$A$2:$O13035,6,0)</f>
        <v>NO</v>
      </c>
      <c r="L20" s="124" t="s">
        <v>2228</v>
      </c>
      <c r="M20" s="118" t="s">
        <v>2465</v>
      </c>
      <c r="N20" s="118" t="s">
        <v>2472</v>
      </c>
      <c r="O20" s="139" t="s">
        <v>2474</v>
      </c>
      <c r="P20" s="145"/>
      <c r="Q20" s="119" t="s">
        <v>2228</v>
      </c>
    </row>
    <row r="21" spans="1:17" s="99" customFormat="1" ht="18" x14ac:dyDescent="0.25">
      <c r="A21" s="122" t="str">
        <f>VLOOKUP(E21,'LISTADO ATM'!$A$2:$C$901,3,0)</f>
        <v>SUR</v>
      </c>
      <c r="B21" s="121">
        <v>335854385</v>
      </c>
      <c r="C21" s="120">
        <v>44301.468993055554</v>
      </c>
      <c r="D21" s="122" t="s">
        <v>2189</v>
      </c>
      <c r="E21" s="123">
        <v>751</v>
      </c>
      <c r="F21" s="139" t="str">
        <f>VLOOKUP(E21,VIP!$A$2:$O12640,2,0)</f>
        <v>DRBR751</v>
      </c>
      <c r="G21" s="122" t="str">
        <f>VLOOKUP(E21,'LISTADO ATM'!$A$2:$B$900,2,0)</f>
        <v>ATM Eco Petroleo Camilo</v>
      </c>
      <c r="H21" s="122" t="str">
        <f>VLOOKUP(E21,VIP!$A$2:$O17561,7,FALSE)</f>
        <v>N/A</v>
      </c>
      <c r="I21" s="122" t="str">
        <f>VLOOKUP(E21,VIP!$A$2:$O9526,8,FALSE)</f>
        <v>N/A</v>
      </c>
      <c r="J21" s="122" t="str">
        <f>VLOOKUP(E21,VIP!$A$2:$O9476,8,FALSE)</f>
        <v>N/A</v>
      </c>
      <c r="K21" s="122" t="str">
        <f>VLOOKUP(E21,VIP!$A$2:$O13050,6,0)</f>
        <v>N/A</v>
      </c>
      <c r="L21" s="124" t="s">
        <v>2228</v>
      </c>
      <c r="M21" s="118" t="s">
        <v>2465</v>
      </c>
      <c r="N21" s="118" t="s">
        <v>2506</v>
      </c>
      <c r="O21" s="139" t="s">
        <v>2474</v>
      </c>
      <c r="P21" s="145"/>
      <c r="Q21" s="119" t="s">
        <v>2228</v>
      </c>
    </row>
    <row r="22" spans="1:17" s="99" customFormat="1" ht="18" x14ac:dyDescent="0.25">
      <c r="A22" s="122" t="str">
        <f>VLOOKUP(E22,'LISTADO ATM'!$A$2:$C$901,3,0)</f>
        <v>DISTRITO NACIONAL</v>
      </c>
      <c r="B22" s="121">
        <v>335854392</v>
      </c>
      <c r="C22" s="120">
        <v>44301.470752314817</v>
      </c>
      <c r="D22" s="122" t="s">
        <v>2189</v>
      </c>
      <c r="E22" s="123">
        <v>113</v>
      </c>
      <c r="F22" s="139" t="str">
        <f>VLOOKUP(E22,VIP!$A$2:$O12639,2,0)</f>
        <v>DRBR113</v>
      </c>
      <c r="G22" s="122" t="str">
        <f>VLOOKUP(E22,'LISTADO ATM'!$A$2:$B$900,2,0)</f>
        <v xml:space="preserve">ATM Autoservicio Atalaya del Mar </v>
      </c>
      <c r="H22" s="122" t="str">
        <f>VLOOKUP(E22,VIP!$A$2:$O17560,7,FALSE)</f>
        <v>Si</v>
      </c>
      <c r="I22" s="122" t="str">
        <f>VLOOKUP(E22,VIP!$A$2:$O9525,8,FALSE)</f>
        <v>No</v>
      </c>
      <c r="J22" s="122" t="str">
        <f>VLOOKUP(E22,VIP!$A$2:$O9475,8,FALSE)</f>
        <v>No</v>
      </c>
      <c r="K22" s="122" t="str">
        <f>VLOOKUP(E22,VIP!$A$2:$O13049,6,0)</f>
        <v>NO</v>
      </c>
      <c r="L22" s="124" t="s">
        <v>2228</v>
      </c>
      <c r="M22" s="118" t="s">
        <v>2465</v>
      </c>
      <c r="N22" s="118" t="s">
        <v>2506</v>
      </c>
      <c r="O22" s="139" t="s">
        <v>2474</v>
      </c>
      <c r="P22" s="145"/>
      <c r="Q22" s="119" t="s">
        <v>2228</v>
      </c>
    </row>
    <row r="23" spans="1:17" s="99" customFormat="1" ht="18" x14ac:dyDescent="0.25">
      <c r="A23" s="122" t="str">
        <f>VLOOKUP(E23,'LISTADO ATM'!$A$2:$C$901,3,0)</f>
        <v>DISTRITO NACIONAL</v>
      </c>
      <c r="B23" s="121">
        <v>335854495</v>
      </c>
      <c r="C23" s="120">
        <v>44301.494629629633</v>
      </c>
      <c r="D23" s="122" t="s">
        <v>2468</v>
      </c>
      <c r="E23" s="123">
        <v>577</v>
      </c>
      <c r="F23" s="139" t="str">
        <f>VLOOKUP(E23,VIP!$A$2:$O12637,2,0)</f>
        <v>DRBR173</v>
      </c>
      <c r="G23" s="122" t="str">
        <f>VLOOKUP(E23,'LISTADO ATM'!$A$2:$B$900,2,0)</f>
        <v xml:space="preserve">ATM Olé Ave. Duarte </v>
      </c>
      <c r="H23" s="122" t="str">
        <f>VLOOKUP(E23,VIP!$A$2:$O17558,7,FALSE)</f>
        <v>Si</v>
      </c>
      <c r="I23" s="122" t="str">
        <f>VLOOKUP(E23,VIP!$A$2:$O9523,8,FALSE)</f>
        <v>Si</v>
      </c>
      <c r="J23" s="122" t="str">
        <f>VLOOKUP(E23,VIP!$A$2:$O9473,8,FALSE)</f>
        <v>Si</v>
      </c>
      <c r="K23" s="122" t="str">
        <f>VLOOKUP(E23,VIP!$A$2:$O13047,6,0)</f>
        <v>SI</v>
      </c>
      <c r="L23" s="124" t="s">
        <v>2459</v>
      </c>
      <c r="M23" s="118" t="s">
        <v>2465</v>
      </c>
      <c r="N23" s="118" t="s">
        <v>2472</v>
      </c>
      <c r="O23" s="139" t="s">
        <v>2473</v>
      </c>
      <c r="P23" s="145"/>
      <c r="Q23" s="119" t="s">
        <v>2459</v>
      </c>
    </row>
    <row r="24" spans="1:17" s="99" customFormat="1" ht="18" x14ac:dyDescent="0.25">
      <c r="A24" s="122" t="str">
        <f>VLOOKUP(E24,'LISTADO ATM'!$A$2:$C$901,3,0)</f>
        <v>SUR</v>
      </c>
      <c r="B24" s="121">
        <v>335854507</v>
      </c>
      <c r="C24" s="120">
        <v>44301.498541666668</v>
      </c>
      <c r="D24" s="122" t="s">
        <v>2492</v>
      </c>
      <c r="E24" s="123">
        <v>296</v>
      </c>
      <c r="F24" s="139" t="str">
        <f>VLOOKUP(E24,VIP!$A$2:$O12634,2,0)</f>
        <v>DRBR296</v>
      </c>
      <c r="G24" s="122" t="str">
        <f>VLOOKUP(E24,'LISTADO ATM'!$A$2:$B$900,2,0)</f>
        <v>ATM Estación BANICOMB (Baní)  ECO Petroleo</v>
      </c>
      <c r="H24" s="122" t="str">
        <f>VLOOKUP(E24,VIP!$A$2:$O17555,7,FALSE)</f>
        <v>Si</v>
      </c>
      <c r="I24" s="122" t="str">
        <f>VLOOKUP(E24,VIP!$A$2:$O9520,8,FALSE)</f>
        <v>Si</v>
      </c>
      <c r="J24" s="122" t="str">
        <f>VLOOKUP(E24,VIP!$A$2:$O9470,8,FALSE)</f>
        <v>Si</v>
      </c>
      <c r="K24" s="122" t="str">
        <f>VLOOKUP(E24,VIP!$A$2:$O13044,6,0)</f>
        <v>NO</v>
      </c>
      <c r="L24" s="124" t="s">
        <v>2459</v>
      </c>
      <c r="M24" s="118" t="s">
        <v>2465</v>
      </c>
      <c r="N24" s="118" t="s">
        <v>2472</v>
      </c>
      <c r="O24" s="139" t="s">
        <v>2493</v>
      </c>
      <c r="P24" s="145"/>
      <c r="Q24" s="119" t="s">
        <v>2459</v>
      </c>
    </row>
    <row r="25" spans="1:17" s="99" customFormat="1" ht="18" x14ac:dyDescent="0.25">
      <c r="A25" s="122" t="str">
        <f>VLOOKUP(E25,'LISTADO ATM'!$A$2:$C$901,3,0)</f>
        <v>DISTRITO NACIONAL</v>
      </c>
      <c r="B25" s="121">
        <v>335854513</v>
      </c>
      <c r="C25" s="120">
        <v>44301.499942129631</v>
      </c>
      <c r="D25" s="122" t="s">
        <v>2189</v>
      </c>
      <c r="E25" s="123">
        <v>15</v>
      </c>
      <c r="F25" s="139" t="str">
        <f>VLOOKUP(E25,VIP!$A$2:$O12633,2,0)</f>
        <v>DRBR015</v>
      </c>
      <c r="G25" s="122" t="str">
        <f>VLOOKUP(E25,'LISTADO ATM'!$A$2:$B$900,2,0)</f>
        <v>ATM DNI</v>
      </c>
      <c r="H25" s="122" t="str">
        <f>VLOOKUP(E25,VIP!$A$2:$O17554,7,FALSE)</f>
        <v>N/A</v>
      </c>
      <c r="I25" s="122" t="str">
        <f>VLOOKUP(E25,VIP!$A$2:$O9519,8,FALSE)</f>
        <v>N/A</v>
      </c>
      <c r="J25" s="122" t="str">
        <f>VLOOKUP(E25,VIP!$A$2:$O9469,8,FALSE)</f>
        <v>N/A</v>
      </c>
      <c r="K25" s="122" t="str">
        <f>VLOOKUP(E25,VIP!$A$2:$O13043,6,0)</f>
        <v>N/A</v>
      </c>
      <c r="L25" s="124" t="s">
        <v>2228</v>
      </c>
      <c r="M25" s="118" t="s">
        <v>2465</v>
      </c>
      <c r="N25" s="118" t="s">
        <v>2506</v>
      </c>
      <c r="O25" s="139" t="s">
        <v>2474</v>
      </c>
      <c r="P25" s="145"/>
      <c r="Q25" s="119" t="s">
        <v>2228</v>
      </c>
    </row>
    <row r="26" spans="1:17" s="99" customFormat="1" ht="18" x14ac:dyDescent="0.25">
      <c r="A26" s="122" t="str">
        <f>VLOOKUP(E26,'LISTADO ATM'!$A$2:$C$901,3,0)</f>
        <v>ESTE</v>
      </c>
      <c r="B26" s="121">
        <v>335854534</v>
      </c>
      <c r="C26" s="120">
        <v>44301.510694444441</v>
      </c>
      <c r="D26" s="122" t="s">
        <v>2189</v>
      </c>
      <c r="E26" s="123">
        <v>680</v>
      </c>
      <c r="F26" s="139" t="str">
        <f>VLOOKUP(E26,VIP!$A$2:$O12632,2,0)</f>
        <v>DRBR680</v>
      </c>
      <c r="G26" s="122" t="str">
        <f>VLOOKUP(E26,'LISTADO ATM'!$A$2:$B$900,2,0)</f>
        <v>ATM Hotel Royalton</v>
      </c>
      <c r="H26" s="122" t="str">
        <f>VLOOKUP(E26,VIP!$A$2:$O17553,7,FALSE)</f>
        <v>NO</v>
      </c>
      <c r="I26" s="122" t="str">
        <f>VLOOKUP(E26,VIP!$A$2:$O9518,8,FALSE)</f>
        <v>NO</v>
      </c>
      <c r="J26" s="122" t="str">
        <f>VLOOKUP(E26,VIP!$A$2:$O9468,8,FALSE)</f>
        <v>NO</v>
      </c>
      <c r="K26" s="122" t="str">
        <f>VLOOKUP(E26,VIP!$A$2:$O13042,6,0)</f>
        <v>NO</v>
      </c>
      <c r="L26" s="124" t="s">
        <v>2228</v>
      </c>
      <c r="M26" s="118" t="s">
        <v>2465</v>
      </c>
      <c r="N26" s="118" t="s">
        <v>2506</v>
      </c>
      <c r="O26" s="139" t="s">
        <v>2474</v>
      </c>
      <c r="P26" s="145"/>
      <c r="Q26" s="119" t="s">
        <v>2228</v>
      </c>
    </row>
    <row r="27" spans="1:17" s="99" customFormat="1" ht="18" x14ac:dyDescent="0.25">
      <c r="A27" s="122" t="str">
        <f>VLOOKUP(E27,'LISTADO ATM'!$A$2:$C$901,3,0)</f>
        <v>NORTE</v>
      </c>
      <c r="B27" s="121">
        <v>335854545</v>
      </c>
      <c r="C27" s="120">
        <v>44301.514513888891</v>
      </c>
      <c r="D27" s="122" t="s">
        <v>2190</v>
      </c>
      <c r="E27" s="123">
        <v>689</v>
      </c>
      <c r="F27" s="139" t="str">
        <f>VLOOKUP(E27,VIP!$A$2:$O12630,2,0)</f>
        <v>DRBR689</v>
      </c>
      <c r="G27" s="122" t="str">
        <f>VLOOKUP(E27,'LISTADO ATM'!$A$2:$B$900,2,0)</f>
        <v>ATM Eco Petroleo Villa Gonzalez</v>
      </c>
      <c r="H27" s="122" t="str">
        <f>VLOOKUP(E27,VIP!$A$2:$O17551,7,FALSE)</f>
        <v>NO</v>
      </c>
      <c r="I27" s="122" t="str">
        <f>VLOOKUP(E27,VIP!$A$2:$O9516,8,FALSE)</f>
        <v>NO</v>
      </c>
      <c r="J27" s="122" t="str">
        <f>VLOOKUP(E27,VIP!$A$2:$O9466,8,FALSE)</f>
        <v>NO</v>
      </c>
      <c r="K27" s="122" t="str">
        <f>VLOOKUP(E27,VIP!$A$2:$O13040,6,0)</f>
        <v>NO</v>
      </c>
      <c r="L27" s="124" t="s">
        <v>2228</v>
      </c>
      <c r="M27" s="118" t="s">
        <v>2465</v>
      </c>
      <c r="N27" s="118" t="s">
        <v>2472</v>
      </c>
      <c r="O27" s="139" t="s">
        <v>2501</v>
      </c>
      <c r="P27" s="145"/>
      <c r="Q27" s="119" t="s">
        <v>2228</v>
      </c>
    </row>
    <row r="28" spans="1:17" ht="18" x14ac:dyDescent="0.25">
      <c r="A28" s="122" t="str">
        <f>VLOOKUP(E28,'LISTADO ATM'!$A$2:$C$901,3,0)</f>
        <v>DISTRITO NACIONAL</v>
      </c>
      <c r="B28" s="121">
        <v>335854567</v>
      </c>
      <c r="C28" s="120">
        <v>44301.525914351849</v>
      </c>
      <c r="D28" s="122" t="s">
        <v>2189</v>
      </c>
      <c r="E28" s="123">
        <v>241</v>
      </c>
      <c r="F28" s="140" t="str">
        <f>VLOOKUP(E28,VIP!$A$2:$O12628,2,0)</f>
        <v>DRBR241</v>
      </c>
      <c r="G28" s="122" t="str">
        <f>VLOOKUP(E28,'LISTADO ATM'!$A$2:$B$900,2,0)</f>
        <v xml:space="preserve">ATM Palacio Nacional (Presidencia) </v>
      </c>
      <c r="H28" s="122" t="str">
        <f>VLOOKUP(E28,VIP!$A$2:$O17549,7,FALSE)</f>
        <v>Si</v>
      </c>
      <c r="I28" s="122" t="str">
        <f>VLOOKUP(E28,VIP!$A$2:$O9514,8,FALSE)</f>
        <v>Si</v>
      </c>
      <c r="J28" s="122" t="str">
        <f>VLOOKUP(E28,VIP!$A$2:$O9464,8,FALSE)</f>
        <v>Si</v>
      </c>
      <c r="K28" s="122" t="str">
        <f>VLOOKUP(E28,VIP!$A$2:$O13038,6,0)</f>
        <v>NO</v>
      </c>
      <c r="L28" s="124" t="s">
        <v>2228</v>
      </c>
      <c r="M28" s="118" t="s">
        <v>2465</v>
      </c>
      <c r="N28" s="118" t="s">
        <v>2506</v>
      </c>
      <c r="O28" s="140" t="s">
        <v>2474</v>
      </c>
      <c r="P28" s="145"/>
      <c r="Q28" s="119" t="s">
        <v>2228</v>
      </c>
    </row>
    <row r="29" spans="1:17" ht="18" x14ac:dyDescent="0.25">
      <c r="A29" s="122" t="str">
        <f>VLOOKUP(E29,'LISTADO ATM'!$A$2:$C$901,3,0)</f>
        <v>DISTRITO NACIONAL</v>
      </c>
      <c r="B29" s="121">
        <v>335854571</v>
      </c>
      <c r="C29" s="120">
        <v>44301.527731481481</v>
      </c>
      <c r="D29" s="122" t="s">
        <v>2189</v>
      </c>
      <c r="E29" s="123">
        <v>517</v>
      </c>
      <c r="F29" s="140" t="str">
        <f>VLOOKUP(E29,VIP!$A$2:$O12627,2,0)</f>
        <v>DRBR517</v>
      </c>
      <c r="G29" s="122" t="str">
        <f>VLOOKUP(E29,'LISTADO ATM'!$A$2:$B$900,2,0)</f>
        <v xml:space="preserve">ATM Autobanco Oficina Sans Soucí </v>
      </c>
      <c r="H29" s="122" t="str">
        <f>VLOOKUP(E29,VIP!$A$2:$O17548,7,FALSE)</f>
        <v>Si</v>
      </c>
      <c r="I29" s="122" t="str">
        <f>VLOOKUP(E29,VIP!$A$2:$O9513,8,FALSE)</f>
        <v>Si</v>
      </c>
      <c r="J29" s="122" t="str">
        <f>VLOOKUP(E29,VIP!$A$2:$O9463,8,FALSE)</f>
        <v>Si</v>
      </c>
      <c r="K29" s="122" t="str">
        <f>VLOOKUP(E29,VIP!$A$2:$O13037,6,0)</f>
        <v>SI</v>
      </c>
      <c r="L29" s="124" t="s">
        <v>2228</v>
      </c>
      <c r="M29" s="118" t="s">
        <v>2465</v>
      </c>
      <c r="N29" s="118" t="s">
        <v>2506</v>
      </c>
      <c r="O29" s="140" t="s">
        <v>2474</v>
      </c>
      <c r="P29" s="145"/>
      <c r="Q29" s="119" t="s">
        <v>2228</v>
      </c>
    </row>
    <row r="30" spans="1:17" ht="18" x14ac:dyDescent="0.25">
      <c r="A30" s="122" t="str">
        <f>VLOOKUP(E30,'LISTADO ATM'!$A$2:$C$901,3,0)</f>
        <v>DISTRITO NACIONAL</v>
      </c>
      <c r="B30" s="121">
        <v>335854588</v>
      </c>
      <c r="C30" s="120">
        <v>44301.535185185188</v>
      </c>
      <c r="D30" s="122" t="s">
        <v>2189</v>
      </c>
      <c r="E30" s="123">
        <v>707</v>
      </c>
      <c r="F30" s="140" t="str">
        <f>VLOOKUP(E30,VIP!$A$2:$O12625,2,0)</f>
        <v>DRBR707</v>
      </c>
      <c r="G30" s="122" t="str">
        <f>VLOOKUP(E30,'LISTADO ATM'!$A$2:$B$900,2,0)</f>
        <v xml:space="preserve">ATM IAD </v>
      </c>
      <c r="H30" s="122" t="str">
        <f>VLOOKUP(E30,VIP!$A$2:$O17546,7,FALSE)</f>
        <v>No</v>
      </c>
      <c r="I30" s="122" t="str">
        <f>VLOOKUP(E30,VIP!$A$2:$O9511,8,FALSE)</f>
        <v>No</v>
      </c>
      <c r="J30" s="122" t="str">
        <f>VLOOKUP(E30,VIP!$A$2:$O9461,8,FALSE)</f>
        <v>No</v>
      </c>
      <c r="K30" s="122" t="str">
        <f>VLOOKUP(E30,VIP!$A$2:$O13035,6,0)</f>
        <v>NO</v>
      </c>
      <c r="L30" s="124" t="s">
        <v>2488</v>
      </c>
      <c r="M30" s="118" t="s">
        <v>2465</v>
      </c>
      <c r="N30" s="118" t="s">
        <v>2472</v>
      </c>
      <c r="O30" s="140" t="s">
        <v>2474</v>
      </c>
      <c r="P30" s="145"/>
      <c r="Q30" s="119" t="s">
        <v>2488</v>
      </c>
    </row>
    <row r="31" spans="1:17" ht="18" x14ac:dyDescent="0.25">
      <c r="A31" s="122" t="str">
        <f>VLOOKUP(E31,'LISTADO ATM'!$A$2:$C$901,3,0)</f>
        <v>DISTRITO NACIONAL</v>
      </c>
      <c r="B31" s="121">
        <v>335854590</v>
      </c>
      <c r="C31" s="120">
        <v>44301.538958333331</v>
      </c>
      <c r="D31" s="122" t="s">
        <v>2189</v>
      </c>
      <c r="E31" s="123">
        <v>696</v>
      </c>
      <c r="F31" s="140" t="str">
        <f>VLOOKUP(E31,VIP!$A$2:$O12624,2,0)</f>
        <v>DRBR696</v>
      </c>
      <c r="G31" s="122" t="str">
        <f>VLOOKUP(E31,'LISTADO ATM'!$A$2:$B$900,2,0)</f>
        <v>ATM Olé Jacobo Majluta</v>
      </c>
      <c r="H31" s="122" t="str">
        <f>VLOOKUP(E31,VIP!$A$2:$O17545,7,FALSE)</f>
        <v>Si</v>
      </c>
      <c r="I31" s="122" t="str">
        <f>VLOOKUP(E31,VIP!$A$2:$O9510,8,FALSE)</f>
        <v>Si</v>
      </c>
      <c r="J31" s="122" t="str">
        <f>VLOOKUP(E31,VIP!$A$2:$O9460,8,FALSE)</f>
        <v>Si</v>
      </c>
      <c r="K31" s="122" t="str">
        <f>VLOOKUP(E31,VIP!$A$2:$O13034,6,0)</f>
        <v>NO</v>
      </c>
      <c r="L31" s="124" t="s">
        <v>2488</v>
      </c>
      <c r="M31" s="118" t="s">
        <v>2465</v>
      </c>
      <c r="N31" s="118" t="s">
        <v>2472</v>
      </c>
      <c r="O31" s="140" t="s">
        <v>2474</v>
      </c>
      <c r="P31" s="145"/>
      <c r="Q31" s="119" t="s">
        <v>2488</v>
      </c>
    </row>
    <row r="32" spans="1:17" ht="18" x14ac:dyDescent="0.25">
      <c r="A32" s="122" t="str">
        <f>VLOOKUP(E32,'LISTADO ATM'!$A$2:$C$901,3,0)</f>
        <v>NORTE</v>
      </c>
      <c r="B32" s="121">
        <v>335854689</v>
      </c>
      <c r="C32" s="120">
        <v>44301.571620370371</v>
      </c>
      <c r="D32" s="122" t="s">
        <v>2492</v>
      </c>
      <c r="E32" s="123">
        <v>538</v>
      </c>
      <c r="F32" s="140" t="str">
        <f>VLOOKUP(E32,VIP!$A$2:$O12631,2,0)</f>
        <v>DRBR538</v>
      </c>
      <c r="G32" s="122" t="str">
        <f>VLOOKUP(E32,'LISTADO ATM'!$A$2:$B$900,2,0)</f>
        <v>ATM  Autoservicio San Fco. Macorís</v>
      </c>
      <c r="H32" s="122" t="str">
        <f>VLOOKUP(E32,VIP!$A$2:$O17552,7,FALSE)</f>
        <v>Si</v>
      </c>
      <c r="I32" s="122" t="str">
        <f>VLOOKUP(E32,VIP!$A$2:$O9517,8,FALSE)</f>
        <v>Si</v>
      </c>
      <c r="J32" s="122" t="str">
        <f>VLOOKUP(E32,VIP!$A$2:$O9467,8,FALSE)</f>
        <v>Si</v>
      </c>
      <c r="K32" s="122" t="str">
        <f>VLOOKUP(E32,VIP!$A$2:$O13041,6,0)</f>
        <v>NO</v>
      </c>
      <c r="L32" s="124" t="s">
        <v>2522</v>
      </c>
      <c r="M32" s="118" t="s">
        <v>2465</v>
      </c>
      <c r="N32" s="118" t="s">
        <v>2472</v>
      </c>
      <c r="O32" s="140" t="s">
        <v>2493</v>
      </c>
      <c r="P32" s="145"/>
      <c r="Q32" s="119" t="s">
        <v>2522</v>
      </c>
    </row>
    <row r="33" spans="1:18" ht="18" x14ac:dyDescent="0.25">
      <c r="A33" s="122" t="str">
        <f>VLOOKUP(E33,'LISTADO ATM'!$A$2:$C$901,3,0)</f>
        <v>ESTE</v>
      </c>
      <c r="B33" s="121">
        <v>335854730</v>
      </c>
      <c r="C33" s="120">
        <v>44301.587418981479</v>
      </c>
      <c r="D33" s="122" t="s">
        <v>2189</v>
      </c>
      <c r="E33" s="123">
        <v>742</v>
      </c>
      <c r="F33" s="140" t="str">
        <f>VLOOKUP(E33,VIP!$A$2:$O12630,2,0)</f>
        <v>DRBR990</v>
      </c>
      <c r="G33" s="122" t="str">
        <f>VLOOKUP(E33,'LISTADO ATM'!$A$2:$B$900,2,0)</f>
        <v xml:space="preserve">ATM Oficina Plaza del Rey (La Romana) </v>
      </c>
      <c r="H33" s="122" t="str">
        <f>VLOOKUP(E33,VIP!$A$2:$O17551,7,FALSE)</f>
        <v>Si</v>
      </c>
      <c r="I33" s="122" t="str">
        <f>VLOOKUP(E33,VIP!$A$2:$O9516,8,FALSE)</f>
        <v>Si</v>
      </c>
      <c r="J33" s="122" t="str">
        <f>VLOOKUP(E33,VIP!$A$2:$O9466,8,FALSE)</f>
        <v>Si</v>
      </c>
      <c r="K33" s="122" t="str">
        <f>VLOOKUP(E33,VIP!$A$2:$O13040,6,0)</f>
        <v>NO</v>
      </c>
      <c r="L33" s="124" t="s">
        <v>2228</v>
      </c>
      <c r="M33" s="118" t="s">
        <v>2465</v>
      </c>
      <c r="N33" s="118" t="s">
        <v>2472</v>
      </c>
      <c r="O33" s="140" t="s">
        <v>2474</v>
      </c>
      <c r="P33" s="145"/>
      <c r="Q33" s="119" t="s">
        <v>2228</v>
      </c>
    </row>
    <row r="34" spans="1:18" ht="18" x14ac:dyDescent="0.25">
      <c r="A34" s="122" t="str">
        <f>VLOOKUP(E34,'LISTADO ATM'!$A$2:$C$901,3,0)</f>
        <v>DISTRITO NACIONAL</v>
      </c>
      <c r="B34" s="121">
        <v>335854735</v>
      </c>
      <c r="C34" s="120">
        <v>44301.588807870372</v>
      </c>
      <c r="D34" s="122" t="s">
        <v>2189</v>
      </c>
      <c r="E34" s="123">
        <v>745</v>
      </c>
      <c r="F34" s="140" t="str">
        <f>VLOOKUP(E34,VIP!$A$2:$O12629,2,0)</f>
        <v>DRBR027</v>
      </c>
      <c r="G34" s="122" t="str">
        <f>VLOOKUP(E34,'LISTADO ATM'!$A$2:$B$900,2,0)</f>
        <v xml:space="preserve">ATM Oficina Ave. Duarte </v>
      </c>
      <c r="H34" s="122" t="str">
        <f>VLOOKUP(E34,VIP!$A$2:$O17550,7,FALSE)</f>
        <v>No</v>
      </c>
      <c r="I34" s="122" t="str">
        <f>VLOOKUP(E34,VIP!$A$2:$O9515,8,FALSE)</f>
        <v>No</v>
      </c>
      <c r="J34" s="122" t="str">
        <f>VLOOKUP(E34,VIP!$A$2:$O9465,8,FALSE)</f>
        <v>No</v>
      </c>
      <c r="K34" s="122" t="str">
        <f>VLOOKUP(E34,VIP!$A$2:$O13039,6,0)</f>
        <v>NO</v>
      </c>
      <c r="L34" s="124" t="s">
        <v>2228</v>
      </c>
      <c r="M34" s="118" t="s">
        <v>2465</v>
      </c>
      <c r="N34" s="118" t="s">
        <v>2472</v>
      </c>
      <c r="O34" s="140" t="s">
        <v>2474</v>
      </c>
      <c r="P34" s="145"/>
      <c r="Q34" s="119" t="s">
        <v>2228</v>
      </c>
    </row>
    <row r="35" spans="1:18" ht="18" x14ac:dyDescent="0.25">
      <c r="A35" s="122" t="str">
        <f>VLOOKUP(E35,'LISTADO ATM'!$A$2:$C$901,3,0)</f>
        <v>DISTRITO NACIONAL</v>
      </c>
      <c r="B35" s="121">
        <v>335854738</v>
      </c>
      <c r="C35" s="120">
        <v>44301.589560185188</v>
      </c>
      <c r="D35" s="122" t="s">
        <v>2189</v>
      </c>
      <c r="E35" s="123">
        <v>785</v>
      </c>
      <c r="F35" s="140" t="str">
        <f>VLOOKUP(E35,VIP!$A$2:$O12628,2,0)</f>
        <v>DRBR785</v>
      </c>
      <c r="G35" s="122" t="str">
        <f>VLOOKUP(E35,'LISTADO ATM'!$A$2:$B$900,2,0)</f>
        <v xml:space="preserve">ATM S/M Nacional Máximo Gómez </v>
      </c>
      <c r="H35" s="122" t="str">
        <f>VLOOKUP(E35,VIP!$A$2:$O17549,7,FALSE)</f>
        <v>Si</v>
      </c>
      <c r="I35" s="122" t="str">
        <f>VLOOKUP(E35,VIP!$A$2:$O9514,8,FALSE)</f>
        <v>Si</v>
      </c>
      <c r="J35" s="122" t="str">
        <f>VLOOKUP(E35,VIP!$A$2:$O9464,8,FALSE)</f>
        <v>Si</v>
      </c>
      <c r="K35" s="122" t="str">
        <f>VLOOKUP(E35,VIP!$A$2:$O13038,6,0)</f>
        <v>NO</v>
      </c>
      <c r="L35" s="124" t="s">
        <v>2254</v>
      </c>
      <c r="M35" s="118" t="s">
        <v>2465</v>
      </c>
      <c r="N35" s="118" t="s">
        <v>2472</v>
      </c>
      <c r="O35" s="140" t="s">
        <v>2474</v>
      </c>
      <c r="P35" s="145"/>
      <c r="Q35" s="119" t="s">
        <v>2254</v>
      </c>
      <c r="R35" s="190"/>
    </row>
    <row r="36" spans="1:18" ht="18" x14ac:dyDescent="0.25">
      <c r="A36" s="122" t="str">
        <f>VLOOKUP(E36,'LISTADO ATM'!$A$2:$C$901,3,0)</f>
        <v>DISTRITO NACIONAL</v>
      </c>
      <c r="B36" s="121">
        <v>335854740</v>
      </c>
      <c r="C36" s="120">
        <v>44301.589884259258</v>
      </c>
      <c r="D36" s="122" t="s">
        <v>2189</v>
      </c>
      <c r="E36" s="123">
        <v>390</v>
      </c>
      <c r="F36" s="140" t="str">
        <f>VLOOKUP(E36,VIP!$A$2:$O12627,2,0)</f>
        <v>DRBR390</v>
      </c>
      <c r="G36" s="122" t="str">
        <f>VLOOKUP(E36,'LISTADO ATM'!$A$2:$B$900,2,0)</f>
        <v xml:space="preserve">ATM Oficina Boca Chica II </v>
      </c>
      <c r="H36" s="122" t="str">
        <f>VLOOKUP(E36,VIP!$A$2:$O17548,7,FALSE)</f>
        <v>Si</v>
      </c>
      <c r="I36" s="122" t="str">
        <f>VLOOKUP(E36,VIP!$A$2:$O9513,8,FALSE)</f>
        <v>Si</v>
      </c>
      <c r="J36" s="122" t="str">
        <f>VLOOKUP(E36,VIP!$A$2:$O9463,8,FALSE)</f>
        <v>Si</v>
      </c>
      <c r="K36" s="122" t="str">
        <f>VLOOKUP(E36,VIP!$A$2:$O13037,6,0)</f>
        <v>NO</v>
      </c>
      <c r="L36" s="124" t="s">
        <v>2228</v>
      </c>
      <c r="M36" s="118" t="s">
        <v>2465</v>
      </c>
      <c r="N36" s="118" t="s">
        <v>2472</v>
      </c>
      <c r="O36" s="140" t="s">
        <v>2474</v>
      </c>
      <c r="P36" s="145"/>
      <c r="Q36" s="119" t="s">
        <v>2228</v>
      </c>
    </row>
    <row r="37" spans="1:18" ht="18" x14ac:dyDescent="0.25">
      <c r="A37" s="122" t="str">
        <f>VLOOKUP(E37,'LISTADO ATM'!$A$2:$C$901,3,0)</f>
        <v>DISTRITO NACIONAL</v>
      </c>
      <c r="B37" s="121">
        <v>335854745</v>
      </c>
      <c r="C37" s="120">
        <v>44301.591504629629</v>
      </c>
      <c r="D37" s="122" t="s">
        <v>2189</v>
      </c>
      <c r="E37" s="123">
        <v>549</v>
      </c>
      <c r="F37" s="140" t="str">
        <f>VLOOKUP(E37,VIP!$A$2:$O12626,2,0)</f>
        <v>DRBR026</v>
      </c>
      <c r="G37" s="122" t="str">
        <f>VLOOKUP(E37,'LISTADO ATM'!$A$2:$B$900,2,0)</f>
        <v xml:space="preserve">ATM Ministerio de Turismo (Oficinas Gubernamentales) </v>
      </c>
      <c r="H37" s="122" t="str">
        <f>VLOOKUP(E37,VIP!$A$2:$O17547,7,FALSE)</f>
        <v>Si</v>
      </c>
      <c r="I37" s="122" t="str">
        <f>VLOOKUP(E37,VIP!$A$2:$O9512,8,FALSE)</f>
        <v>Si</v>
      </c>
      <c r="J37" s="122" t="str">
        <f>VLOOKUP(E37,VIP!$A$2:$O9462,8,FALSE)</f>
        <v>Si</v>
      </c>
      <c r="K37" s="122" t="str">
        <f>VLOOKUP(E37,VIP!$A$2:$O13036,6,0)</f>
        <v>NO</v>
      </c>
      <c r="L37" s="124" t="s">
        <v>2254</v>
      </c>
      <c r="M37" s="118" t="s">
        <v>2465</v>
      </c>
      <c r="N37" s="118" t="s">
        <v>2472</v>
      </c>
      <c r="O37" s="140" t="s">
        <v>2474</v>
      </c>
      <c r="P37" s="145"/>
      <c r="Q37" s="119" t="s">
        <v>2254</v>
      </c>
    </row>
    <row r="38" spans="1:18" ht="18" x14ac:dyDescent="0.25">
      <c r="A38" s="122" t="str">
        <f>VLOOKUP(E38,'LISTADO ATM'!$A$2:$C$901,3,0)</f>
        <v>DISTRITO NACIONAL</v>
      </c>
      <c r="B38" s="121">
        <v>335854746</v>
      </c>
      <c r="C38" s="120">
        <v>44301.591747685183</v>
      </c>
      <c r="D38" s="122" t="s">
        <v>2189</v>
      </c>
      <c r="E38" s="123">
        <v>416</v>
      </c>
      <c r="F38" s="140" t="str">
        <f>VLOOKUP(E38,VIP!$A$2:$O12625,2,0)</f>
        <v>DRBR416</v>
      </c>
      <c r="G38" s="122" t="str">
        <f>VLOOKUP(E38,'LISTADO ATM'!$A$2:$B$900,2,0)</f>
        <v xml:space="preserve">ATM Autobanco San Martín II </v>
      </c>
      <c r="H38" s="122" t="str">
        <f>VLOOKUP(E38,VIP!$A$2:$O17546,7,FALSE)</f>
        <v>Si</v>
      </c>
      <c r="I38" s="122" t="str">
        <f>VLOOKUP(E38,VIP!$A$2:$O9511,8,FALSE)</f>
        <v>Si</v>
      </c>
      <c r="J38" s="122" t="str">
        <f>VLOOKUP(E38,VIP!$A$2:$O9461,8,FALSE)</f>
        <v>Si</v>
      </c>
      <c r="K38" s="122" t="str">
        <f>VLOOKUP(E38,VIP!$A$2:$O13035,6,0)</f>
        <v>NO</v>
      </c>
      <c r="L38" s="124" t="s">
        <v>2228</v>
      </c>
      <c r="M38" s="118" t="s">
        <v>2465</v>
      </c>
      <c r="N38" s="118" t="s">
        <v>2472</v>
      </c>
      <c r="O38" s="140" t="s">
        <v>2474</v>
      </c>
      <c r="P38" s="145"/>
      <c r="Q38" s="119" t="s">
        <v>2228</v>
      </c>
    </row>
    <row r="39" spans="1:18" ht="18" x14ac:dyDescent="0.25">
      <c r="A39" s="122" t="str">
        <f>VLOOKUP(E39,'LISTADO ATM'!$A$2:$C$901,3,0)</f>
        <v>NORTE</v>
      </c>
      <c r="B39" s="121">
        <v>335854852</v>
      </c>
      <c r="C39" s="120">
        <v>44301.620578703703</v>
      </c>
      <c r="D39" s="122" t="s">
        <v>2492</v>
      </c>
      <c r="E39" s="123">
        <v>157</v>
      </c>
      <c r="F39" s="140" t="str">
        <f>VLOOKUP(E39,VIP!$A$2:$O12637,2,0)</f>
        <v>DRBR157</v>
      </c>
      <c r="G39" s="122" t="str">
        <f>VLOOKUP(E39,'LISTADO ATM'!$A$2:$B$900,2,0)</f>
        <v xml:space="preserve">ATM Oficina Samaná </v>
      </c>
      <c r="H39" s="122" t="str">
        <f>VLOOKUP(E39,VIP!$A$2:$O17558,7,FALSE)</f>
        <v>Si</v>
      </c>
      <c r="I39" s="122" t="str">
        <f>VLOOKUP(E39,VIP!$A$2:$O9523,8,FALSE)</f>
        <v>Si</v>
      </c>
      <c r="J39" s="122" t="str">
        <f>VLOOKUP(E39,VIP!$A$2:$O9473,8,FALSE)</f>
        <v>Si</v>
      </c>
      <c r="K39" s="122" t="str">
        <f>VLOOKUP(E39,VIP!$A$2:$O13047,6,0)</f>
        <v>SI</v>
      </c>
      <c r="L39" s="124" t="s">
        <v>2428</v>
      </c>
      <c r="M39" s="118" t="s">
        <v>2465</v>
      </c>
      <c r="N39" s="118" t="s">
        <v>2472</v>
      </c>
      <c r="O39" s="140" t="s">
        <v>2493</v>
      </c>
      <c r="P39" s="138"/>
      <c r="Q39" s="118" t="s">
        <v>2428</v>
      </c>
    </row>
    <row r="40" spans="1:18" ht="18" x14ac:dyDescent="0.25">
      <c r="A40" s="122" t="str">
        <f>VLOOKUP(E40,'LISTADO ATM'!$A$2:$C$901,3,0)</f>
        <v>DISTRITO NACIONAL</v>
      </c>
      <c r="B40" s="121">
        <v>335854869</v>
      </c>
      <c r="C40" s="120">
        <v>44301.622997685183</v>
      </c>
      <c r="D40" s="122" t="s">
        <v>2468</v>
      </c>
      <c r="E40" s="123">
        <v>676</v>
      </c>
      <c r="F40" s="140" t="str">
        <f>VLOOKUP(E40,VIP!$A$2:$O12635,2,0)</f>
        <v>DRBR676</v>
      </c>
      <c r="G40" s="122" t="str">
        <f>VLOOKUP(E40,'LISTADO ATM'!$A$2:$B$900,2,0)</f>
        <v>ATM S/M Bravo Colina Del Oeste</v>
      </c>
      <c r="H40" s="122" t="str">
        <f>VLOOKUP(E40,VIP!$A$2:$O17556,7,FALSE)</f>
        <v>Si</v>
      </c>
      <c r="I40" s="122" t="str">
        <f>VLOOKUP(E40,VIP!$A$2:$O9521,8,FALSE)</f>
        <v>Si</v>
      </c>
      <c r="J40" s="122" t="str">
        <f>VLOOKUP(E40,VIP!$A$2:$O9471,8,FALSE)</f>
        <v>Si</v>
      </c>
      <c r="K40" s="122" t="str">
        <f>VLOOKUP(E40,VIP!$A$2:$O13045,6,0)</f>
        <v>NO</v>
      </c>
      <c r="L40" s="124" t="s">
        <v>2459</v>
      </c>
      <c r="M40" s="118" t="s">
        <v>2465</v>
      </c>
      <c r="N40" s="118" t="s">
        <v>2472</v>
      </c>
      <c r="O40" s="140" t="s">
        <v>2473</v>
      </c>
      <c r="P40" s="138"/>
      <c r="Q40" s="118" t="s">
        <v>2459</v>
      </c>
    </row>
    <row r="41" spans="1:18" ht="18" x14ac:dyDescent="0.25">
      <c r="A41" s="122" t="str">
        <f>VLOOKUP(E41,'LISTADO ATM'!$A$2:$C$901,3,0)</f>
        <v>NORTE</v>
      </c>
      <c r="B41" s="121">
        <v>335854898</v>
      </c>
      <c r="C41" s="120">
        <v>44301.629270833335</v>
      </c>
      <c r="D41" s="122" t="s">
        <v>2190</v>
      </c>
      <c r="E41" s="123">
        <v>372</v>
      </c>
      <c r="F41" s="140" t="str">
        <f>VLOOKUP(E41,VIP!$A$2:$O12633,2,0)</f>
        <v>DRBR372</v>
      </c>
      <c r="G41" s="122" t="str">
        <f>VLOOKUP(E41,'LISTADO ATM'!$A$2:$B$900,2,0)</f>
        <v>ATM Oficina Sánchez II</v>
      </c>
      <c r="H41" s="122" t="str">
        <f>VLOOKUP(E41,VIP!$A$2:$O17554,7,FALSE)</f>
        <v>N/A</v>
      </c>
      <c r="I41" s="122" t="str">
        <f>VLOOKUP(E41,VIP!$A$2:$O9519,8,FALSE)</f>
        <v>N/A</v>
      </c>
      <c r="J41" s="122" t="str">
        <f>VLOOKUP(E41,VIP!$A$2:$O9469,8,FALSE)</f>
        <v>N/A</v>
      </c>
      <c r="K41" s="122" t="str">
        <f>VLOOKUP(E41,VIP!$A$2:$O13043,6,0)</f>
        <v>N/A</v>
      </c>
      <c r="L41" s="124" t="s">
        <v>2488</v>
      </c>
      <c r="M41" s="118" t="s">
        <v>2465</v>
      </c>
      <c r="N41" s="118" t="s">
        <v>2472</v>
      </c>
      <c r="O41" s="140" t="s">
        <v>2529</v>
      </c>
      <c r="P41" s="138"/>
      <c r="Q41" s="119" t="s">
        <v>2488</v>
      </c>
    </row>
    <row r="42" spans="1:18" ht="18" x14ac:dyDescent="0.25">
      <c r="A42" s="122" t="str">
        <f>VLOOKUP(E42,'LISTADO ATM'!$A$2:$C$901,3,0)</f>
        <v>DISTRITO NACIONAL</v>
      </c>
      <c r="B42" s="121">
        <v>335854910</v>
      </c>
      <c r="C42" s="120">
        <v>44301.634375000001</v>
      </c>
      <c r="D42" s="122" t="s">
        <v>2189</v>
      </c>
      <c r="E42" s="123">
        <v>744</v>
      </c>
      <c r="F42" s="140" t="str">
        <f>VLOOKUP(E42,VIP!$A$2:$O12631,2,0)</f>
        <v>DRBR289</v>
      </c>
      <c r="G42" s="122" t="str">
        <f>VLOOKUP(E42,'LISTADO ATM'!$A$2:$B$900,2,0)</f>
        <v xml:space="preserve">ATM Multicentro La Sirena Venezuela </v>
      </c>
      <c r="H42" s="122" t="str">
        <f>VLOOKUP(E42,VIP!$A$2:$O17552,7,FALSE)</f>
        <v>Si</v>
      </c>
      <c r="I42" s="122" t="str">
        <f>VLOOKUP(E42,VIP!$A$2:$O9517,8,FALSE)</f>
        <v>Si</v>
      </c>
      <c r="J42" s="122" t="str">
        <f>VLOOKUP(E42,VIP!$A$2:$O9467,8,FALSE)</f>
        <v>Si</v>
      </c>
      <c r="K42" s="122" t="str">
        <f>VLOOKUP(E42,VIP!$A$2:$O13041,6,0)</f>
        <v>SI</v>
      </c>
      <c r="L42" s="124" t="s">
        <v>2254</v>
      </c>
      <c r="M42" s="118" t="s">
        <v>2465</v>
      </c>
      <c r="N42" s="118" t="s">
        <v>2472</v>
      </c>
      <c r="O42" s="140" t="s">
        <v>2474</v>
      </c>
      <c r="P42" s="138"/>
      <c r="Q42" s="118" t="s">
        <v>2254</v>
      </c>
    </row>
    <row r="43" spans="1:18" ht="18" x14ac:dyDescent="0.25">
      <c r="A43" s="122" t="str">
        <f>VLOOKUP(E43,'LISTADO ATM'!$A$2:$C$901,3,0)</f>
        <v>ESTE</v>
      </c>
      <c r="B43" s="121">
        <v>335854973</v>
      </c>
      <c r="C43" s="120">
        <v>44301.650567129633</v>
      </c>
      <c r="D43" s="122" t="s">
        <v>2189</v>
      </c>
      <c r="E43" s="123">
        <v>213</v>
      </c>
      <c r="F43" s="140" t="str">
        <f>VLOOKUP(E43,VIP!$A$2:$O12629,2,0)</f>
        <v>DRBR213</v>
      </c>
      <c r="G43" s="122" t="str">
        <f>VLOOKUP(E43,'LISTADO ATM'!$A$2:$B$900,2,0)</f>
        <v xml:space="preserve">ATM Almacenes Iberia (La Romana) </v>
      </c>
      <c r="H43" s="122" t="str">
        <f>VLOOKUP(E43,VIP!$A$2:$O17550,7,FALSE)</f>
        <v>Si</v>
      </c>
      <c r="I43" s="122" t="str">
        <f>VLOOKUP(E43,VIP!$A$2:$O9515,8,FALSE)</f>
        <v>Si</v>
      </c>
      <c r="J43" s="122" t="str">
        <f>VLOOKUP(E43,VIP!$A$2:$O9465,8,FALSE)</f>
        <v>Si</v>
      </c>
      <c r="K43" s="122" t="str">
        <f>VLOOKUP(E43,VIP!$A$2:$O13039,6,0)</f>
        <v>NO</v>
      </c>
      <c r="L43" s="124" t="s">
        <v>2228</v>
      </c>
      <c r="M43" s="118" t="s">
        <v>2465</v>
      </c>
      <c r="N43" s="118" t="s">
        <v>2472</v>
      </c>
      <c r="O43" s="140" t="s">
        <v>2474</v>
      </c>
      <c r="P43" s="138"/>
      <c r="Q43" s="118" t="s">
        <v>2228</v>
      </c>
    </row>
    <row r="44" spans="1:18" ht="18" x14ac:dyDescent="0.25">
      <c r="A44" s="122" t="str">
        <f>VLOOKUP(E44,'LISTADO ATM'!$A$2:$C$901,3,0)</f>
        <v>DISTRITO NACIONAL</v>
      </c>
      <c r="B44" s="121">
        <v>335854999</v>
      </c>
      <c r="C44" s="120">
        <v>44301.656597222223</v>
      </c>
      <c r="D44" s="122" t="s">
        <v>2189</v>
      </c>
      <c r="E44" s="123">
        <v>238</v>
      </c>
      <c r="F44" s="140" t="str">
        <f>VLOOKUP(E44,VIP!$A$2:$O12628,2,0)</f>
        <v>DRBR238</v>
      </c>
      <c r="G44" s="122" t="str">
        <f>VLOOKUP(E44,'LISTADO ATM'!$A$2:$B$900,2,0)</f>
        <v xml:space="preserve">ATM Multicentro La Sirena Charles de Gaulle </v>
      </c>
      <c r="H44" s="122" t="str">
        <f>VLOOKUP(E44,VIP!$A$2:$O17549,7,FALSE)</f>
        <v>Si</v>
      </c>
      <c r="I44" s="122" t="str">
        <f>VLOOKUP(E44,VIP!$A$2:$O9514,8,FALSE)</f>
        <v>Si</v>
      </c>
      <c r="J44" s="122" t="str">
        <f>VLOOKUP(E44,VIP!$A$2:$O9464,8,FALSE)</f>
        <v>Si</v>
      </c>
      <c r="K44" s="122" t="str">
        <f>VLOOKUP(E44,VIP!$A$2:$O13038,6,0)</f>
        <v>No</v>
      </c>
      <c r="L44" s="124" t="s">
        <v>2488</v>
      </c>
      <c r="M44" s="118" t="s">
        <v>2465</v>
      </c>
      <c r="N44" s="118" t="s">
        <v>2472</v>
      </c>
      <c r="O44" s="140" t="s">
        <v>2474</v>
      </c>
      <c r="P44" s="138"/>
      <c r="Q44" s="118" t="s">
        <v>2488</v>
      </c>
    </row>
    <row r="45" spans="1:18" ht="18" x14ac:dyDescent="0.25">
      <c r="A45" s="122" t="str">
        <f>VLOOKUP(E45,'LISTADO ATM'!$A$2:$C$901,3,0)</f>
        <v>DISTRITO NACIONAL</v>
      </c>
      <c r="B45" s="121">
        <v>335855028</v>
      </c>
      <c r="C45" s="120">
        <v>44301.663946759261</v>
      </c>
      <c r="D45" s="122" t="s">
        <v>2189</v>
      </c>
      <c r="E45" s="123">
        <v>925</v>
      </c>
      <c r="F45" s="140" t="str">
        <f>VLOOKUP(E45,VIP!$A$2:$O12627,2,0)</f>
        <v>DRBR24L</v>
      </c>
      <c r="G45" s="122" t="str">
        <f>VLOOKUP(E45,'LISTADO ATM'!$A$2:$B$900,2,0)</f>
        <v xml:space="preserve">ATM Oficina Plaza Lama Av. 27 de Febrero </v>
      </c>
      <c r="H45" s="122" t="str">
        <f>VLOOKUP(E45,VIP!$A$2:$O17548,7,FALSE)</f>
        <v>Si</v>
      </c>
      <c r="I45" s="122" t="str">
        <f>VLOOKUP(E45,VIP!$A$2:$O9513,8,FALSE)</f>
        <v>Si</v>
      </c>
      <c r="J45" s="122" t="str">
        <f>VLOOKUP(E45,VIP!$A$2:$O9463,8,FALSE)</f>
        <v>Si</v>
      </c>
      <c r="K45" s="122" t="str">
        <f>VLOOKUP(E45,VIP!$A$2:$O13037,6,0)</f>
        <v>SI</v>
      </c>
      <c r="L45" s="124" t="s">
        <v>2488</v>
      </c>
      <c r="M45" s="118" t="s">
        <v>2465</v>
      </c>
      <c r="N45" s="118" t="s">
        <v>2472</v>
      </c>
      <c r="O45" s="140" t="s">
        <v>2474</v>
      </c>
      <c r="P45" s="138"/>
      <c r="Q45" s="118" t="s">
        <v>2488</v>
      </c>
    </row>
    <row r="46" spans="1:18" ht="18" x14ac:dyDescent="0.25">
      <c r="A46" s="122" t="str">
        <f>VLOOKUP(E46,'LISTADO ATM'!$A$2:$C$901,3,0)</f>
        <v>DISTRITO NACIONAL</v>
      </c>
      <c r="B46" s="121">
        <v>335855034</v>
      </c>
      <c r="C46" s="120">
        <v>44301.665416666663</v>
      </c>
      <c r="D46" s="122" t="s">
        <v>2189</v>
      </c>
      <c r="E46" s="123">
        <v>624</v>
      </c>
      <c r="F46" s="140" t="str">
        <f>VLOOKUP(E46,VIP!$A$2:$O12626,2,0)</f>
        <v>DRBR624</v>
      </c>
      <c r="G46" s="122" t="str">
        <f>VLOOKUP(E46,'LISTADO ATM'!$A$2:$B$900,2,0)</f>
        <v xml:space="preserve">ATM Policía Nacional I </v>
      </c>
      <c r="H46" s="122" t="str">
        <f>VLOOKUP(E46,VIP!$A$2:$O17547,7,FALSE)</f>
        <v>Si</v>
      </c>
      <c r="I46" s="122" t="str">
        <f>VLOOKUP(E46,VIP!$A$2:$O9512,8,FALSE)</f>
        <v>Si</v>
      </c>
      <c r="J46" s="122" t="str">
        <f>VLOOKUP(E46,VIP!$A$2:$O9462,8,FALSE)</f>
        <v>Si</v>
      </c>
      <c r="K46" s="122" t="str">
        <f>VLOOKUP(E46,VIP!$A$2:$O13036,6,0)</f>
        <v>NO</v>
      </c>
      <c r="L46" s="124" t="s">
        <v>2488</v>
      </c>
      <c r="M46" s="118" t="s">
        <v>2465</v>
      </c>
      <c r="N46" s="118" t="s">
        <v>2472</v>
      </c>
      <c r="O46" s="140" t="s">
        <v>2474</v>
      </c>
      <c r="P46" s="145"/>
      <c r="Q46" s="118" t="s">
        <v>2488</v>
      </c>
    </row>
    <row r="47" spans="1:18" ht="18" x14ac:dyDescent="0.25">
      <c r="A47" s="122" t="str">
        <f>VLOOKUP(E47,'LISTADO ATM'!$A$2:$C$901,3,0)</f>
        <v>DISTRITO NACIONAL</v>
      </c>
      <c r="B47" s="121">
        <v>335855077</v>
      </c>
      <c r="C47" s="120">
        <v>44301.679513888892</v>
      </c>
      <c r="D47" s="122" t="s">
        <v>2189</v>
      </c>
      <c r="E47" s="123">
        <v>600</v>
      </c>
      <c r="F47" s="140" t="str">
        <f>VLOOKUP(E47,VIP!$A$2:$O12642,2,0)</f>
        <v>DRBR600</v>
      </c>
      <c r="G47" s="122" t="str">
        <f>VLOOKUP(E47,'LISTADO ATM'!$A$2:$B$900,2,0)</f>
        <v>ATM S/M Bravo Hipica</v>
      </c>
      <c r="H47" s="122" t="str">
        <f>VLOOKUP(E47,VIP!$A$2:$O17563,7,FALSE)</f>
        <v>N/A</v>
      </c>
      <c r="I47" s="122" t="str">
        <f>VLOOKUP(E47,VIP!$A$2:$O9528,8,FALSE)</f>
        <v>N/A</v>
      </c>
      <c r="J47" s="122" t="str">
        <f>VLOOKUP(E47,VIP!$A$2:$O9478,8,FALSE)</f>
        <v>N/A</v>
      </c>
      <c r="K47" s="122" t="str">
        <f>VLOOKUP(E47,VIP!$A$2:$O13052,6,0)</f>
        <v>N/A</v>
      </c>
      <c r="L47" s="124" t="s">
        <v>2488</v>
      </c>
      <c r="M47" s="118" t="s">
        <v>2465</v>
      </c>
      <c r="N47" s="118" t="s">
        <v>2472</v>
      </c>
      <c r="O47" s="140" t="s">
        <v>2474</v>
      </c>
      <c r="P47" s="145"/>
      <c r="Q47" s="118" t="s">
        <v>2488</v>
      </c>
    </row>
    <row r="48" spans="1:18" ht="18" x14ac:dyDescent="0.25">
      <c r="A48" s="122" t="str">
        <f>VLOOKUP(E48,'LISTADO ATM'!$A$2:$C$901,3,0)</f>
        <v>ESTE</v>
      </c>
      <c r="B48" s="121">
        <v>335855083</v>
      </c>
      <c r="C48" s="120">
        <v>44301.681967592594</v>
      </c>
      <c r="D48" s="122" t="s">
        <v>2189</v>
      </c>
      <c r="E48" s="123">
        <v>963</v>
      </c>
      <c r="F48" s="140" t="str">
        <f>VLOOKUP(E48,VIP!$A$2:$O12641,2,0)</f>
        <v>DRBR963</v>
      </c>
      <c r="G48" s="122" t="str">
        <f>VLOOKUP(E48,'LISTADO ATM'!$A$2:$B$900,2,0)</f>
        <v xml:space="preserve">ATM Multiplaza La Romana </v>
      </c>
      <c r="H48" s="122" t="str">
        <f>VLOOKUP(E48,VIP!$A$2:$O17562,7,FALSE)</f>
        <v>Si</v>
      </c>
      <c r="I48" s="122" t="str">
        <f>VLOOKUP(E48,VIP!$A$2:$O9527,8,FALSE)</f>
        <v>Si</v>
      </c>
      <c r="J48" s="122" t="str">
        <f>VLOOKUP(E48,VIP!$A$2:$O9477,8,FALSE)</f>
        <v>Si</v>
      </c>
      <c r="K48" s="122" t="str">
        <f>VLOOKUP(E48,VIP!$A$2:$O13051,6,0)</f>
        <v>NO</v>
      </c>
      <c r="L48" s="124" t="s">
        <v>2488</v>
      </c>
      <c r="M48" s="118" t="s">
        <v>2465</v>
      </c>
      <c r="N48" s="118" t="s">
        <v>2472</v>
      </c>
      <c r="O48" s="140" t="s">
        <v>2474</v>
      </c>
      <c r="P48" s="145"/>
      <c r="Q48" s="118" t="s">
        <v>2488</v>
      </c>
    </row>
    <row r="49" spans="1:17" ht="18" x14ac:dyDescent="0.25">
      <c r="A49" s="122" t="str">
        <f>VLOOKUP(E49,'LISTADO ATM'!$A$2:$C$901,3,0)</f>
        <v>ESTE</v>
      </c>
      <c r="B49" s="121">
        <v>335855180</v>
      </c>
      <c r="C49" s="120">
        <v>44301.711643518516</v>
      </c>
      <c r="D49" s="122" t="s">
        <v>2468</v>
      </c>
      <c r="E49" s="123">
        <v>612</v>
      </c>
      <c r="F49" s="140" t="str">
        <f>VLOOKUP(E49,VIP!$A$2:$O12637,2,0)</f>
        <v>DRBR220</v>
      </c>
      <c r="G49" s="122" t="str">
        <f>VLOOKUP(E49,'LISTADO ATM'!$A$2:$B$900,2,0)</f>
        <v xml:space="preserve">ATM Plaza Orense (La Romana) </v>
      </c>
      <c r="H49" s="122" t="str">
        <f>VLOOKUP(E49,VIP!$A$2:$O17558,7,FALSE)</f>
        <v>Si</v>
      </c>
      <c r="I49" s="122" t="str">
        <f>VLOOKUP(E49,VIP!$A$2:$O9523,8,FALSE)</f>
        <v>Si</v>
      </c>
      <c r="J49" s="122" t="str">
        <f>VLOOKUP(E49,VIP!$A$2:$O9473,8,FALSE)</f>
        <v>Si</v>
      </c>
      <c r="K49" s="122" t="str">
        <f>VLOOKUP(E49,VIP!$A$2:$O13047,6,0)</f>
        <v>NO</v>
      </c>
      <c r="L49" s="124" t="s">
        <v>2428</v>
      </c>
      <c r="M49" s="118" t="s">
        <v>2465</v>
      </c>
      <c r="N49" s="118" t="s">
        <v>2472</v>
      </c>
      <c r="O49" s="140" t="s">
        <v>2473</v>
      </c>
      <c r="P49" s="145"/>
      <c r="Q49" s="118" t="s">
        <v>2428</v>
      </c>
    </row>
    <row r="50" spans="1:17" ht="18" x14ac:dyDescent="0.25">
      <c r="A50" s="122" t="str">
        <f>VLOOKUP(E50,'LISTADO ATM'!$A$2:$C$901,3,0)</f>
        <v>ESTE</v>
      </c>
      <c r="B50" s="121">
        <v>335855185</v>
      </c>
      <c r="C50" s="120">
        <v>44301.71435185185</v>
      </c>
      <c r="D50" s="122" t="s">
        <v>2468</v>
      </c>
      <c r="E50" s="123">
        <v>385</v>
      </c>
      <c r="F50" s="140" t="str">
        <f>VLOOKUP(E50,VIP!$A$2:$O12636,2,0)</f>
        <v>DRBR385</v>
      </c>
      <c r="G50" s="122" t="str">
        <f>VLOOKUP(E50,'LISTADO ATM'!$A$2:$B$900,2,0)</f>
        <v xml:space="preserve">ATM Plaza Verón I </v>
      </c>
      <c r="H50" s="122" t="str">
        <f>VLOOKUP(E50,VIP!$A$2:$O17557,7,FALSE)</f>
        <v>Si</v>
      </c>
      <c r="I50" s="122" t="str">
        <f>VLOOKUP(E50,VIP!$A$2:$O9522,8,FALSE)</f>
        <v>Si</v>
      </c>
      <c r="J50" s="122" t="str">
        <f>VLOOKUP(E50,VIP!$A$2:$O9472,8,FALSE)</f>
        <v>Si</v>
      </c>
      <c r="K50" s="122" t="str">
        <f>VLOOKUP(E50,VIP!$A$2:$O13046,6,0)</f>
        <v>NO</v>
      </c>
      <c r="L50" s="124" t="s">
        <v>2459</v>
      </c>
      <c r="M50" s="118" t="s">
        <v>2465</v>
      </c>
      <c r="N50" s="118" t="s">
        <v>2472</v>
      </c>
      <c r="O50" s="140" t="s">
        <v>2473</v>
      </c>
      <c r="P50" s="145"/>
      <c r="Q50" s="118" t="s">
        <v>2459</v>
      </c>
    </row>
    <row r="51" spans="1:17" ht="18" x14ac:dyDescent="0.25">
      <c r="A51" s="122" t="str">
        <f>VLOOKUP(E51,'LISTADO ATM'!$A$2:$C$901,3,0)</f>
        <v>DISTRITO NACIONAL</v>
      </c>
      <c r="B51" s="121">
        <v>335855189</v>
      </c>
      <c r="C51" s="120">
        <v>44301.716319444444</v>
      </c>
      <c r="D51" s="122" t="s">
        <v>2189</v>
      </c>
      <c r="E51" s="123">
        <v>31</v>
      </c>
      <c r="F51" s="140" t="str">
        <f>VLOOKUP(E51,VIP!$A$2:$O12635,2,0)</f>
        <v>DRBR031</v>
      </c>
      <c r="G51" s="122" t="str">
        <f>VLOOKUP(E51,'LISTADO ATM'!$A$2:$B$900,2,0)</f>
        <v xml:space="preserve">ATM Oficina San Martín I </v>
      </c>
      <c r="H51" s="122" t="str">
        <f>VLOOKUP(E51,VIP!$A$2:$O17556,7,FALSE)</f>
        <v>Si</v>
      </c>
      <c r="I51" s="122" t="str">
        <f>VLOOKUP(E51,VIP!$A$2:$O9521,8,FALSE)</f>
        <v>Si</v>
      </c>
      <c r="J51" s="122" t="str">
        <f>VLOOKUP(E51,VIP!$A$2:$O9471,8,FALSE)</f>
        <v>Si</v>
      </c>
      <c r="K51" s="122" t="str">
        <f>VLOOKUP(E51,VIP!$A$2:$O13045,6,0)</f>
        <v>NO</v>
      </c>
      <c r="L51" s="124" t="s">
        <v>2488</v>
      </c>
      <c r="M51" s="118" t="s">
        <v>2465</v>
      </c>
      <c r="N51" s="118" t="s">
        <v>2472</v>
      </c>
      <c r="O51" s="140" t="s">
        <v>2474</v>
      </c>
      <c r="P51" s="145"/>
      <c r="Q51" s="118" t="s">
        <v>2488</v>
      </c>
    </row>
    <row r="52" spans="1:17" ht="18" x14ac:dyDescent="0.25">
      <c r="A52" s="122" t="str">
        <f>VLOOKUP(E52,'LISTADO ATM'!$A$2:$C$901,3,0)</f>
        <v>NORTE</v>
      </c>
      <c r="B52" s="121">
        <v>335855203</v>
      </c>
      <c r="C52" s="120">
        <v>44301.726319444446</v>
      </c>
      <c r="D52" s="122" t="s">
        <v>2189</v>
      </c>
      <c r="E52" s="123">
        <v>937</v>
      </c>
      <c r="F52" s="140" t="str">
        <f>VLOOKUP(E52,VIP!$A$2:$O12634,2,0)</f>
        <v>DRBR937</v>
      </c>
      <c r="G52" s="122" t="str">
        <f>VLOOKUP(E52,'LISTADO ATM'!$A$2:$B$900,2,0)</f>
        <v xml:space="preserve">ATM Autobanco Oficina La Vega II </v>
      </c>
      <c r="H52" s="122" t="str">
        <f>VLOOKUP(E52,VIP!$A$2:$O17555,7,FALSE)</f>
        <v>Si</v>
      </c>
      <c r="I52" s="122" t="str">
        <f>VLOOKUP(E52,VIP!$A$2:$O9520,8,FALSE)</f>
        <v>Si</v>
      </c>
      <c r="J52" s="122" t="str">
        <f>VLOOKUP(E52,VIP!$A$2:$O9470,8,FALSE)</f>
        <v>Si</v>
      </c>
      <c r="K52" s="122" t="str">
        <f>VLOOKUP(E52,VIP!$A$2:$O13044,6,0)</f>
        <v>NO</v>
      </c>
      <c r="L52" s="124" t="s">
        <v>2228</v>
      </c>
      <c r="M52" s="118" t="s">
        <v>2465</v>
      </c>
      <c r="N52" s="118" t="s">
        <v>2472</v>
      </c>
      <c r="O52" s="140" t="s">
        <v>2474</v>
      </c>
      <c r="P52" s="145"/>
      <c r="Q52" s="118" t="s">
        <v>2228</v>
      </c>
    </row>
    <row r="53" spans="1:17" ht="18" x14ac:dyDescent="0.25">
      <c r="A53" s="122" t="str">
        <f>VLOOKUP(E53,'LISTADO ATM'!$A$2:$C$901,3,0)</f>
        <v>DISTRITO NACIONAL</v>
      </c>
      <c r="B53" s="121">
        <v>335855220</v>
      </c>
      <c r="C53" s="120">
        <v>44301.741539351853</v>
      </c>
      <c r="D53" s="122" t="s">
        <v>2189</v>
      </c>
      <c r="E53" s="123">
        <v>515</v>
      </c>
      <c r="F53" s="140" t="str">
        <f>VLOOKUP(E53,VIP!$A$2:$O12633,2,0)</f>
        <v>DRBR515</v>
      </c>
      <c r="G53" s="122" t="str">
        <f>VLOOKUP(E53,'LISTADO ATM'!$A$2:$B$900,2,0)</f>
        <v xml:space="preserve">ATM Oficina Agora Mall I </v>
      </c>
      <c r="H53" s="122" t="str">
        <f>VLOOKUP(E53,VIP!$A$2:$O17554,7,FALSE)</f>
        <v>Si</v>
      </c>
      <c r="I53" s="122" t="str">
        <f>VLOOKUP(E53,VIP!$A$2:$O9519,8,FALSE)</f>
        <v>Si</v>
      </c>
      <c r="J53" s="122" t="str">
        <f>VLOOKUP(E53,VIP!$A$2:$O9469,8,FALSE)</f>
        <v>Si</v>
      </c>
      <c r="K53" s="122" t="str">
        <f>VLOOKUP(E53,VIP!$A$2:$O13043,6,0)</f>
        <v>SI</v>
      </c>
      <c r="L53" s="124" t="s">
        <v>2488</v>
      </c>
      <c r="M53" s="118" t="s">
        <v>2465</v>
      </c>
      <c r="N53" s="118" t="s">
        <v>2472</v>
      </c>
      <c r="O53" s="140" t="s">
        <v>2474</v>
      </c>
      <c r="P53" s="145"/>
      <c r="Q53" s="118" t="s">
        <v>2488</v>
      </c>
    </row>
    <row r="54" spans="1:17" ht="18" x14ac:dyDescent="0.25">
      <c r="A54" s="122" t="str">
        <f>VLOOKUP(E54,'LISTADO ATM'!$A$2:$C$901,3,0)</f>
        <v>DISTRITO NACIONAL</v>
      </c>
      <c r="B54" s="121">
        <v>335855229</v>
      </c>
      <c r="C54" s="120">
        <v>44301.751932870371</v>
      </c>
      <c r="D54" s="122" t="s">
        <v>2189</v>
      </c>
      <c r="E54" s="123">
        <v>281</v>
      </c>
      <c r="F54" s="140" t="str">
        <f>VLOOKUP(E54,VIP!$A$2:$O12632,2,0)</f>
        <v>DRBR737</v>
      </c>
      <c r="G54" s="122" t="str">
        <f>VLOOKUP(E54,'LISTADO ATM'!$A$2:$B$900,2,0)</f>
        <v xml:space="preserve">ATM S/M Pola Independencia </v>
      </c>
      <c r="H54" s="122" t="str">
        <f>VLOOKUP(E54,VIP!$A$2:$O17553,7,FALSE)</f>
        <v>Si</v>
      </c>
      <c r="I54" s="122" t="str">
        <f>VLOOKUP(E54,VIP!$A$2:$O9518,8,FALSE)</f>
        <v>Si</v>
      </c>
      <c r="J54" s="122" t="str">
        <f>VLOOKUP(E54,VIP!$A$2:$O9468,8,FALSE)</f>
        <v>Si</v>
      </c>
      <c r="K54" s="122" t="str">
        <f>VLOOKUP(E54,VIP!$A$2:$O13042,6,0)</f>
        <v>NO</v>
      </c>
      <c r="L54" s="124" t="s">
        <v>2488</v>
      </c>
      <c r="M54" s="118" t="s">
        <v>2465</v>
      </c>
      <c r="N54" s="118" t="s">
        <v>2472</v>
      </c>
      <c r="O54" s="140" t="s">
        <v>2474</v>
      </c>
      <c r="P54" s="145"/>
      <c r="Q54" s="118" t="s">
        <v>2488</v>
      </c>
    </row>
    <row r="55" spans="1:17" ht="18" x14ac:dyDescent="0.25">
      <c r="A55" s="122" t="str">
        <f>VLOOKUP(E55,'LISTADO ATM'!$A$2:$C$901,3,0)</f>
        <v>ESTE</v>
      </c>
      <c r="B55" s="121">
        <v>335855232</v>
      </c>
      <c r="C55" s="120">
        <v>44301.752592592595</v>
      </c>
      <c r="D55" s="122" t="s">
        <v>2189</v>
      </c>
      <c r="E55" s="123">
        <v>842</v>
      </c>
      <c r="F55" s="140" t="str">
        <f>VLOOKUP(E55,VIP!$A$2:$O12631,2,0)</f>
        <v>DRBR842</v>
      </c>
      <c r="G55" s="122" t="str">
        <f>VLOOKUP(E55,'LISTADO ATM'!$A$2:$B$900,2,0)</f>
        <v xml:space="preserve">ATM Plaza Orense II (La Romana) </v>
      </c>
      <c r="H55" s="122" t="str">
        <f>VLOOKUP(E55,VIP!$A$2:$O17552,7,FALSE)</f>
        <v>Si</v>
      </c>
      <c r="I55" s="122" t="str">
        <f>VLOOKUP(E55,VIP!$A$2:$O9517,8,FALSE)</f>
        <v>Si</v>
      </c>
      <c r="J55" s="122" t="str">
        <f>VLOOKUP(E55,VIP!$A$2:$O9467,8,FALSE)</f>
        <v>Si</v>
      </c>
      <c r="K55" s="122" t="str">
        <f>VLOOKUP(E55,VIP!$A$2:$O13041,6,0)</f>
        <v>NO</v>
      </c>
      <c r="L55" s="124" t="s">
        <v>2254</v>
      </c>
      <c r="M55" s="118" t="s">
        <v>2465</v>
      </c>
      <c r="N55" s="118" t="s">
        <v>2472</v>
      </c>
      <c r="O55" s="140" t="s">
        <v>2474</v>
      </c>
      <c r="P55" s="145"/>
      <c r="Q55" s="118" t="s">
        <v>2254</v>
      </c>
    </row>
    <row r="56" spans="1:17" ht="18" x14ac:dyDescent="0.25">
      <c r="A56" s="122" t="str">
        <f>VLOOKUP(E56,'LISTADO ATM'!$A$2:$C$901,3,0)</f>
        <v>DISTRITO NACIONAL</v>
      </c>
      <c r="B56" s="121">
        <v>335855235</v>
      </c>
      <c r="C56" s="120">
        <v>44301.754791666666</v>
      </c>
      <c r="D56" s="122" t="s">
        <v>2189</v>
      </c>
      <c r="E56" s="123">
        <v>300</v>
      </c>
      <c r="F56" s="140" t="str">
        <f>VLOOKUP(E56,VIP!$A$2:$O12630,2,0)</f>
        <v>DRBR300</v>
      </c>
      <c r="G56" s="122" t="str">
        <f>VLOOKUP(E56,'LISTADO ATM'!$A$2:$B$900,2,0)</f>
        <v xml:space="preserve">ATM S/M Aprezio Los Guaricanos </v>
      </c>
      <c r="H56" s="122" t="str">
        <f>VLOOKUP(E56,VIP!$A$2:$O17551,7,FALSE)</f>
        <v>Si</v>
      </c>
      <c r="I56" s="122" t="str">
        <f>VLOOKUP(E56,VIP!$A$2:$O9516,8,FALSE)</f>
        <v>Si</v>
      </c>
      <c r="J56" s="122" t="str">
        <f>VLOOKUP(E56,VIP!$A$2:$O9466,8,FALSE)</f>
        <v>Si</v>
      </c>
      <c r="K56" s="122" t="str">
        <f>VLOOKUP(E56,VIP!$A$2:$O13040,6,0)</f>
        <v>NO</v>
      </c>
      <c r="L56" s="124" t="s">
        <v>2488</v>
      </c>
      <c r="M56" s="118" t="s">
        <v>2465</v>
      </c>
      <c r="N56" s="118" t="s">
        <v>2472</v>
      </c>
      <c r="O56" s="140" t="s">
        <v>2474</v>
      </c>
      <c r="P56" s="145"/>
      <c r="Q56" s="118" t="s">
        <v>2488</v>
      </c>
    </row>
    <row r="57" spans="1:17" ht="18" x14ac:dyDescent="0.25">
      <c r="A57" s="122" t="str">
        <f>VLOOKUP(E57,'LISTADO ATM'!$A$2:$C$901,3,0)</f>
        <v>DISTRITO NACIONAL</v>
      </c>
      <c r="B57" s="121">
        <v>335855239</v>
      </c>
      <c r="C57" s="120">
        <v>44301.755914351852</v>
      </c>
      <c r="D57" s="122" t="s">
        <v>2189</v>
      </c>
      <c r="E57" s="123">
        <v>966</v>
      </c>
      <c r="F57" s="140" t="str">
        <f>VLOOKUP(E57,VIP!$A$2:$O12629,2,0)</f>
        <v>DRBR966</v>
      </c>
      <c r="G57" s="122" t="str">
        <f>VLOOKUP(E57,'LISTADO ATM'!$A$2:$B$900,2,0)</f>
        <v>ATM Centro Medico Real</v>
      </c>
      <c r="H57" s="122" t="str">
        <f>VLOOKUP(E57,VIP!$A$2:$O17550,7,FALSE)</f>
        <v>Si</v>
      </c>
      <c r="I57" s="122" t="str">
        <f>VLOOKUP(E57,VIP!$A$2:$O9515,8,FALSE)</f>
        <v>Si</v>
      </c>
      <c r="J57" s="122" t="str">
        <f>VLOOKUP(E57,VIP!$A$2:$O9465,8,FALSE)</f>
        <v>Si</v>
      </c>
      <c r="K57" s="122" t="str">
        <f>VLOOKUP(E57,VIP!$A$2:$O13039,6,0)</f>
        <v>NO</v>
      </c>
      <c r="L57" s="124" t="s">
        <v>2228</v>
      </c>
      <c r="M57" s="118" t="s">
        <v>2465</v>
      </c>
      <c r="N57" s="118" t="s">
        <v>2472</v>
      </c>
      <c r="O57" s="140" t="s">
        <v>2474</v>
      </c>
      <c r="P57" s="145"/>
      <c r="Q57" s="118" t="s">
        <v>2228</v>
      </c>
    </row>
    <row r="58" spans="1:17" ht="18" x14ac:dyDescent="0.25">
      <c r="A58" s="122" t="str">
        <f>VLOOKUP(E58,'LISTADO ATM'!$A$2:$C$901,3,0)</f>
        <v>DISTRITO NACIONAL</v>
      </c>
      <c r="B58" s="121">
        <v>335855240</v>
      </c>
      <c r="C58" s="120">
        <v>44301.756527777776</v>
      </c>
      <c r="D58" s="122" t="s">
        <v>2189</v>
      </c>
      <c r="E58" s="123">
        <v>264</v>
      </c>
      <c r="F58" s="140" t="str">
        <f>VLOOKUP(E58,VIP!$A$2:$O12628,2,0)</f>
        <v>DRBR264</v>
      </c>
      <c r="G58" s="122" t="str">
        <f>VLOOKUP(E58,'LISTADO ATM'!$A$2:$B$900,2,0)</f>
        <v xml:space="preserve">ATM S/M Nacional Independencia </v>
      </c>
      <c r="H58" s="122" t="str">
        <f>VLOOKUP(E58,VIP!$A$2:$O17549,7,FALSE)</f>
        <v>Si</v>
      </c>
      <c r="I58" s="122" t="str">
        <f>VLOOKUP(E58,VIP!$A$2:$O9514,8,FALSE)</f>
        <v>Si</v>
      </c>
      <c r="J58" s="122" t="str">
        <f>VLOOKUP(E58,VIP!$A$2:$O9464,8,FALSE)</f>
        <v>Si</v>
      </c>
      <c r="K58" s="122" t="str">
        <f>VLOOKUP(E58,VIP!$A$2:$O13038,6,0)</f>
        <v>SI</v>
      </c>
      <c r="L58" s="124" t="s">
        <v>2488</v>
      </c>
      <c r="M58" s="118" t="s">
        <v>2465</v>
      </c>
      <c r="N58" s="118" t="s">
        <v>2472</v>
      </c>
      <c r="O58" s="140" t="s">
        <v>2474</v>
      </c>
      <c r="P58" s="145"/>
      <c r="Q58" s="118" t="s">
        <v>2488</v>
      </c>
    </row>
    <row r="59" spans="1:17" ht="18" x14ac:dyDescent="0.25">
      <c r="A59" s="122" t="str">
        <f>VLOOKUP(E59,'LISTADO ATM'!$A$2:$C$901,3,0)</f>
        <v>NORTE</v>
      </c>
      <c r="B59" s="121">
        <v>335855248</v>
      </c>
      <c r="C59" s="120">
        <v>44301.76295138889</v>
      </c>
      <c r="D59" s="122" t="s">
        <v>2531</v>
      </c>
      <c r="E59" s="123">
        <v>633</v>
      </c>
      <c r="F59" s="140" t="str">
        <f>VLOOKUP(E59,VIP!$A$2:$O12627,2,0)</f>
        <v>DRBR260</v>
      </c>
      <c r="G59" s="122" t="str">
        <f>VLOOKUP(E59,'LISTADO ATM'!$A$2:$B$900,2,0)</f>
        <v xml:space="preserve">ATM Autobanco Las Colinas </v>
      </c>
      <c r="H59" s="122" t="str">
        <f>VLOOKUP(E59,VIP!$A$2:$O17548,7,FALSE)</f>
        <v>Si</v>
      </c>
      <c r="I59" s="122" t="str">
        <f>VLOOKUP(E59,VIP!$A$2:$O9513,8,FALSE)</f>
        <v>Si</v>
      </c>
      <c r="J59" s="122" t="str">
        <f>VLOOKUP(E59,VIP!$A$2:$O9463,8,FALSE)</f>
        <v>Si</v>
      </c>
      <c r="K59" s="122" t="str">
        <f>VLOOKUP(E59,VIP!$A$2:$O13037,6,0)</f>
        <v>SI</v>
      </c>
      <c r="L59" s="124" t="s">
        <v>2459</v>
      </c>
      <c r="M59" s="118" t="s">
        <v>2465</v>
      </c>
      <c r="N59" s="118" t="s">
        <v>2472</v>
      </c>
      <c r="O59" s="140" t="s">
        <v>2532</v>
      </c>
      <c r="P59" s="145"/>
      <c r="Q59" s="118" t="s">
        <v>2459</v>
      </c>
    </row>
    <row r="60" spans="1:17" ht="18" x14ac:dyDescent="0.25">
      <c r="A60" s="122" t="str">
        <f>VLOOKUP(E60,'LISTADO ATM'!$A$2:$C$901,3,0)</f>
        <v>ESTE</v>
      </c>
      <c r="B60" s="121">
        <v>335855252</v>
      </c>
      <c r="C60" s="120">
        <v>44301.770046296297</v>
      </c>
      <c r="D60" s="122" t="s">
        <v>2468</v>
      </c>
      <c r="E60" s="123">
        <v>366</v>
      </c>
      <c r="F60" s="140" t="str">
        <f>VLOOKUP(E60,VIP!$A$2:$O12648,2,0)</f>
        <v>DRBR366</v>
      </c>
      <c r="G60" s="122" t="str">
        <f>VLOOKUP(E60,'LISTADO ATM'!$A$2:$B$900,2,0)</f>
        <v>ATM Oficina Boulevard (Higuey) II</v>
      </c>
      <c r="H60" s="122" t="str">
        <f>VLOOKUP(E60,VIP!$A$2:$O17569,7,FALSE)</f>
        <v>N/A</v>
      </c>
      <c r="I60" s="122" t="str">
        <f>VLOOKUP(E60,VIP!$A$2:$O9534,8,FALSE)</f>
        <v>N/A</v>
      </c>
      <c r="J60" s="122" t="str">
        <f>VLOOKUP(E60,VIP!$A$2:$O9484,8,FALSE)</f>
        <v>N/A</v>
      </c>
      <c r="K60" s="122" t="str">
        <f>VLOOKUP(E60,VIP!$A$2:$O13058,6,0)</f>
        <v>N/A</v>
      </c>
      <c r="L60" s="124" t="s">
        <v>2459</v>
      </c>
      <c r="M60" s="118" t="s">
        <v>2465</v>
      </c>
      <c r="N60" s="118" t="s">
        <v>2472</v>
      </c>
      <c r="O60" s="140" t="s">
        <v>2473</v>
      </c>
      <c r="P60" s="145"/>
      <c r="Q60" s="118" t="s">
        <v>2534</v>
      </c>
    </row>
    <row r="61" spans="1:17" ht="18" x14ac:dyDescent="0.25">
      <c r="A61" s="122" t="str">
        <f>VLOOKUP(E61,'LISTADO ATM'!$A$2:$C$901,3,0)</f>
        <v>DISTRITO NACIONAL</v>
      </c>
      <c r="B61" s="121">
        <v>335855257</v>
      </c>
      <c r="C61" s="120">
        <v>44301.787465277775</v>
      </c>
      <c r="D61" s="122" t="s">
        <v>2468</v>
      </c>
      <c r="E61" s="123">
        <v>32</v>
      </c>
      <c r="F61" s="140" t="str">
        <f>VLOOKUP(E61,VIP!$A$2:$O12647,2,0)</f>
        <v>DRBR032</v>
      </c>
      <c r="G61" s="122" t="str">
        <f>VLOOKUP(E61,'LISTADO ATM'!$A$2:$B$900,2,0)</f>
        <v xml:space="preserve">ATM Oficina San Martín II </v>
      </c>
      <c r="H61" s="122" t="str">
        <f>VLOOKUP(E61,VIP!$A$2:$O17568,7,FALSE)</f>
        <v>Si</v>
      </c>
      <c r="I61" s="122" t="str">
        <f>VLOOKUP(E61,VIP!$A$2:$O9533,8,FALSE)</f>
        <v>Si</v>
      </c>
      <c r="J61" s="122" t="str">
        <f>VLOOKUP(E61,VIP!$A$2:$O9483,8,FALSE)</f>
        <v>Si</v>
      </c>
      <c r="K61" s="122" t="str">
        <f>VLOOKUP(E61,VIP!$A$2:$O13057,6,0)</f>
        <v>NO</v>
      </c>
      <c r="L61" s="124" t="s">
        <v>2428</v>
      </c>
      <c r="M61" s="118" t="s">
        <v>2465</v>
      </c>
      <c r="N61" s="118" t="s">
        <v>2472</v>
      </c>
      <c r="O61" s="140" t="s">
        <v>2473</v>
      </c>
      <c r="P61" s="145"/>
      <c r="Q61" s="118" t="s">
        <v>2428</v>
      </c>
    </row>
    <row r="62" spans="1:17" ht="18" x14ac:dyDescent="0.25">
      <c r="A62" s="122" t="str">
        <f>VLOOKUP(E62,'LISTADO ATM'!$A$2:$C$901,3,0)</f>
        <v>NORTE</v>
      </c>
      <c r="B62" s="121">
        <v>335855258</v>
      </c>
      <c r="C62" s="120">
        <v>44301.789305555554</v>
      </c>
      <c r="D62" s="122" t="s">
        <v>2531</v>
      </c>
      <c r="E62" s="123">
        <v>632</v>
      </c>
      <c r="F62" s="140" t="str">
        <f>VLOOKUP(E62,VIP!$A$2:$O12646,2,0)</f>
        <v>DRBR263</v>
      </c>
      <c r="G62" s="122" t="str">
        <f>VLOOKUP(E62,'LISTADO ATM'!$A$2:$B$900,2,0)</f>
        <v xml:space="preserve">ATM Autobanco Gurabo </v>
      </c>
      <c r="H62" s="122" t="str">
        <f>VLOOKUP(E62,VIP!$A$2:$O17567,7,FALSE)</f>
        <v>Si</v>
      </c>
      <c r="I62" s="122" t="str">
        <f>VLOOKUP(E62,VIP!$A$2:$O9532,8,FALSE)</f>
        <v>Si</v>
      </c>
      <c r="J62" s="122" t="str">
        <f>VLOOKUP(E62,VIP!$A$2:$O9482,8,FALSE)</f>
        <v>Si</v>
      </c>
      <c r="K62" s="122" t="str">
        <f>VLOOKUP(E62,VIP!$A$2:$O13056,6,0)</f>
        <v>NO</v>
      </c>
      <c r="L62" s="124" t="s">
        <v>2428</v>
      </c>
      <c r="M62" s="118" t="s">
        <v>2465</v>
      </c>
      <c r="N62" s="118" t="s">
        <v>2472</v>
      </c>
      <c r="O62" s="140" t="s">
        <v>2532</v>
      </c>
      <c r="P62" s="145"/>
      <c r="Q62" s="118" t="s">
        <v>2428</v>
      </c>
    </row>
    <row r="63" spans="1:17" ht="18" x14ac:dyDescent="0.25">
      <c r="A63" s="122" t="str">
        <f>VLOOKUP(E63,'LISTADO ATM'!$A$2:$C$901,3,0)</f>
        <v>DISTRITO NACIONAL</v>
      </c>
      <c r="B63" s="121">
        <v>335855260</v>
      </c>
      <c r="C63" s="120">
        <v>44301.792916666665</v>
      </c>
      <c r="D63" s="122" t="s">
        <v>2492</v>
      </c>
      <c r="E63" s="123">
        <v>160</v>
      </c>
      <c r="F63" s="140" t="str">
        <f>VLOOKUP(E63,VIP!$A$2:$O12645,2,0)</f>
        <v>DRBR160</v>
      </c>
      <c r="G63" s="122" t="str">
        <f>VLOOKUP(E63,'LISTADO ATM'!$A$2:$B$900,2,0)</f>
        <v xml:space="preserve">ATM Oficina Herrera </v>
      </c>
      <c r="H63" s="122" t="str">
        <f>VLOOKUP(E63,VIP!$A$2:$O17566,7,FALSE)</f>
        <v>Si</v>
      </c>
      <c r="I63" s="122" t="str">
        <f>VLOOKUP(E63,VIP!$A$2:$O9531,8,FALSE)</f>
        <v>Si</v>
      </c>
      <c r="J63" s="122" t="str">
        <f>VLOOKUP(E63,VIP!$A$2:$O9481,8,FALSE)</f>
        <v>Si</v>
      </c>
      <c r="K63" s="122" t="str">
        <f>VLOOKUP(E63,VIP!$A$2:$O13055,6,0)</f>
        <v>NO</v>
      </c>
      <c r="L63" s="124" t="s">
        <v>2428</v>
      </c>
      <c r="M63" s="118" t="s">
        <v>2465</v>
      </c>
      <c r="N63" s="118" t="s">
        <v>2472</v>
      </c>
      <c r="O63" s="140" t="s">
        <v>2493</v>
      </c>
      <c r="P63" s="145"/>
      <c r="Q63" s="118" t="s">
        <v>2428</v>
      </c>
    </row>
    <row r="64" spans="1:17" ht="18" x14ac:dyDescent="0.25">
      <c r="A64" s="122" t="str">
        <f>VLOOKUP(E64,'LISTADO ATM'!$A$2:$C$901,3,0)</f>
        <v>DISTRITO NACIONAL</v>
      </c>
      <c r="B64" s="121">
        <v>335855261</v>
      </c>
      <c r="C64" s="120">
        <v>44301.795277777775</v>
      </c>
      <c r="D64" s="122" t="s">
        <v>2468</v>
      </c>
      <c r="E64" s="123">
        <v>363</v>
      </c>
      <c r="F64" s="140" t="e">
        <f>VLOOKUP(E64,VIP!$A$2:$O12644,2,0)</f>
        <v>#N/A</v>
      </c>
      <c r="G64" s="122" t="str">
        <f>VLOOKUP(E64,'LISTADO ATM'!$A$2:$B$900,2,0)</f>
        <v>ATM Sirena Villa Mella</v>
      </c>
      <c r="H64" s="122" t="e">
        <f>VLOOKUP(E64,VIP!$A$2:$O17565,7,FALSE)</f>
        <v>#N/A</v>
      </c>
      <c r="I64" s="122" t="e">
        <f>VLOOKUP(E64,VIP!$A$2:$O9530,8,FALSE)</f>
        <v>#N/A</v>
      </c>
      <c r="J64" s="122" t="e">
        <f>VLOOKUP(E64,VIP!$A$2:$O9480,8,FALSE)</f>
        <v>#N/A</v>
      </c>
      <c r="K64" s="122" t="e">
        <f>VLOOKUP(E64,VIP!$A$2:$O13054,6,0)</f>
        <v>#N/A</v>
      </c>
      <c r="L64" s="124" t="s">
        <v>2428</v>
      </c>
      <c r="M64" s="118" t="s">
        <v>2465</v>
      </c>
      <c r="N64" s="118" t="s">
        <v>2472</v>
      </c>
      <c r="O64" s="140" t="s">
        <v>2473</v>
      </c>
      <c r="P64" s="145"/>
      <c r="Q64" s="118" t="s">
        <v>2428</v>
      </c>
    </row>
    <row r="65" spans="1:17" ht="18" x14ac:dyDescent="0.25">
      <c r="A65" s="122" t="str">
        <f>VLOOKUP(E65,'LISTADO ATM'!$A$2:$C$901,3,0)</f>
        <v>NORTE</v>
      </c>
      <c r="B65" s="121">
        <v>335855262</v>
      </c>
      <c r="C65" s="120">
        <v>44301.797997685186</v>
      </c>
      <c r="D65" s="122" t="s">
        <v>2492</v>
      </c>
      <c r="E65" s="123">
        <v>333</v>
      </c>
      <c r="F65" s="140" t="str">
        <f>VLOOKUP(E65,VIP!$A$2:$O12643,2,0)</f>
        <v>DRBR333</v>
      </c>
      <c r="G65" s="122" t="str">
        <f>VLOOKUP(E65,'LISTADO ATM'!$A$2:$B$900,2,0)</f>
        <v>ATM Oficina Turey Maimón</v>
      </c>
      <c r="H65" s="122" t="str">
        <f>VLOOKUP(E65,VIP!$A$2:$O17564,7,FALSE)</f>
        <v>Si</v>
      </c>
      <c r="I65" s="122" t="str">
        <f>VLOOKUP(E65,VIP!$A$2:$O9529,8,FALSE)</f>
        <v>Si</v>
      </c>
      <c r="J65" s="122" t="str">
        <f>VLOOKUP(E65,VIP!$A$2:$O9479,8,FALSE)</f>
        <v>Si</v>
      </c>
      <c r="K65" s="122" t="str">
        <f>VLOOKUP(E65,VIP!$A$2:$O13053,6,0)</f>
        <v>NO</v>
      </c>
      <c r="L65" s="124" t="s">
        <v>2459</v>
      </c>
      <c r="M65" s="118" t="s">
        <v>2465</v>
      </c>
      <c r="N65" s="118" t="s">
        <v>2472</v>
      </c>
      <c r="O65" s="140" t="s">
        <v>2493</v>
      </c>
      <c r="P65" s="145"/>
      <c r="Q65" s="118" t="s">
        <v>2534</v>
      </c>
    </row>
    <row r="66" spans="1:17" ht="18" x14ac:dyDescent="0.25">
      <c r="A66" s="122" t="str">
        <f>VLOOKUP(E66,'LISTADO ATM'!$A$2:$C$901,3,0)</f>
        <v>SUR</v>
      </c>
      <c r="B66" s="121">
        <v>335855263</v>
      </c>
      <c r="C66" s="120">
        <v>44301.801759259259</v>
      </c>
      <c r="D66" s="122" t="s">
        <v>2189</v>
      </c>
      <c r="E66" s="123">
        <v>84</v>
      </c>
      <c r="F66" s="140" t="str">
        <f>VLOOKUP(E66,VIP!$A$2:$O12642,2,0)</f>
        <v>DRBR084</v>
      </c>
      <c r="G66" s="122" t="str">
        <f>VLOOKUP(E66,'LISTADO ATM'!$A$2:$B$900,2,0)</f>
        <v xml:space="preserve">ATM Oficina Multicentro Sirena San Cristóbal </v>
      </c>
      <c r="H66" s="122" t="str">
        <f>VLOOKUP(E66,VIP!$A$2:$O17563,7,FALSE)</f>
        <v>Si</v>
      </c>
      <c r="I66" s="122" t="str">
        <f>VLOOKUP(E66,VIP!$A$2:$O9528,8,FALSE)</f>
        <v>Si</v>
      </c>
      <c r="J66" s="122" t="str">
        <f>VLOOKUP(E66,VIP!$A$2:$O9478,8,FALSE)</f>
        <v>Si</v>
      </c>
      <c r="K66" s="122" t="str">
        <f>VLOOKUP(E66,VIP!$A$2:$O13052,6,0)</f>
        <v>SI</v>
      </c>
      <c r="L66" s="124" t="s">
        <v>2228</v>
      </c>
      <c r="M66" s="118" t="s">
        <v>2465</v>
      </c>
      <c r="N66" s="118" t="s">
        <v>2472</v>
      </c>
      <c r="O66" s="140" t="s">
        <v>2474</v>
      </c>
      <c r="P66" s="145"/>
      <c r="Q66" s="118" t="s">
        <v>2228</v>
      </c>
    </row>
    <row r="67" spans="1:17" ht="18" x14ac:dyDescent="0.25">
      <c r="A67" s="122" t="str">
        <f>VLOOKUP(E67,'LISTADO ATM'!$A$2:$C$901,3,0)</f>
        <v>DISTRITO NACIONAL</v>
      </c>
      <c r="B67" s="121">
        <v>335855264</v>
      </c>
      <c r="C67" s="120">
        <v>44301.802488425928</v>
      </c>
      <c r="D67" s="122" t="s">
        <v>2189</v>
      </c>
      <c r="E67" s="123">
        <v>490</v>
      </c>
      <c r="F67" s="140" t="str">
        <f>VLOOKUP(E67,VIP!$A$2:$O12641,2,0)</f>
        <v>DRBR490</v>
      </c>
      <c r="G67" s="122" t="str">
        <f>VLOOKUP(E67,'LISTADO ATM'!$A$2:$B$900,2,0)</f>
        <v xml:space="preserve">ATM Hospital Ney Arias Lora </v>
      </c>
      <c r="H67" s="122" t="str">
        <f>VLOOKUP(E67,VIP!$A$2:$O17562,7,FALSE)</f>
        <v>Si</v>
      </c>
      <c r="I67" s="122" t="str">
        <f>VLOOKUP(E67,VIP!$A$2:$O9527,8,FALSE)</f>
        <v>Si</v>
      </c>
      <c r="J67" s="122" t="str">
        <f>VLOOKUP(E67,VIP!$A$2:$O9477,8,FALSE)</f>
        <v>Si</v>
      </c>
      <c r="K67" s="122" t="str">
        <f>VLOOKUP(E67,VIP!$A$2:$O13051,6,0)</f>
        <v>NO</v>
      </c>
      <c r="L67" s="124" t="s">
        <v>2228</v>
      </c>
      <c r="M67" s="118" t="s">
        <v>2465</v>
      </c>
      <c r="N67" s="118" t="s">
        <v>2472</v>
      </c>
      <c r="O67" s="140" t="s">
        <v>2474</v>
      </c>
      <c r="P67" s="145"/>
      <c r="Q67" s="118" t="s">
        <v>2228</v>
      </c>
    </row>
    <row r="68" spans="1:17" ht="18" x14ac:dyDescent="0.25">
      <c r="A68" s="122" t="str">
        <f>VLOOKUP(E68,'LISTADO ATM'!$A$2:$C$901,3,0)</f>
        <v>DISTRITO NACIONAL</v>
      </c>
      <c r="B68" s="121">
        <v>335855265</v>
      </c>
      <c r="C68" s="120">
        <v>44301.803576388891</v>
      </c>
      <c r="D68" s="122" t="s">
        <v>2468</v>
      </c>
      <c r="E68" s="123">
        <v>394</v>
      </c>
      <c r="F68" s="140" t="str">
        <f>VLOOKUP(E68,VIP!$A$2:$O12640,2,0)</f>
        <v>DRBR394</v>
      </c>
      <c r="G68" s="122" t="str">
        <f>VLOOKUP(E68,'LISTADO ATM'!$A$2:$B$900,2,0)</f>
        <v xml:space="preserve">ATM Multicentro La Sirena Luperón </v>
      </c>
      <c r="H68" s="122" t="str">
        <f>VLOOKUP(E68,VIP!$A$2:$O17561,7,FALSE)</f>
        <v>Si</v>
      </c>
      <c r="I68" s="122" t="str">
        <f>VLOOKUP(E68,VIP!$A$2:$O9526,8,FALSE)</f>
        <v>Si</v>
      </c>
      <c r="J68" s="122" t="str">
        <f>VLOOKUP(E68,VIP!$A$2:$O9476,8,FALSE)</f>
        <v>Si</v>
      </c>
      <c r="K68" s="122" t="str">
        <f>VLOOKUP(E68,VIP!$A$2:$O13050,6,0)</f>
        <v>NO</v>
      </c>
      <c r="L68" s="124" t="s">
        <v>2459</v>
      </c>
      <c r="M68" s="118" t="s">
        <v>2465</v>
      </c>
      <c r="N68" s="118" t="s">
        <v>2472</v>
      </c>
      <c r="O68" s="140" t="s">
        <v>2473</v>
      </c>
      <c r="P68" s="145"/>
      <c r="Q68" s="118" t="s">
        <v>2534</v>
      </c>
    </row>
    <row r="69" spans="1:17" ht="18" x14ac:dyDescent="0.25">
      <c r="A69" s="122" t="str">
        <f>VLOOKUP(E69,'LISTADO ATM'!$A$2:$C$901,3,0)</f>
        <v>NORTE</v>
      </c>
      <c r="B69" s="121">
        <v>335855267</v>
      </c>
      <c r="C69" s="120">
        <v>44301.807650462964</v>
      </c>
      <c r="D69" s="122" t="s">
        <v>2190</v>
      </c>
      <c r="E69" s="123">
        <v>275</v>
      </c>
      <c r="F69" s="140" t="str">
        <f>VLOOKUP(E69,VIP!$A$2:$O12639,2,0)</f>
        <v>DRBR275</v>
      </c>
      <c r="G69" s="122" t="str">
        <f>VLOOKUP(E69,'LISTADO ATM'!$A$2:$B$900,2,0)</f>
        <v xml:space="preserve">ATM Autobanco Duarte Stgo. II </v>
      </c>
      <c r="H69" s="122" t="str">
        <f>VLOOKUP(E69,VIP!$A$2:$O17560,7,FALSE)</f>
        <v>Si</v>
      </c>
      <c r="I69" s="122" t="str">
        <f>VLOOKUP(E69,VIP!$A$2:$O9525,8,FALSE)</f>
        <v>Si</v>
      </c>
      <c r="J69" s="122" t="str">
        <f>VLOOKUP(E69,VIP!$A$2:$O9475,8,FALSE)</f>
        <v>Si</v>
      </c>
      <c r="K69" s="122" t="str">
        <f>VLOOKUP(E69,VIP!$A$2:$O13049,6,0)</f>
        <v>NO</v>
      </c>
      <c r="L69" s="124" t="s">
        <v>2228</v>
      </c>
      <c r="M69" s="118" t="s">
        <v>2465</v>
      </c>
      <c r="N69" s="118" t="s">
        <v>2472</v>
      </c>
      <c r="O69" s="140" t="s">
        <v>2501</v>
      </c>
      <c r="P69" s="145"/>
      <c r="Q69" s="118" t="s">
        <v>2228</v>
      </c>
    </row>
    <row r="70" spans="1:17" ht="18" x14ac:dyDescent="0.25">
      <c r="A70" s="122" t="str">
        <f>VLOOKUP(E70,'LISTADO ATM'!$A$2:$C$901,3,0)</f>
        <v>DISTRITO NACIONAL</v>
      </c>
      <c r="B70" s="121">
        <v>335855269</v>
      </c>
      <c r="C70" s="120">
        <v>44301.81177083333</v>
      </c>
      <c r="D70" s="122" t="s">
        <v>2189</v>
      </c>
      <c r="E70" s="123">
        <v>237</v>
      </c>
      <c r="F70" s="140" t="str">
        <f>VLOOKUP(E70,VIP!$A$2:$O12638,2,0)</f>
        <v>DRBR237</v>
      </c>
      <c r="G70" s="122" t="str">
        <f>VLOOKUP(E70,'LISTADO ATM'!$A$2:$B$900,2,0)</f>
        <v xml:space="preserve">ATM UNP Plaza Vásquez </v>
      </c>
      <c r="H70" s="122" t="str">
        <f>VLOOKUP(E70,VIP!$A$2:$O17559,7,FALSE)</f>
        <v>Si</v>
      </c>
      <c r="I70" s="122" t="str">
        <f>VLOOKUP(E70,VIP!$A$2:$O9524,8,FALSE)</f>
        <v>Si</v>
      </c>
      <c r="J70" s="122" t="str">
        <f>VLOOKUP(E70,VIP!$A$2:$O9474,8,FALSE)</f>
        <v>Si</v>
      </c>
      <c r="K70" s="122" t="str">
        <f>VLOOKUP(E70,VIP!$A$2:$O13048,6,0)</f>
        <v>SI</v>
      </c>
      <c r="L70" s="124" t="s">
        <v>2228</v>
      </c>
      <c r="M70" s="118" t="s">
        <v>2465</v>
      </c>
      <c r="N70" s="118" t="s">
        <v>2472</v>
      </c>
      <c r="O70" s="140" t="s">
        <v>2474</v>
      </c>
      <c r="P70" s="145"/>
      <c r="Q70" s="118" t="s">
        <v>2228</v>
      </c>
    </row>
    <row r="71" spans="1:17" ht="18" x14ac:dyDescent="0.25">
      <c r="A71" s="122" t="str">
        <f>VLOOKUP(E71,'LISTADO ATM'!$A$2:$C$901,3,0)</f>
        <v>NORTE</v>
      </c>
      <c r="B71" s="121">
        <v>335855270</v>
      </c>
      <c r="C71" s="120">
        <v>44301.81449074074</v>
      </c>
      <c r="D71" s="122" t="s">
        <v>2190</v>
      </c>
      <c r="E71" s="123">
        <v>189</v>
      </c>
      <c r="F71" s="140" t="str">
        <f>VLOOKUP(E71,VIP!$A$2:$O12637,2,0)</f>
        <v>DRBR189</v>
      </c>
      <c r="G71" s="122" t="str">
        <f>VLOOKUP(E71,'LISTADO ATM'!$A$2:$B$900,2,0)</f>
        <v xml:space="preserve">ATM Comando Regional Cibao Central P.N. </v>
      </c>
      <c r="H71" s="122" t="str">
        <f>VLOOKUP(E71,VIP!$A$2:$O17558,7,FALSE)</f>
        <v>Si</v>
      </c>
      <c r="I71" s="122" t="str">
        <f>VLOOKUP(E71,VIP!$A$2:$O9523,8,FALSE)</f>
        <v>Si</v>
      </c>
      <c r="J71" s="122" t="str">
        <f>VLOOKUP(E71,VIP!$A$2:$O9473,8,FALSE)</f>
        <v>Si</v>
      </c>
      <c r="K71" s="122" t="str">
        <f>VLOOKUP(E71,VIP!$A$2:$O13047,6,0)</f>
        <v>NO</v>
      </c>
      <c r="L71" s="124" t="s">
        <v>2488</v>
      </c>
      <c r="M71" s="118" t="s">
        <v>2465</v>
      </c>
      <c r="N71" s="118" t="s">
        <v>2472</v>
      </c>
      <c r="O71" s="140" t="s">
        <v>2501</v>
      </c>
      <c r="P71" s="145"/>
      <c r="Q71" s="118" t="s">
        <v>2488</v>
      </c>
    </row>
    <row r="72" spans="1:17" ht="18" x14ac:dyDescent="0.25">
      <c r="A72" s="122" t="str">
        <f>VLOOKUP(E72,'LISTADO ATM'!$A$2:$C$901,3,0)</f>
        <v>DISTRITO NACIONAL</v>
      </c>
      <c r="B72" s="121">
        <v>335855271</v>
      </c>
      <c r="C72" s="120">
        <v>44301.81454861111</v>
      </c>
      <c r="D72" s="122" t="s">
        <v>2189</v>
      </c>
      <c r="E72" s="123">
        <v>542</v>
      </c>
      <c r="F72" s="140" t="str">
        <f>VLOOKUP(E72,VIP!$A$2:$O12636,2,0)</f>
        <v>DRBR542</v>
      </c>
      <c r="G72" s="122" t="str">
        <f>VLOOKUP(E72,'LISTADO ATM'!$A$2:$B$900,2,0)</f>
        <v>ATM S/M la Cadena Carretera Mella</v>
      </c>
      <c r="H72" s="122" t="str">
        <f>VLOOKUP(E72,VIP!$A$2:$O17557,7,FALSE)</f>
        <v>NO</v>
      </c>
      <c r="I72" s="122" t="str">
        <f>VLOOKUP(E72,VIP!$A$2:$O9522,8,FALSE)</f>
        <v>SI</v>
      </c>
      <c r="J72" s="122" t="str">
        <f>VLOOKUP(E72,VIP!$A$2:$O9472,8,FALSE)</f>
        <v>SI</v>
      </c>
      <c r="K72" s="122" t="str">
        <f>VLOOKUP(E72,VIP!$A$2:$O13046,6,0)</f>
        <v>NO</v>
      </c>
      <c r="L72" s="124" t="s">
        <v>2228</v>
      </c>
      <c r="M72" s="118" t="s">
        <v>2465</v>
      </c>
      <c r="N72" s="118" t="s">
        <v>2472</v>
      </c>
      <c r="O72" s="140" t="s">
        <v>2474</v>
      </c>
      <c r="P72" s="145"/>
      <c r="Q72" s="118" t="s">
        <v>2228</v>
      </c>
    </row>
    <row r="73" spans="1:17" ht="18" x14ac:dyDescent="0.25">
      <c r="A73" s="122" t="str">
        <f>VLOOKUP(E73,'LISTADO ATM'!$A$2:$C$901,3,0)</f>
        <v>NORTE</v>
      </c>
      <c r="B73" s="121">
        <v>335855272</v>
      </c>
      <c r="C73" s="120">
        <v>44301.815185185187</v>
      </c>
      <c r="D73" s="122" t="s">
        <v>2190</v>
      </c>
      <c r="E73" s="123">
        <v>716</v>
      </c>
      <c r="F73" s="140" t="str">
        <f>VLOOKUP(E73,VIP!$A$2:$O12635,2,0)</f>
        <v>DRBR340</v>
      </c>
      <c r="G73" s="122" t="str">
        <f>VLOOKUP(E73,'LISTADO ATM'!$A$2:$B$900,2,0)</f>
        <v xml:space="preserve">ATM Oficina Zona Franca (Santiago) </v>
      </c>
      <c r="H73" s="122" t="str">
        <f>VLOOKUP(E73,VIP!$A$2:$O17556,7,FALSE)</f>
        <v>Si</v>
      </c>
      <c r="I73" s="122" t="str">
        <f>VLOOKUP(E73,VIP!$A$2:$O9521,8,FALSE)</f>
        <v>Si</v>
      </c>
      <c r="J73" s="122" t="str">
        <f>VLOOKUP(E73,VIP!$A$2:$O9471,8,FALSE)</f>
        <v>Si</v>
      </c>
      <c r="K73" s="122" t="str">
        <f>VLOOKUP(E73,VIP!$A$2:$O13045,6,0)</f>
        <v>SI</v>
      </c>
      <c r="L73" s="124" t="s">
        <v>2437</v>
      </c>
      <c r="M73" s="118" t="s">
        <v>2465</v>
      </c>
      <c r="N73" s="118" t="s">
        <v>2472</v>
      </c>
      <c r="O73" s="140" t="s">
        <v>2501</v>
      </c>
      <c r="P73" s="145"/>
      <c r="Q73" s="118" t="s">
        <v>2437</v>
      </c>
    </row>
    <row r="74" spans="1:17" ht="18" x14ac:dyDescent="0.25">
      <c r="A74" s="122" t="str">
        <f>VLOOKUP(E74,'LISTADO ATM'!$A$2:$C$901,3,0)</f>
        <v>SUR</v>
      </c>
      <c r="B74" s="121">
        <v>335855274</v>
      </c>
      <c r="C74" s="120">
        <v>44301.817766203705</v>
      </c>
      <c r="D74" s="122" t="s">
        <v>2468</v>
      </c>
      <c r="E74" s="123">
        <v>873</v>
      </c>
      <c r="F74" s="140" t="str">
        <f>VLOOKUP(E74,VIP!$A$2:$O12634,2,0)</f>
        <v>DRBR873</v>
      </c>
      <c r="G74" s="122" t="str">
        <f>VLOOKUP(E74,'LISTADO ATM'!$A$2:$B$900,2,0)</f>
        <v xml:space="preserve">ATM Centro de Caja San Cristóbal II </v>
      </c>
      <c r="H74" s="122" t="str">
        <f>VLOOKUP(E74,VIP!$A$2:$O17555,7,FALSE)</f>
        <v>Si</v>
      </c>
      <c r="I74" s="122" t="str">
        <f>VLOOKUP(E74,VIP!$A$2:$O9520,8,FALSE)</f>
        <v>Si</v>
      </c>
      <c r="J74" s="122" t="str">
        <f>VLOOKUP(E74,VIP!$A$2:$O9470,8,FALSE)</f>
        <v>Si</v>
      </c>
      <c r="K74" s="122" t="str">
        <f>VLOOKUP(E74,VIP!$A$2:$O13044,6,0)</f>
        <v>SI</v>
      </c>
      <c r="L74" s="124" t="s">
        <v>2459</v>
      </c>
      <c r="M74" s="118" t="s">
        <v>2465</v>
      </c>
      <c r="N74" s="118" t="s">
        <v>2472</v>
      </c>
      <c r="O74" s="140" t="s">
        <v>2473</v>
      </c>
      <c r="P74" s="145"/>
      <c r="Q74" s="118" t="s">
        <v>2534</v>
      </c>
    </row>
    <row r="75" spans="1:17" ht="18" x14ac:dyDescent="0.25">
      <c r="A75" s="122" t="str">
        <f>VLOOKUP(E75,'LISTADO ATM'!$A$2:$C$901,3,0)</f>
        <v>NORTE</v>
      </c>
      <c r="B75" s="121">
        <v>335855275</v>
      </c>
      <c r="C75" s="120">
        <v>44301.827407407407</v>
      </c>
      <c r="D75" s="122" t="s">
        <v>2190</v>
      </c>
      <c r="E75" s="123">
        <v>431</v>
      </c>
      <c r="F75" s="140" t="str">
        <f>VLOOKUP(E75,VIP!$A$2:$O12633,2,0)</f>
        <v>DRBR583</v>
      </c>
      <c r="G75" s="122" t="str">
        <f>VLOOKUP(E75,'LISTADO ATM'!$A$2:$B$900,2,0)</f>
        <v xml:space="preserve">ATM Autoservicio Sol (Santiago) </v>
      </c>
      <c r="H75" s="122" t="str">
        <f>VLOOKUP(E75,VIP!$A$2:$O17554,7,FALSE)</f>
        <v>Si</v>
      </c>
      <c r="I75" s="122" t="str">
        <f>VLOOKUP(E75,VIP!$A$2:$O9519,8,FALSE)</f>
        <v>Si</v>
      </c>
      <c r="J75" s="122" t="str">
        <f>VLOOKUP(E75,VIP!$A$2:$O9469,8,FALSE)</f>
        <v>Si</v>
      </c>
      <c r="K75" s="122" t="str">
        <f>VLOOKUP(E75,VIP!$A$2:$O13043,6,0)</f>
        <v>SI</v>
      </c>
      <c r="L75" s="124" t="s">
        <v>2488</v>
      </c>
      <c r="M75" s="118" t="s">
        <v>2465</v>
      </c>
      <c r="N75" s="118" t="s">
        <v>2472</v>
      </c>
      <c r="O75" s="140" t="s">
        <v>2501</v>
      </c>
      <c r="P75" s="145"/>
      <c r="Q75" s="118" t="s">
        <v>2488</v>
      </c>
    </row>
    <row r="76" spans="1:17" ht="18" x14ac:dyDescent="0.25">
      <c r="A76" s="122" t="str">
        <f>VLOOKUP(E76,'LISTADO ATM'!$A$2:$C$901,3,0)</f>
        <v>ESTE</v>
      </c>
      <c r="B76" s="121">
        <v>335855276</v>
      </c>
      <c r="C76" s="120">
        <v>44301.82744212963</v>
      </c>
      <c r="D76" s="122" t="s">
        <v>2468</v>
      </c>
      <c r="E76" s="123">
        <v>934</v>
      </c>
      <c r="F76" s="140" t="str">
        <f>VLOOKUP(E76,VIP!$A$2:$O12632,2,0)</f>
        <v>DRBR934</v>
      </c>
      <c r="G76" s="122" t="str">
        <f>VLOOKUP(E76,'LISTADO ATM'!$A$2:$B$900,2,0)</f>
        <v>ATM Hotel Dreams La Romana</v>
      </c>
      <c r="H76" s="122" t="str">
        <f>VLOOKUP(E76,VIP!$A$2:$O17553,7,FALSE)</f>
        <v>Si</v>
      </c>
      <c r="I76" s="122" t="str">
        <f>VLOOKUP(E76,VIP!$A$2:$O9518,8,FALSE)</f>
        <v>Si</v>
      </c>
      <c r="J76" s="122" t="str">
        <f>VLOOKUP(E76,VIP!$A$2:$O9468,8,FALSE)</f>
        <v>Si</v>
      </c>
      <c r="K76" s="122" t="str">
        <f>VLOOKUP(E76,VIP!$A$2:$O13042,6,0)</f>
        <v>NO</v>
      </c>
      <c r="L76" s="124" t="s">
        <v>2428</v>
      </c>
      <c r="M76" s="118" t="s">
        <v>2465</v>
      </c>
      <c r="N76" s="118" t="s">
        <v>2472</v>
      </c>
      <c r="O76" s="140" t="s">
        <v>2473</v>
      </c>
      <c r="P76" s="145"/>
      <c r="Q76" s="118" t="s">
        <v>2428</v>
      </c>
    </row>
    <row r="77" spans="1:17" ht="18" x14ac:dyDescent="0.25">
      <c r="A77" s="122" t="str">
        <f>VLOOKUP(E77,'LISTADO ATM'!$A$2:$C$901,3,0)</f>
        <v>DISTRITO NACIONAL</v>
      </c>
      <c r="B77" s="121">
        <v>335855277</v>
      </c>
      <c r="C77" s="120">
        <v>44301.829965277779</v>
      </c>
      <c r="D77" s="122" t="s">
        <v>2468</v>
      </c>
      <c r="E77" s="123">
        <v>183</v>
      </c>
      <c r="F77" s="140" t="str">
        <f>VLOOKUP(E77,VIP!$A$2:$O12631,2,0)</f>
        <v>DRBR183</v>
      </c>
      <c r="G77" s="122" t="str">
        <f>VLOOKUP(E77,'LISTADO ATM'!$A$2:$B$900,2,0)</f>
        <v>ATM Estación Nativa Km. 22 Aut. Duarte.</v>
      </c>
      <c r="H77" s="122" t="str">
        <f>VLOOKUP(E77,VIP!$A$2:$O17552,7,FALSE)</f>
        <v>N/A</v>
      </c>
      <c r="I77" s="122" t="str">
        <f>VLOOKUP(E77,VIP!$A$2:$O9517,8,FALSE)</f>
        <v>N/A</v>
      </c>
      <c r="J77" s="122" t="str">
        <f>VLOOKUP(E77,VIP!$A$2:$O9467,8,FALSE)</f>
        <v>N/A</v>
      </c>
      <c r="K77" s="122" t="str">
        <f>VLOOKUP(E77,VIP!$A$2:$O13041,6,0)</f>
        <v>N/A</v>
      </c>
      <c r="L77" s="124" t="s">
        <v>2428</v>
      </c>
      <c r="M77" s="118" t="s">
        <v>2465</v>
      </c>
      <c r="N77" s="118" t="s">
        <v>2472</v>
      </c>
      <c r="O77" s="140" t="s">
        <v>2473</v>
      </c>
      <c r="P77" s="145"/>
      <c r="Q77" s="118" t="s">
        <v>2428</v>
      </c>
    </row>
    <row r="78" spans="1:17" ht="18" x14ac:dyDescent="0.25">
      <c r="A78" s="122" t="str">
        <f>VLOOKUP(E78,'LISTADO ATM'!$A$2:$C$901,3,0)</f>
        <v>SUR</v>
      </c>
      <c r="B78" s="121">
        <v>335855278</v>
      </c>
      <c r="C78" s="120">
        <v>44301.831655092596</v>
      </c>
      <c r="D78" s="122" t="s">
        <v>2468</v>
      </c>
      <c r="E78" s="123">
        <v>984</v>
      </c>
      <c r="F78" s="140" t="str">
        <f>VLOOKUP(E78,VIP!$A$2:$O12630,2,0)</f>
        <v>DRBR984</v>
      </c>
      <c r="G78" s="122" t="str">
        <f>VLOOKUP(E78,'LISTADO ATM'!$A$2:$B$900,2,0)</f>
        <v xml:space="preserve">ATM Oficina Neiba II </v>
      </c>
      <c r="H78" s="122" t="str">
        <f>VLOOKUP(E78,VIP!$A$2:$O17551,7,FALSE)</f>
        <v>Si</v>
      </c>
      <c r="I78" s="122" t="str">
        <f>VLOOKUP(E78,VIP!$A$2:$O9516,8,FALSE)</f>
        <v>Si</v>
      </c>
      <c r="J78" s="122" t="str">
        <f>VLOOKUP(E78,VIP!$A$2:$O9466,8,FALSE)</f>
        <v>Si</v>
      </c>
      <c r="K78" s="122" t="str">
        <f>VLOOKUP(E78,VIP!$A$2:$O13040,6,0)</f>
        <v>NO</v>
      </c>
      <c r="L78" s="124" t="s">
        <v>2428</v>
      </c>
      <c r="M78" s="118" t="s">
        <v>2465</v>
      </c>
      <c r="N78" s="118" t="s">
        <v>2472</v>
      </c>
      <c r="O78" s="140" t="s">
        <v>2473</v>
      </c>
      <c r="P78" s="145"/>
      <c r="Q78" s="118" t="s">
        <v>2428</v>
      </c>
    </row>
    <row r="79" spans="1:17" ht="18" x14ac:dyDescent="0.25">
      <c r="A79" s="122" t="str">
        <f>VLOOKUP(E79,'LISTADO ATM'!$A$2:$C$901,3,0)</f>
        <v>DISTRITO NACIONAL</v>
      </c>
      <c r="B79" s="121">
        <v>335855279</v>
      </c>
      <c r="C79" s="120">
        <v>44301.833587962959</v>
      </c>
      <c r="D79" s="122" t="s">
        <v>2468</v>
      </c>
      <c r="E79" s="123">
        <v>967</v>
      </c>
      <c r="F79" s="140" t="str">
        <f>VLOOKUP(E79,VIP!$A$2:$O12629,2,0)</f>
        <v>DRBR967</v>
      </c>
      <c r="G79" s="122" t="str">
        <f>VLOOKUP(E79,'LISTADO ATM'!$A$2:$B$900,2,0)</f>
        <v xml:space="preserve">ATM UNP Hiper Olé Autopista Duarte </v>
      </c>
      <c r="H79" s="122" t="str">
        <f>VLOOKUP(E79,VIP!$A$2:$O17550,7,FALSE)</f>
        <v>Si</v>
      </c>
      <c r="I79" s="122" t="str">
        <f>VLOOKUP(E79,VIP!$A$2:$O9515,8,FALSE)</f>
        <v>Si</v>
      </c>
      <c r="J79" s="122" t="str">
        <f>VLOOKUP(E79,VIP!$A$2:$O9465,8,FALSE)</f>
        <v>Si</v>
      </c>
      <c r="K79" s="122" t="str">
        <f>VLOOKUP(E79,VIP!$A$2:$O13039,6,0)</f>
        <v>NO</v>
      </c>
      <c r="L79" s="124" t="s">
        <v>2428</v>
      </c>
      <c r="M79" s="118" t="s">
        <v>2465</v>
      </c>
      <c r="N79" s="118" t="s">
        <v>2472</v>
      </c>
      <c r="O79" s="140" t="s">
        <v>2473</v>
      </c>
      <c r="P79" s="145"/>
      <c r="Q79" s="118" t="s">
        <v>2428</v>
      </c>
    </row>
    <row r="80" spans="1:17" ht="18" x14ac:dyDescent="0.25">
      <c r="A80" s="122" t="str">
        <f>VLOOKUP(E80,'LISTADO ATM'!$A$2:$C$901,3,0)</f>
        <v>DISTRITO NACIONAL</v>
      </c>
      <c r="B80" s="121">
        <v>335855280</v>
      </c>
      <c r="C80" s="120">
        <v>44301.835277777776</v>
      </c>
      <c r="D80" s="122" t="s">
        <v>2492</v>
      </c>
      <c r="E80" s="123">
        <v>721</v>
      </c>
      <c r="F80" s="140" t="str">
        <f>VLOOKUP(E80,VIP!$A$2:$O12628,2,0)</f>
        <v>DRBR23A</v>
      </c>
      <c r="G80" s="122" t="str">
        <f>VLOOKUP(E80,'LISTADO ATM'!$A$2:$B$900,2,0)</f>
        <v xml:space="preserve">ATM Oficina Charles de Gaulle II </v>
      </c>
      <c r="H80" s="122" t="str">
        <f>VLOOKUP(E80,VIP!$A$2:$O17549,7,FALSE)</f>
        <v>Si</v>
      </c>
      <c r="I80" s="122" t="str">
        <f>VLOOKUP(E80,VIP!$A$2:$O9514,8,FALSE)</f>
        <v>Si</v>
      </c>
      <c r="J80" s="122" t="str">
        <f>VLOOKUP(E80,VIP!$A$2:$O9464,8,FALSE)</f>
        <v>Si</v>
      </c>
      <c r="K80" s="122" t="str">
        <f>VLOOKUP(E80,VIP!$A$2:$O13038,6,0)</f>
        <v>NO</v>
      </c>
      <c r="L80" s="124" t="s">
        <v>2428</v>
      </c>
      <c r="M80" s="118" t="s">
        <v>2465</v>
      </c>
      <c r="N80" s="118" t="s">
        <v>2472</v>
      </c>
      <c r="O80" s="140" t="s">
        <v>2493</v>
      </c>
      <c r="P80" s="145"/>
      <c r="Q80" s="118" t="s">
        <v>2428</v>
      </c>
    </row>
    <row r="81" spans="1:17" ht="18" x14ac:dyDescent="0.25">
      <c r="A81" s="122" t="str">
        <f>VLOOKUP(E81,'LISTADO ATM'!$A$2:$C$901,3,0)</f>
        <v>DISTRITO NACIONAL</v>
      </c>
      <c r="B81" s="121">
        <v>335855283</v>
      </c>
      <c r="C81" s="120">
        <v>44301.874201388891</v>
      </c>
      <c r="D81" s="122" t="s">
        <v>2189</v>
      </c>
      <c r="E81" s="191">
        <v>927</v>
      </c>
      <c r="F81" s="140" t="str">
        <f>VLOOKUP(E81,VIP!$A$2:$O12634,2,0)</f>
        <v>DRBR927</v>
      </c>
      <c r="G81" s="122" t="str">
        <f>VLOOKUP(E81,'LISTADO ATM'!$A$2:$B$900,2,0)</f>
        <v>ATM S/M Bravo La Esperilla</v>
      </c>
      <c r="H81" s="122" t="str">
        <f>VLOOKUP(E81,VIP!$A$2:$O17555,7,FALSE)</f>
        <v>Si</v>
      </c>
      <c r="I81" s="122" t="str">
        <f>VLOOKUP(E81,VIP!$A$2:$O9520,8,FALSE)</f>
        <v>Si</v>
      </c>
      <c r="J81" s="122" t="str">
        <f>VLOOKUP(E81,VIP!$A$2:$O9470,8,FALSE)</f>
        <v>Si</v>
      </c>
      <c r="K81" s="122" t="str">
        <f>VLOOKUP(E81,VIP!$A$2:$O13044,6,0)</f>
        <v>NO</v>
      </c>
      <c r="L81" s="124" t="s">
        <v>2228</v>
      </c>
      <c r="M81" s="118" t="s">
        <v>2465</v>
      </c>
      <c r="N81" s="118" t="s">
        <v>2472</v>
      </c>
      <c r="O81" s="140" t="s">
        <v>2474</v>
      </c>
      <c r="P81" s="145"/>
      <c r="Q81" s="118" t="s">
        <v>2228</v>
      </c>
    </row>
    <row r="82" spans="1:17" ht="18" x14ac:dyDescent="0.25">
      <c r="A82" s="122" t="str">
        <f>VLOOKUP(E82,'LISTADO ATM'!$A$2:$C$901,3,0)</f>
        <v>DISTRITO NACIONAL</v>
      </c>
      <c r="B82" s="121">
        <v>335855296</v>
      </c>
      <c r="C82" s="120">
        <v>44301.885520833333</v>
      </c>
      <c r="D82" s="122" t="s">
        <v>2189</v>
      </c>
      <c r="E82" s="123">
        <v>596</v>
      </c>
      <c r="F82" s="140" t="str">
        <f>VLOOKUP(E82,VIP!$A$2:$O12633,2,0)</f>
        <v>DRBR274</v>
      </c>
      <c r="G82" s="122" t="str">
        <f>VLOOKUP(E82,'LISTADO ATM'!$A$2:$B$900,2,0)</f>
        <v xml:space="preserve">ATM Autobanco Malecón Center </v>
      </c>
      <c r="H82" s="122" t="str">
        <f>VLOOKUP(E82,VIP!$A$2:$O17554,7,FALSE)</f>
        <v>Si</v>
      </c>
      <c r="I82" s="122" t="str">
        <f>VLOOKUP(E82,VIP!$A$2:$O9519,8,FALSE)</f>
        <v>Si</v>
      </c>
      <c r="J82" s="122" t="str">
        <f>VLOOKUP(E82,VIP!$A$2:$O9469,8,FALSE)</f>
        <v>Si</v>
      </c>
      <c r="K82" s="122" t="str">
        <f>VLOOKUP(E82,VIP!$A$2:$O13043,6,0)</f>
        <v>NO</v>
      </c>
      <c r="L82" s="124" t="s">
        <v>2488</v>
      </c>
      <c r="M82" s="118" t="s">
        <v>2465</v>
      </c>
      <c r="N82" s="118" t="s">
        <v>2472</v>
      </c>
      <c r="O82" s="140" t="s">
        <v>2474</v>
      </c>
      <c r="P82" s="145"/>
      <c r="Q82" s="118" t="s">
        <v>2488</v>
      </c>
    </row>
    <row r="83" spans="1:17" ht="18" x14ac:dyDescent="0.25">
      <c r="A83" s="122" t="str">
        <f>VLOOKUP(E83,'LISTADO ATM'!$A$2:$C$901,3,0)</f>
        <v>DISTRITO NACIONAL</v>
      </c>
      <c r="B83" s="121">
        <v>335855297</v>
      </c>
      <c r="C83" s="120">
        <v>44301.887361111112</v>
      </c>
      <c r="D83" s="122" t="s">
        <v>2492</v>
      </c>
      <c r="E83" s="123">
        <v>347</v>
      </c>
      <c r="F83" s="140" t="str">
        <f>VLOOKUP(E83,VIP!$A$2:$O12632,2,0)</f>
        <v>DRBR347</v>
      </c>
      <c r="G83" s="122" t="str">
        <f>VLOOKUP(E83,'LISTADO ATM'!$A$2:$B$900,2,0)</f>
        <v>ATM Patio de Colombia</v>
      </c>
      <c r="H83" s="122" t="str">
        <f>VLOOKUP(E83,VIP!$A$2:$O17553,7,FALSE)</f>
        <v>N/A</v>
      </c>
      <c r="I83" s="122" t="str">
        <f>VLOOKUP(E83,VIP!$A$2:$O9518,8,FALSE)</f>
        <v>N/A</v>
      </c>
      <c r="J83" s="122" t="str">
        <f>VLOOKUP(E83,VIP!$A$2:$O9468,8,FALSE)</f>
        <v>N/A</v>
      </c>
      <c r="K83" s="122" t="str">
        <f>VLOOKUP(E83,VIP!$A$2:$O13042,6,0)</f>
        <v>N/A</v>
      </c>
      <c r="L83" s="124" t="s">
        <v>2428</v>
      </c>
      <c r="M83" s="118" t="s">
        <v>2465</v>
      </c>
      <c r="N83" s="118" t="s">
        <v>2472</v>
      </c>
      <c r="O83" s="140" t="s">
        <v>2493</v>
      </c>
      <c r="P83" s="145"/>
      <c r="Q83" s="118" t="s">
        <v>2428</v>
      </c>
    </row>
    <row r="84" spans="1:17" ht="18" x14ac:dyDescent="0.25">
      <c r="A84" s="122" t="str">
        <f>VLOOKUP(E84,'LISTADO ATM'!$A$2:$C$901,3,0)</f>
        <v>DISTRITO NACIONAL</v>
      </c>
      <c r="B84" s="121">
        <v>335855298</v>
      </c>
      <c r="C84" s="120">
        <v>44301.887395833335</v>
      </c>
      <c r="D84" s="122" t="s">
        <v>2190</v>
      </c>
      <c r="E84" s="123">
        <v>614</v>
      </c>
      <c r="F84" s="140" t="str">
        <f>VLOOKUP(E84,VIP!$A$2:$O12631,2,0)</f>
        <v>DRBR614</v>
      </c>
      <c r="G84" s="122" t="str">
        <f>VLOOKUP(E84,'LISTADO ATM'!$A$2:$B$900,2,0)</f>
        <v>ATM S/M Bravo Pontezuela</v>
      </c>
      <c r="H84" s="122" t="str">
        <f>VLOOKUP(E84,VIP!$A$2:$O17552,7,FALSE)</f>
        <v>SI</v>
      </c>
      <c r="I84" s="122" t="str">
        <f>VLOOKUP(E84,VIP!$A$2:$O9517,8,FALSE)</f>
        <v>NO</v>
      </c>
      <c r="J84" s="122" t="str">
        <f>VLOOKUP(E84,VIP!$A$2:$O9467,8,FALSE)</f>
        <v>NO</v>
      </c>
      <c r="K84" s="122" t="str">
        <f>VLOOKUP(E84,VIP!$A$2:$O13041,6,0)</f>
        <v>NO</v>
      </c>
      <c r="L84" s="124" t="s">
        <v>2488</v>
      </c>
      <c r="M84" s="118" t="s">
        <v>2465</v>
      </c>
      <c r="N84" s="118" t="s">
        <v>2472</v>
      </c>
      <c r="O84" s="140" t="s">
        <v>2501</v>
      </c>
      <c r="P84" s="145"/>
      <c r="Q84" s="118" t="s">
        <v>2488</v>
      </c>
    </row>
    <row r="85" spans="1:17" ht="18" x14ac:dyDescent="0.25">
      <c r="A85" s="122" t="str">
        <f>VLOOKUP(E85,'LISTADO ATM'!$A$2:$C$901,3,0)</f>
        <v>NORTE</v>
      </c>
      <c r="B85" s="121">
        <v>335855299</v>
      </c>
      <c r="C85" s="120">
        <v>44301.888067129628</v>
      </c>
      <c r="D85" s="122" t="s">
        <v>2190</v>
      </c>
      <c r="E85" s="123">
        <v>746</v>
      </c>
      <c r="F85" s="140" t="str">
        <f>VLOOKUP(E85,VIP!$A$2:$O12630,2,0)</f>
        <v>DRBR156</v>
      </c>
      <c r="G85" s="122" t="str">
        <f>VLOOKUP(E85,'LISTADO ATM'!$A$2:$B$900,2,0)</f>
        <v xml:space="preserve">ATM Oficina Las Terrenas </v>
      </c>
      <c r="H85" s="122" t="str">
        <f>VLOOKUP(E85,VIP!$A$2:$O17551,7,FALSE)</f>
        <v>Si</v>
      </c>
      <c r="I85" s="122" t="str">
        <f>VLOOKUP(E85,VIP!$A$2:$O9516,8,FALSE)</f>
        <v>Si</v>
      </c>
      <c r="J85" s="122" t="str">
        <f>VLOOKUP(E85,VIP!$A$2:$O9466,8,FALSE)</f>
        <v>Si</v>
      </c>
      <c r="K85" s="122" t="str">
        <f>VLOOKUP(E85,VIP!$A$2:$O13040,6,0)</f>
        <v>SI</v>
      </c>
      <c r="L85" s="124" t="s">
        <v>2254</v>
      </c>
      <c r="M85" s="118" t="s">
        <v>2465</v>
      </c>
      <c r="N85" s="118" t="s">
        <v>2472</v>
      </c>
      <c r="O85" s="140" t="s">
        <v>2501</v>
      </c>
      <c r="P85" s="145"/>
      <c r="Q85" s="118" t="s">
        <v>2254</v>
      </c>
    </row>
    <row r="86" spans="1:17" ht="18" x14ac:dyDescent="0.25">
      <c r="A86" s="122" t="str">
        <f>VLOOKUP(E86,'LISTADO ATM'!$A$2:$C$901,3,0)</f>
        <v>SUR</v>
      </c>
      <c r="B86" s="121">
        <v>335855300</v>
      </c>
      <c r="C86" s="120">
        <v>44301.890185185184</v>
      </c>
      <c r="D86" s="122" t="s">
        <v>2492</v>
      </c>
      <c r="E86" s="123">
        <v>829</v>
      </c>
      <c r="F86" s="140" t="str">
        <f>VLOOKUP(E86,VIP!$A$2:$O12629,2,0)</f>
        <v>DRBR829</v>
      </c>
      <c r="G86" s="122" t="str">
        <f>VLOOKUP(E86,'LISTADO ATM'!$A$2:$B$900,2,0)</f>
        <v xml:space="preserve">ATM UNP Multicentro Sirena Baní </v>
      </c>
      <c r="H86" s="122" t="str">
        <f>VLOOKUP(E86,VIP!$A$2:$O17550,7,FALSE)</f>
        <v>Si</v>
      </c>
      <c r="I86" s="122" t="str">
        <f>VLOOKUP(E86,VIP!$A$2:$O9515,8,FALSE)</f>
        <v>Si</v>
      </c>
      <c r="J86" s="122" t="str">
        <f>VLOOKUP(E86,VIP!$A$2:$O9465,8,FALSE)</f>
        <v>Si</v>
      </c>
      <c r="K86" s="122" t="str">
        <f>VLOOKUP(E86,VIP!$A$2:$O13039,6,0)</f>
        <v>NO</v>
      </c>
      <c r="L86" s="124" t="s">
        <v>2522</v>
      </c>
      <c r="M86" s="118" t="s">
        <v>2465</v>
      </c>
      <c r="N86" s="118" t="s">
        <v>2472</v>
      </c>
      <c r="O86" s="140" t="s">
        <v>2493</v>
      </c>
      <c r="P86" s="145"/>
      <c r="Q86" s="118" t="s">
        <v>2535</v>
      </c>
    </row>
    <row r="87" spans="1:17" ht="18" x14ac:dyDescent="0.25">
      <c r="A87" s="122" t="str">
        <f>VLOOKUP(E87,'LISTADO ATM'!$A$2:$C$901,3,0)</f>
        <v>NORTE</v>
      </c>
      <c r="B87" s="121">
        <v>335855301</v>
      </c>
      <c r="C87" s="120">
        <v>44301.898634259262</v>
      </c>
      <c r="D87" s="122" t="s">
        <v>2492</v>
      </c>
      <c r="E87" s="123">
        <v>144</v>
      </c>
      <c r="F87" s="140" t="str">
        <f>VLOOKUP(E87,VIP!$A$2:$O12651,2,0)</f>
        <v>DRBR144</v>
      </c>
      <c r="G87" s="122" t="str">
        <f>VLOOKUP(E87,'LISTADO ATM'!$A$2:$B$900,2,0)</f>
        <v xml:space="preserve">ATM Oficina Villa Altagracia </v>
      </c>
      <c r="H87" s="122" t="str">
        <f>VLOOKUP(E87,VIP!$A$2:$O17572,7,FALSE)</f>
        <v>Si</v>
      </c>
      <c r="I87" s="122" t="str">
        <f>VLOOKUP(E87,VIP!$A$2:$O9537,8,FALSE)</f>
        <v>Si</v>
      </c>
      <c r="J87" s="122" t="str">
        <f>VLOOKUP(E87,VIP!$A$2:$O9487,8,FALSE)</f>
        <v>Si</v>
      </c>
      <c r="K87" s="122" t="str">
        <f>VLOOKUP(E87,VIP!$A$2:$O13061,6,0)</f>
        <v>SI</v>
      </c>
      <c r="L87" s="124" t="s">
        <v>2428</v>
      </c>
      <c r="M87" s="118" t="s">
        <v>2465</v>
      </c>
      <c r="N87" s="118" t="s">
        <v>2472</v>
      </c>
      <c r="O87" s="140" t="s">
        <v>2493</v>
      </c>
      <c r="P87" s="145"/>
      <c r="Q87" s="118" t="s">
        <v>2428</v>
      </c>
    </row>
    <row r="88" spans="1:17" ht="18" x14ac:dyDescent="0.25">
      <c r="A88" s="122" t="str">
        <f>VLOOKUP(E88,'LISTADO ATM'!$A$2:$C$901,3,0)</f>
        <v>DISTRITO NACIONAL</v>
      </c>
      <c r="B88" s="121">
        <v>335855302</v>
      </c>
      <c r="C88" s="120">
        <v>44301.906689814816</v>
      </c>
      <c r="D88" s="122" t="s">
        <v>2468</v>
      </c>
      <c r="E88" s="123">
        <v>769</v>
      </c>
      <c r="F88" s="140" t="str">
        <f>VLOOKUP(E88,VIP!$A$2:$O12650,2,0)</f>
        <v>DRBR769</v>
      </c>
      <c r="G88" s="122" t="str">
        <f>VLOOKUP(E88,'LISTADO ATM'!$A$2:$B$900,2,0)</f>
        <v>ATM UNP Pablo Mella Morales</v>
      </c>
      <c r="H88" s="122" t="str">
        <f>VLOOKUP(E88,VIP!$A$2:$O17571,7,FALSE)</f>
        <v>Si</v>
      </c>
      <c r="I88" s="122" t="str">
        <f>VLOOKUP(E88,VIP!$A$2:$O9536,8,FALSE)</f>
        <v>Si</v>
      </c>
      <c r="J88" s="122" t="str">
        <f>VLOOKUP(E88,VIP!$A$2:$O9486,8,FALSE)</f>
        <v>Si</v>
      </c>
      <c r="K88" s="122" t="str">
        <f>VLOOKUP(E88,VIP!$A$2:$O13060,6,0)</f>
        <v>NO</v>
      </c>
      <c r="L88" s="124" t="s">
        <v>2428</v>
      </c>
      <c r="M88" s="118" t="s">
        <v>2465</v>
      </c>
      <c r="N88" s="118" t="s">
        <v>2472</v>
      </c>
      <c r="O88" s="140" t="s">
        <v>2473</v>
      </c>
      <c r="P88" s="145"/>
      <c r="Q88" s="118" t="s">
        <v>2428</v>
      </c>
    </row>
    <row r="89" spans="1:17" ht="18" x14ac:dyDescent="0.25">
      <c r="A89" s="122" t="str">
        <f>VLOOKUP(E89,'LISTADO ATM'!$A$2:$C$901,3,0)</f>
        <v>DISTRITO NACIONAL</v>
      </c>
      <c r="B89" s="121">
        <v>335855303</v>
      </c>
      <c r="C89" s="120">
        <v>44301.908807870372</v>
      </c>
      <c r="D89" s="122" t="s">
        <v>2189</v>
      </c>
      <c r="E89" s="123">
        <v>930</v>
      </c>
      <c r="F89" s="140" t="str">
        <f>VLOOKUP(E89,VIP!$A$2:$O12649,2,0)</f>
        <v>DRBR930</v>
      </c>
      <c r="G89" s="122" t="str">
        <f>VLOOKUP(E89,'LISTADO ATM'!$A$2:$B$900,2,0)</f>
        <v>ATM Oficina Plaza Spring Center</v>
      </c>
      <c r="H89" s="122" t="str">
        <f>VLOOKUP(E89,VIP!$A$2:$O17570,7,FALSE)</f>
        <v>Si</v>
      </c>
      <c r="I89" s="122" t="str">
        <f>VLOOKUP(E89,VIP!$A$2:$O9535,8,FALSE)</f>
        <v>Si</v>
      </c>
      <c r="J89" s="122" t="str">
        <f>VLOOKUP(E89,VIP!$A$2:$O9485,8,FALSE)</f>
        <v>Si</v>
      </c>
      <c r="K89" s="122" t="str">
        <f>VLOOKUP(E89,VIP!$A$2:$O13059,6,0)</f>
        <v>NO</v>
      </c>
      <c r="L89" s="124" t="s">
        <v>2488</v>
      </c>
      <c r="M89" s="118" t="s">
        <v>2465</v>
      </c>
      <c r="N89" s="118" t="s">
        <v>2472</v>
      </c>
      <c r="O89" s="140" t="s">
        <v>2474</v>
      </c>
      <c r="P89" s="145"/>
      <c r="Q89" s="118" t="s">
        <v>2488</v>
      </c>
    </row>
    <row r="90" spans="1:17" ht="18" x14ac:dyDescent="0.25">
      <c r="A90" s="122" t="str">
        <f>VLOOKUP(E90,'LISTADO ATM'!$A$2:$C$901,3,0)</f>
        <v>NORTE</v>
      </c>
      <c r="B90" s="121">
        <v>335855310</v>
      </c>
      <c r="C90" s="120">
        <v>44301.918194444443</v>
      </c>
      <c r="D90" s="122" t="s">
        <v>2492</v>
      </c>
      <c r="E90" s="123">
        <v>969</v>
      </c>
      <c r="F90" s="140" t="str">
        <f>VLOOKUP(E90,VIP!$A$2:$O12647,2,0)</f>
        <v>DRBR12F</v>
      </c>
      <c r="G90" s="122" t="str">
        <f>VLOOKUP(E90,'LISTADO ATM'!$A$2:$B$900,2,0)</f>
        <v xml:space="preserve">ATM Oficina El Sol I (Santiago) </v>
      </c>
      <c r="H90" s="122" t="str">
        <f>VLOOKUP(E90,VIP!$A$2:$O17568,7,FALSE)</f>
        <v>Si</v>
      </c>
      <c r="I90" s="122" t="str">
        <f>VLOOKUP(E90,VIP!$A$2:$O9533,8,FALSE)</f>
        <v>Si</v>
      </c>
      <c r="J90" s="122" t="str">
        <f>VLOOKUP(E90,VIP!$A$2:$O9483,8,FALSE)</f>
        <v>Si</v>
      </c>
      <c r="K90" s="122" t="str">
        <f>VLOOKUP(E90,VIP!$A$2:$O13057,6,0)</f>
        <v>SI</v>
      </c>
      <c r="L90" s="124" t="s">
        <v>2428</v>
      </c>
      <c r="M90" s="118" t="s">
        <v>2465</v>
      </c>
      <c r="N90" s="118" t="s">
        <v>2472</v>
      </c>
      <c r="O90" s="140" t="s">
        <v>2493</v>
      </c>
      <c r="P90" s="145"/>
      <c r="Q90" s="118" t="s">
        <v>2428</v>
      </c>
    </row>
    <row r="91" spans="1:17" ht="18" x14ac:dyDescent="0.25">
      <c r="A91" s="122" t="str">
        <f>VLOOKUP(E91,'LISTADO ATM'!$A$2:$C$901,3,0)</f>
        <v>DISTRITO NACIONAL</v>
      </c>
      <c r="B91" s="121">
        <v>335855311</v>
      </c>
      <c r="C91" s="120">
        <v>44301.920439814814</v>
      </c>
      <c r="D91" s="122" t="s">
        <v>2189</v>
      </c>
      <c r="E91" s="123">
        <v>792</v>
      </c>
      <c r="F91" s="140" t="str">
        <f>VLOOKUP(E91,VIP!$A$2:$O12646,2,0)</f>
        <v>DRBR792</v>
      </c>
      <c r="G91" s="122" t="str">
        <f>VLOOKUP(E91,'LISTADO ATM'!$A$2:$B$900,2,0)</f>
        <v>ATM Hospital Salvador de Gautier</v>
      </c>
      <c r="H91" s="122" t="str">
        <f>VLOOKUP(E91,VIP!$A$2:$O17567,7,FALSE)</f>
        <v>Si</v>
      </c>
      <c r="I91" s="122" t="str">
        <f>VLOOKUP(E91,VIP!$A$2:$O9532,8,FALSE)</f>
        <v>Si</v>
      </c>
      <c r="J91" s="122" t="str">
        <f>VLOOKUP(E91,VIP!$A$2:$O9482,8,FALSE)</f>
        <v>Si</v>
      </c>
      <c r="K91" s="122" t="str">
        <f>VLOOKUP(E91,VIP!$A$2:$O13056,6,0)</f>
        <v>NO</v>
      </c>
      <c r="L91" s="124" t="s">
        <v>2228</v>
      </c>
      <c r="M91" s="118" t="s">
        <v>2465</v>
      </c>
      <c r="N91" s="118" t="s">
        <v>2472</v>
      </c>
      <c r="O91" s="140" t="s">
        <v>2474</v>
      </c>
      <c r="P91" s="145"/>
      <c r="Q91" s="118" t="s">
        <v>2228</v>
      </c>
    </row>
    <row r="92" spans="1:17" ht="18" x14ac:dyDescent="0.25">
      <c r="A92" s="122" t="str">
        <f>VLOOKUP(E92,'LISTADO ATM'!$A$2:$C$901,3,0)</f>
        <v>DISTRITO NACIONAL</v>
      </c>
      <c r="B92" s="121">
        <v>335855312</v>
      </c>
      <c r="C92" s="120">
        <v>44301.923136574071</v>
      </c>
      <c r="D92" s="122" t="s">
        <v>2189</v>
      </c>
      <c r="E92" s="123">
        <v>18</v>
      </c>
      <c r="F92" s="140" t="str">
        <f>VLOOKUP(E92,VIP!$A$2:$O12645,2,0)</f>
        <v>DRBR018</v>
      </c>
      <c r="G92" s="122" t="str">
        <f>VLOOKUP(E92,'LISTADO ATM'!$A$2:$B$900,2,0)</f>
        <v xml:space="preserve">ATM Oficina Haina Occidental I </v>
      </c>
      <c r="H92" s="122" t="str">
        <f>VLOOKUP(E92,VIP!$A$2:$O17566,7,FALSE)</f>
        <v>Si</v>
      </c>
      <c r="I92" s="122" t="str">
        <f>VLOOKUP(E92,VIP!$A$2:$O9531,8,FALSE)</f>
        <v>Si</v>
      </c>
      <c r="J92" s="122" t="str">
        <f>VLOOKUP(E92,VIP!$A$2:$O9481,8,FALSE)</f>
        <v>Si</v>
      </c>
      <c r="K92" s="122" t="str">
        <f>VLOOKUP(E92,VIP!$A$2:$O13055,6,0)</f>
        <v>SI</v>
      </c>
      <c r="L92" s="124" t="s">
        <v>2228</v>
      </c>
      <c r="M92" s="118" t="s">
        <v>2465</v>
      </c>
      <c r="N92" s="118" t="s">
        <v>2472</v>
      </c>
      <c r="O92" s="140" t="s">
        <v>2474</v>
      </c>
      <c r="P92" s="145"/>
      <c r="Q92" s="118" t="s">
        <v>2228</v>
      </c>
    </row>
    <row r="93" spans="1:17" ht="18" x14ac:dyDescent="0.25">
      <c r="A93" s="122" t="str">
        <f>VLOOKUP(E93,'LISTADO ATM'!$A$2:$C$901,3,0)</f>
        <v>DISTRITO NACIONAL</v>
      </c>
      <c r="B93" s="121">
        <v>335855313</v>
      </c>
      <c r="C93" s="120">
        <v>44301.924178240741</v>
      </c>
      <c r="D93" s="122" t="s">
        <v>2189</v>
      </c>
      <c r="E93" s="123">
        <v>57</v>
      </c>
      <c r="F93" s="140" t="str">
        <f>VLOOKUP(E93,VIP!$A$2:$O12644,2,0)</f>
        <v>DRBR057</v>
      </c>
      <c r="G93" s="122" t="str">
        <f>VLOOKUP(E93,'LISTADO ATM'!$A$2:$B$900,2,0)</f>
        <v xml:space="preserve">ATM Oficina Malecon Center </v>
      </c>
      <c r="H93" s="122" t="str">
        <f>VLOOKUP(E93,VIP!$A$2:$O17565,7,FALSE)</f>
        <v>Si</v>
      </c>
      <c r="I93" s="122" t="str">
        <f>VLOOKUP(E93,VIP!$A$2:$O9530,8,FALSE)</f>
        <v>Si</v>
      </c>
      <c r="J93" s="122" t="str">
        <f>VLOOKUP(E93,VIP!$A$2:$O9480,8,FALSE)</f>
        <v>Si</v>
      </c>
      <c r="K93" s="122" t="str">
        <f>VLOOKUP(E93,VIP!$A$2:$O13054,6,0)</f>
        <v>NO</v>
      </c>
      <c r="L93" s="124" t="s">
        <v>2228</v>
      </c>
      <c r="M93" s="118" t="s">
        <v>2465</v>
      </c>
      <c r="N93" s="118" t="s">
        <v>2472</v>
      </c>
      <c r="O93" s="140" t="s">
        <v>2474</v>
      </c>
      <c r="P93" s="145"/>
      <c r="Q93" s="118" t="s">
        <v>2228</v>
      </c>
    </row>
    <row r="94" spans="1:17" ht="18" x14ac:dyDescent="0.25">
      <c r="A94" s="122" t="str">
        <f>VLOOKUP(E94,'LISTADO ATM'!$A$2:$C$901,3,0)</f>
        <v>DISTRITO NACIONAL</v>
      </c>
      <c r="B94" s="121">
        <v>335855314</v>
      </c>
      <c r="C94" s="120">
        <v>44301.925613425927</v>
      </c>
      <c r="D94" s="122" t="s">
        <v>2189</v>
      </c>
      <c r="E94" s="123">
        <v>115</v>
      </c>
      <c r="F94" s="140" t="str">
        <f>VLOOKUP(E94,VIP!$A$2:$O12643,2,0)</f>
        <v>DRBR115</v>
      </c>
      <c r="G94" s="122" t="str">
        <f>VLOOKUP(E94,'LISTADO ATM'!$A$2:$B$900,2,0)</f>
        <v xml:space="preserve">ATM Oficina Megacentro I </v>
      </c>
      <c r="H94" s="122" t="str">
        <f>VLOOKUP(E94,VIP!$A$2:$O17564,7,FALSE)</f>
        <v>Si</v>
      </c>
      <c r="I94" s="122" t="str">
        <f>VLOOKUP(E94,VIP!$A$2:$O9529,8,FALSE)</f>
        <v>Si</v>
      </c>
      <c r="J94" s="122" t="str">
        <f>VLOOKUP(E94,VIP!$A$2:$O9479,8,FALSE)</f>
        <v>Si</v>
      </c>
      <c r="K94" s="122" t="str">
        <f>VLOOKUP(E94,VIP!$A$2:$O13053,6,0)</f>
        <v>SI</v>
      </c>
      <c r="L94" s="124" t="s">
        <v>2228</v>
      </c>
      <c r="M94" s="118" t="s">
        <v>2465</v>
      </c>
      <c r="N94" s="118" t="s">
        <v>2472</v>
      </c>
      <c r="O94" s="140" t="s">
        <v>2474</v>
      </c>
      <c r="P94" s="145"/>
      <c r="Q94" s="118" t="s">
        <v>2228</v>
      </c>
    </row>
    <row r="95" spans="1:17" ht="18" x14ac:dyDescent="0.25">
      <c r="A95" s="122" t="str">
        <f>VLOOKUP(E95,'LISTADO ATM'!$A$2:$C$901,3,0)</f>
        <v>ESTE</v>
      </c>
      <c r="B95" s="121">
        <v>335855315</v>
      </c>
      <c r="C95" s="120">
        <v>44301.92633101852</v>
      </c>
      <c r="D95" s="122" t="s">
        <v>2189</v>
      </c>
      <c r="E95" s="123">
        <v>217</v>
      </c>
      <c r="F95" s="140" t="str">
        <f>VLOOKUP(E95,VIP!$A$2:$O12642,2,0)</f>
        <v>DRBR217</v>
      </c>
      <c r="G95" s="122" t="str">
        <f>VLOOKUP(E95,'LISTADO ATM'!$A$2:$B$900,2,0)</f>
        <v xml:space="preserve">ATM Oficina Bávaro </v>
      </c>
      <c r="H95" s="122" t="str">
        <f>VLOOKUP(E95,VIP!$A$2:$O17563,7,FALSE)</f>
        <v>Si</v>
      </c>
      <c r="I95" s="122" t="str">
        <f>VLOOKUP(E95,VIP!$A$2:$O9528,8,FALSE)</f>
        <v>Si</v>
      </c>
      <c r="J95" s="122" t="str">
        <f>VLOOKUP(E95,VIP!$A$2:$O9478,8,FALSE)</f>
        <v>Si</v>
      </c>
      <c r="K95" s="122" t="str">
        <f>VLOOKUP(E95,VIP!$A$2:$O13052,6,0)</f>
        <v>NO</v>
      </c>
      <c r="L95" s="124" t="s">
        <v>2228</v>
      </c>
      <c r="M95" s="118" t="s">
        <v>2465</v>
      </c>
      <c r="N95" s="118" t="s">
        <v>2472</v>
      </c>
      <c r="O95" s="140" t="s">
        <v>2474</v>
      </c>
      <c r="P95" s="145"/>
      <c r="Q95" s="118" t="s">
        <v>2228</v>
      </c>
    </row>
    <row r="96" spans="1:17" ht="18" x14ac:dyDescent="0.25">
      <c r="A96" s="122" t="str">
        <f>VLOOKUP(E96,'LISTADO ATM'!$A$2:$C$901,3,0)</f>
        <v>DISTRITO NACIONAL</v>
      </c>
      <c r="B96" s="121">
        <v>335855316</v>
      </c>
      <c r="C96" s="120">
        <v>44301.927546296298</v>
      </c>
      <c r="D96" s="122" t="s">
        <v>2189</v>
      </c>
      <c r="E96" s="123">
        <v>225</v>
      </c>
      <c r="F96" s="140" t="str">
        <f>VLOOKUP(E96,VIP!$A$2:$O12641,2,0)</f>
        <v>DRBR225</v>
      </c>
      <c r="G96" s="122" t="str">
        <f>VLOOKUP(E96,'LISTADO ATM'!$A$2:$B$900,2,0)</f>
        <v xml:space="preserve">ATM S/M Nacional Arroyo Hondo </v>
      </c>
      <c r="H96" s="122" t="str">
        <f>VLOOKUP(E96,VIP!$A$2:$O17562,7,FALSE)</f>
        <v>Si</v>
      </c>
      <c r="I96" s="122" t="str">
        <f>VLOOKUP(E96,VIP!$A$2:$O9527,8,FALSE)</f>
        <v>Si</v>
      </c>
      <c r="J96" s="122" t="str">
        <f>VLOOKUP(E96,VIP!$A$2:$O9477,8,FALSE)</f>
        <v>Si</v>
      </c>
      <c r="K96" s="122" t="str">
        <f>VLOOKUP(E96,VIP!$A$2:$O13051,6,0)</f>
        <v>NO</v>
      </c>
      <c r="L96" s="124" t="s">
        <v>2228</v>
      </c>
      <c r="M96" s="118" t="s">
        <v>2465</v>
      </c>
      <c r="N96" s="118" t="s">
        <v>2472</v>
      </c>
      <c r="O96" s="140" t="s">
        <v>2474</v>
      </c>
      <c r="P96" s="145"/>
      <c r="Q96" s="118" t="s">
        <v>2228</v>
      </c>
    </row>
    <row r="97" spans="1:17" ht="18" x14ac:dyDescent="0.25">
      <c r="A97" s="122" t="str">
        <f>VLOOKUP(E97,'LISTADO ATM'!$A$2:$C$901,3,0)</f>
        <v>DISTRITO NACIONAL</v>
      </c>
      <c r="B97" s="121">
        <v>335855317</v>
      </c>
      <c r="C97" s="120">
        <v>44301.928229166668</v>
      </c>
      <c r="D97" s="122" t="s">
        <v>2189</v>
      </c>
      <c r="E97" s="123">
        <v>232</v>
      </c>
      <c r="F97" s="140" t="str">
        <f>VLOOKUP(E97,VIP!$A$2:$O12640,2,0)</f>
        <v>DRBR232</v>
      </c>
      <c r="G97" s="122" t="str">
        <f>VLOOKUP(E97,'LISTADO ATM'!$A$2:$B$900,2,0)</f>
        <v xml:space="preserve">ATM S/M Nacional Charles de Gaulle </v>
      </c>
      <c r="H97" s="122" t="str">
        <f>VLOOKUP(E97,VIP!$A$2:$O17561,7,FALSE)</f>
        <v>Si</v>
      </c>
      <c r="I97" s="122" t="str">
        <f>VLOOKUP(E97,VIP!$A$2:$O9526,8,FALSE)</f>
        <v>Si</v>
      </c>
      <c r="J97" s="122" t="str">
        <f>VLOOKUP(E97,VIP!$A$2:$O9476,8,FALSE)</f>
        <v>Si</v>
      </c>
      <c r="K97" s="122" t="str">
        <f>VLOOKUP(E97,VIP!$A$2:$O13050,6,0)</f>
        <v>SI</v>
      </c>
      <c r="L97" s="124" t="s">
        <v>2228</v>
      </c>
      <c r="M97" s="118" t="s">
        <v>2465</v>
      </c>
      <c r="N97" s="118" t="s">
        <v>2472</v>
      </c>
      <c r="O97" s="140" t="s">
        <v>2474</v>
      </c>
      <c r="P97" s="145"/>
      <c r="Q97" s="118" t="s">
        <v>2228</v>
      </c>
    </row>
    <row r="98" spans="1:17" ht="18" x14ac:dyDescent="0.25">
      <c r="A98" s="122" t="str">
        <f>VLOOKUP(E98,'LISTADO ATM'!$A$2:$C$901,3,0)</f>
        <v>DISTRITO NACIONAL</v>
      </c>
      <c r="B98" s="121">
        <v>335855318</v>
      </c>
      <c r="C98" s="120">
        <v>44301.929016203707</v>
      </c>
      <c r="D98" s="122" t="s">
        <v>2189</v>
      </c>
      <c r="E98" s="123">
        <v>239</v>
      </c>
      <c r="F98" s="140" t="str">
        <f>VLOOKUP(E98,VIP!$A$2:$O12639,2,0)</f>
        <v>DRBR239</v>
      </c>
      <c r="G98" s="122" t="str">
        <f>VLOOKUP(E98,'LISTADO ATM'!$A$2:$B$900,2,0)</f>
        <v xml:space="preserve">ATM Autobanco Charles de Gaulle </v>
      </c>
      <c r="H98" s="122" t="str">
        <f>VLOOKUP(E98,VIP!$A$2:$O17560,7,FALSE)</f>
        <v>Si</v>
      </c>
      <c r="I98" s="122" t="str">
        <f>VLOOKUP(E98,VIP!$A$2:$O9525,8,FALSE)</f>
        <v>Si</v>
      </c>
      <c r="J98" s="122" t="str">
        <f>VLOOKUP(E98,VIP!$A$2:$O9475,8,FALSE)</f>
        <v>Si</v>
      </c>
      <c r="K98" s="122" t="str">
        <f>VLOOKUP(E98,VIP!$A$2:$O13049,6,0)</f>
        <v>SI</v>
      </c>
      <c r="L98" s="124" t="s">
        <v>2228</v>
      </c>
      <c r="M98" s="118" t="s">
        <v>2465</v>
      </c>
      <c r="N98" s="118" t="s">
        <v>2472</v>
      </c>
      <c r="O98" s="140" t="s">
        <v>2474</v>
      </c>
      <c r="P98" s="145"/>
      <c r="Q98" s="118" t="s">
        <v>2228</v>
      </c>
    </row>
    <row r="99" spans="1:17" ht="18" x14ac:dyDescent="0.25">
      <c r="A99" s="122" t="str">
        <f>VLOOKUP(E99,'LISTADO ATM'!$A$2:$C$901,3,0)</f>
        <v>NORTE</v>
      </c>
      <c r="B99" s="121">
        <v>335855319</v>
      </c>
      <c r="C99" s="120">
        <v>44301.93</v>
      </c>
      <c r="D99" s="122" t="s">
        <v>2190</v>
      </c>
      <c r="E99" s="123">
        <v>257</v>
      </c>
      <c r="F99" s="140" t="str">
        <f>VLOOKUP(E99,VIP!$A$2:$O12638,2,0)</f>
        <v>DRBR257</v>
      </c>
      <c r="G99" s="122" t="str">
        <f>VLOOKUP(E99,'LISTADO ATM'!$A$2:$B$900,2,0)</f>
        <v xml:space="preserve">ATM S/M Pola (Santiago) </v>
      </c>
      <c r="H99" s="122" t="str">
        <f>VLOOKUP(E99,VIP!$A$2:$O17559,7,FALSE)</f>
        <v>Si</v>
      </c>
      <c r="I99" s="122" t="str">
        <f>VLOOKUP(E99,VIP!$A$2:$O9524,8,FALSE)</f>
        <v>Si</v>
      </c>
      <c r="J99" s="122" t="str">
        <f>VLOOKUP(E99,VIP!$A$2:$O9474,8,FALSE)</f>
        <v>Si</v>
      </c>
      <c r="K99" s="122" t="str">
        <f>VLOOKUP(E99,VIP!$A$2:$O13048,6,0)</f>
        <v>NO</v>
      </c>
      <c r="L99" s="124" t="s">
        <v>2228</v>
      </c>
      <c r="M99" s="118" t="s">
        <v>2465</v>
      </c>
      <c r="N99" s="118" t="s">
        <v>2472</v>
      </c>
      <c r="O99" s="140" t="s">
        <v>2501</v>
      </c>
      <c r="P99" s="145"/>
      <c r="Q99" s="118" t="s">
        <v>2228</v>
      </c>
    </row>
    <row r="100" spans="1:17" ht="18" x14ac:dyDescent="0.25">
      <c r="A100" s="122" t="str">
        <f>VLOOKUP(E100,'LISTADO ATM'!$A$2:$C$901,3,0)</f>
        <v>DISTRITO NACIONAL</v>
      </c>
      <c r="B100" s="121">
        <v>335855320</v>
      </c>
      <c r="C100" s="120">
        <v>44301.933831018519</v>
      </c>
      <c r="D100" s="122" t="s">
        <v>2189</v>
      </c>
      <c r="E100" s="123">
        <v>394</v>
      </c>
      <c r="F100" s="140" t="str">
        <f>VLOOKUP(E100,VIP!$A$2:$O12637,2,0)</f>
        <v>DRBR394</v>
      </c>
      <c r="G100" s="122" t="str">
        <f>VLOOKUP(E100,'LISTADO ATM'!$A$2:$B$900,2,0)</f>
        <v xml:space="preserve">ATM Multicentro La Sirena Luperón </v>
      </c>
      <c r="H100" s="122" t="str">
        <f>VLOOKUP(E100,VIP!$A$2:$O17558,7,FALSE)</f>
        <v>Si</v>
      </c>
      <c r="I100" s="122" t="str">
        <f>VLOOKUP(E100,VIP!$A$2:$O9523,8,FALSE)</f>
        <v>Si</v>
      </c>
      <c r="J100" s="122" t="str">
        <f>VLOOKUP(E100,VIP!$A$2:$O9473,8,FALSE)</f>
        <v>Si</v>
      </c>
      <c r="K100" s="122" t="str">
        <f>VLOOKUP(E100,VIP!$A$2:$O13047,6,0)</f>
        <v>NO</v>
      </c>
      <c r="L100" s="124" t="s">
        <v>2228</v>
      </c>
      <c r="M100" s="118" t="s">
        <v>2465</v>
      </c>
      <c r="N100" s="118" t="s">
        <v>2472</v>
      </c>
      <c r="O100" s="140" t="s">
        <v>2474</v>
      </c>
      <c r="P100" s="145"/>
      <c r="Q100" s="118" t="s">
        <v>2228</v>
      </c>
    </row>
    <row r="101" spans="1:17" ht="18" x14ac:dyDescent="0.25">
      <c r="A101" s="122" t="str">
        <f>VLOOKUP(E101,'LISTADO ATM'!$A$2:$C$901,3,0)</f>
        <v>DISTRITO NACIONAL</v>
      </c>
      <c r="B101" s="121">
        <v>335855321</v>
      </c>
      <c r="C101" s="120">
        <v>44301.936562499999</v>
      </c>
      <c r="D101" s="122" t="s">
        <v>2189</v>
      </c>
      <c r="E101" s="123">
        <v>943</v>
      </c>
      <c r="F101" s="140" t="str">
        <f>VLOOKUP(E101,VIP!$A$2:$O12636,2,0)</f>
        <v>DRBR16K</v>
      </c>
      <c r="G101" s="122" t="str">
        <f>VLOOKUP(E101,'LISTADO ATM'!$A$2:$B$900,2,0)</f>
        <v xml:space="preserve">ATM Oficina Tránsito Terreste </v>
      </c>
      <c r="H101" s="122" t="str">
        <f>VLOOKUP(E101,VIP!$A$2:$O17557,7,FALSE)</f>
        <v>Si</v>
      </c>
      <c r="I101" s="122" t="str">
        <f>VLOOKUP(E101,VIP!$A$2:$O9522,8,FALSE)</f>
        <v>Si</v>
      </c>
      <c r="J101" s="122" t="str">
        <f>VLOOKUP(E101,VIP!$A$2:$O9472,8,FALSE)</f>
        <v>Si</v>
      </c>
      <c r="K101" s="122" t="str">
        <f>VLOOKUP(E101,VIP!$A$2:$O13046,6,0)</f>
        <v>NO</v>
      </c>
      <c r="L101" s="124" t="s">
        <v>2228</v>
      </c>
      <c r="M101" s="118" t="s">
        <v>2465</v>
      </c>
      <c r="N101" s="118" t="s">
        <v>2472</v>
      </c>
      <c r="O101" s="140" t="s">
        <v>2474</v>
      </c>
      <c r="P101" s="145"/>
      <c r="Q101" s="118" t="s">
        <v>2228</v>
      </c>
    </row>
    <row r="102" spans="1:17" ht="18" x14ac:dyDescent="0.25">
      <c r="A102" s="122" t="str">
        <f>VLOOKUP(E102,'LISTADO ATM'!$A$2:$C$901,3,0)</f>
        <v>NORTE</v>
      </c>
      <c r="B102" s="149">
        <v>335855323</v>
      </c>
      <c r="C102" s="120">
        <v>44301.937326388892</v>
      </c>
      <c r="D102" s="122" t="s">
        <v>2189</v>
      </c>
      <c r="E102" s="123">
        <v>482</v>
      </c>
      <c r="F102" s="140" t="str">
        <f>VLOOKUP(E102,VIP!$A$2:$O12634,2,0)</f>
        <v>DRBR482</v>
      </c>
      <c r="G102" s="122" t="str">
        <f>VLOOKUP(E102,'LISTADO ATM'!$A$2:$B$900,2,0)</f>
        <v xml:space="preserve">ATM Centro de Caja Plaza Lama (Santiago) </v>
      </c>
      <c r="H102" s="122" t="str">
        <f>VLOOKUP(E102,VIP!$A$2:$O17555,7,FALSE)</f>
        <v>Si</v>
      </c>
      <c r="I102" s="122" t="str">
        <f>VLOOKUP(E102,VIP!$A$2:$O9520,8,FALSE)</f>
        <v>Si</v>
      </c>
      <c r="J102" s="122" t="str">
        <f>VLOOKUP(E102,VIP!$A$2:$O9470,8,FALSE)</f>
        <v>Si</v>
      </c>
      <c r="K102" s="122" t="str">
        <f>VLOOKUP(E102,VIP!$A$2:$O13044,6,0)</f>
        <v>NO</v>
      </c>
      <c r="L102" s="124" t="s">
        <v>2228</v>
      </c>
      <c r="M102" s="118" t="s">
        <v>2465</v>
      </c>
      <c r="N102" s="118" t="s">
        <v>2472</v>
      </c>
      <c r="O102" s="140" t="s">
        <v>2474</v>
      </c>
      <c r="P102" s="145"/>
      <c r="Q102" s="118" t="s">
        <v>2228</v>
      </c>
    </row>
    <row r="103" spans="1:17" ht="18" x14ac:dyDescent="0.25">
      <c r="A103" s="122" t="str">
        <f>VLOOKUP(E103,'LISTADO ATM'!$A$2:$C$901,3,0)</f>
        <v>DISTRITO NACIONAL</v>
      </c>
      <c r="B103" s="149">
        <v>335855324</v>
      </c>
      <c r="C103" s="120">
        <v>44301.940486111111</v>
      </c>
      <c r="D103" s="122" t="s">
        <v>2468</v>
      </c>
      <c r="E103" s="123">
        <v>87</v>
      </c>
      <c r="F103" s="140" t="str">
        <f>VLOOKUP(E103,VIP!$A$2:$O12633,2,0)</f>
        <v>DRBR087</v>
      </c>
      <c r="G103" s="122" t="str">
        <f>VLOOKUP(E103,'LISTADO ATM'!$A$2:$B$900,2,0)</f>
        <v xml:space="preserve">ATM Autoservicio Sarasota </v>
      </c>
      <c r="H103" s="122" t="str">
        <f>VLOOKUP(E103,VIP!$A$2:$O17554,7,FALSE)</f>
        <v>Si</v>
      </c>
      <c r="I103" s="122" t="str">
        <f>VLOOKUP(E103,VIP!$A$2:$O9519,8,FALSE)</f>
        <v>Si</v>
      </c>
      <c r="J103" s="122" t="str">
        <f>VLOOKUP(E103,VIP!$A$2:$O9469,8,FALSE)</f>
        <v>Si</v>
      </c>
      <c r="K103" s="122" t="str">
        <f>VLOOKUP(E103,VIP!$A$2:$O13043,6,0)</f>
        <v>NO</v>
      </c>
      <c r="L103" s="124" t="s">
        <v>2527</v>
      </c>
      <c r="M103" s="118" t="s">
        <v>2465</v>
      </c>
      <c r="N103" s="118" t="s">
        <v>2472</v>
      </c>
      <c r="O103" s="140" t="s">
        <v>2473</v>
      </c>
      <c r="P103" s="145"/>
      <c r="Q103" s="118" t="s">
        <v>2527</v>
      </c>
    </row>
    <row r="104" spans="1:17" ht="18" x14ac:dyDescent="0.25">
      <c r="A104" s="122" t="str">
        <f>VLOOKUP(E104,'LISTADO ATM'!$A$2:$C$901,3,0)</f>
        <v>DISTRITO NACIONAL</v>
      </c>
      <c r="B104" s="149">
        <v>335855325</v>
      </c>
      <c r="C104" s="120">
        <v>44301.94121527778</v>
      </c>
      <c r="D104" s="122" t="s">
        <v>2492</v>
      </c>
      <c r="E104" s="123">
        <v>930</v>
      </c>
      <c r="F104" s="140" t="str">
        <f>VLOOKUP(E104,VIP!$A$2:$O12632,2,0)</f>
        <v>DRBR930</v>
      </c>
      <c r="G104" s="122" t="str">
        <f>VLOOKUP(E104,'LISTADO ATM'!$A$2:$B$900,2,0)</f>
        <v>ATM Oficina Plaza Spring Center</v>
      </c>
      <c r="H104" s="122" t="str">
        <f>VLOOKUP(E104,VIP!$A$2:$O17553,7,FALSE)</f>
        <v>Si</v>
      </c>
      <c r="I104" s="122" t="str">
        <f>VLOOKUP(E104,VIP!$A$2:$O9518,8,FALSE)</f>
        <v>Si</v>
      </c>
      <c r="J104" s="122" t="str">
        <f>VLOOKUP(E104,VIP!$A$2:$O9468,8,FALSE)</f>
        <v>Si</v>
      </c>
      <c r="K104" s="122" t="str">
        <f>VLOOKUP(E104,VIP!$A$2:$O13042,6,0)</f>
        <v>NO</v>
      </c>
      <c r="L104" s="124" t="s">
        <v>2428</v>
      </c>
      <c r="M104" s="118" t="s">
        <v>2465</v>
      </c>
      <c r="N104" s="118" t="s">
        <v>2472</v>
      </c>
      <c r="O104" s="140" t="s">
        <v>2493</v>
      </c>
      <c r="P104" s="145"/>
      <c r="Q104" s="118" t="s">
        <v>2428</v>
      </c>
    </row>
    <row r="105" spans="1:17" ht="18" x14ac:dyDescent="0.25">
      <c r="A105" s="122" t="str">
        <f>VLOOKUP(E105,'LISTADO ATM'!$A$2:$C$901,3,0)</f>
        <v>NORTE</v>
      </c>
      <c r="B105" s="149">
        <v>335855326</v>
      </c>
      <c r="C105" s="120">
        <v>44301.941851851851</v>
      </c>
      <c r="D105" s="122" t="s">
        <v>2190</v>
      </c>
      <c r="E105" s="123">
        <v>854</v>
      </c>
      <c r="F105" s="140" t="str">
        <f>VLOOKUP(E105,VIP!$A$2:$O12631,2,0)</f>
        <v>DRBR854</v>
      </c>
      <c r="G105" s="122" t="str">
        <f>VLOOKUP(E105,'LISTADO ATM'!$A$2:$B$900,2,0)</f>
        <v xml:space="preserve">ATM Centro Comercial Blanco Batista </v>
      </c>
      <c r="H105" s="122" t="str">
        <f>VLOOKUP(E105,VIP!$A$2:$O17552,7,FALSE)</f>
        <v>Si</v>
      </c>
      <c r="I105" s="122" t="str">
        <f>VLOOKUP(E105,VIP!$A$2:$O9517,8,FALSE)</f>
        <v>Si</v>
      </c>
      <c r="J105" s="122" t="str">
        <f>VLOOKUP(E105,VIP!$A$2:$O9467,8,FALSE)</f>
        <v>Si</v>
      </c>
      <c r="K105" s="122" t="str">
        <f>VLOOKUP(E105,VIP!$A$2:$O13041,6,0)</f>
        <v>NO</v>
      </c>
      <c r="L105" s="124" t="s">
        <v>2228</v>
      </c>
      <c r="M105" s="118" t="s">
        <v>2465</v>
      </c>
      <c r="N105" s="118" t="s">
        <v>2472</v>
      </c>
      <c r="O105" s="140" t="s">
        <v>2501</v>
      </c>
      <c r="P105" s="145"/>
      <c r="Q105" s="118" t="s">
        <v>2228</v>
      </c>
    </row>
    <row r="106" spans="1:17" s="99" customFormat="1" ht="18" x14ac:dyDescent="0.25">
      <c r="A106" s="122" t="str">
        <f>VLOOKUP(E106,'LISTADO ATM'!$A$2:$C$901,3,0)</f>
        <v>DISTRITO NACIONAL</v>
      </c>
      <c r="B106" s="149">
        <v>335855334</v>
      </c>
      <c r="C106" s="120">
        <v>44302.202777777777</v>
      </c>
      <c r="D106" s="122" t="s">
        <v>2189</v>
      </c>
      <c r="E106" s="123">
        <v>707</v>
      </c>
      <c r="F106" s="143" t="str">
        <f>VLOOKUP(E106,VIP!$A$2:$O12577,2,0)</f>
        <v>DRBR707</v>
      </c>
      <c r="G106" s="122" t="str">
        <f>VLOOKUP(E106,'LISTADO ATM'!$A$2:$B$900,2,0)</f>
        <v xml:space="preserve">ATM IAD </v>
      </c>
      <c r="H106" s="122" t="str">
        <f>VLOOKUP(E106,VIP!$A$2:$O17498,7,FALSE)</f>
        <v>No</v>
      </c>
      <c r="I106" s="122" t="str">
        <f>VLOOKUP(E106,VIP!$A$2:$O9463,8,FALSE)</f>
        <v>No</v>
      </c>
      <c r="J106" s="122" t="str">
        <f>VLOOKUP(E106,VIP!$A$2:$O9413,8,FALSE)</f>
        <v>No</v>
      </c>
      <c r="K106" s="122" t="str">
        <f>VLOOKUP(E106,VIP!$A$2:$O12987,6,0)</f>
        <v>NO</v>
      </c>
      <c r="L106" s="124" t="s">
        <v>2254</v>
      </c>
      <c r="M106" s="118" t="s">
        <v>2465</v>
      </c>
      <c r="N106" s="118" t="s">
        <v>2472</v>
      </c>
      <c r="O106" s="143" t="s">
        <v>2474</v>
      </c>
      <c r="P106" s="138"/>
      <c r="Q106" s="119" t="s">
        <v>2254</v>
      </c>
    </row>
    <row r="107" spans="1:17" ht="18" x14ac:dyDescent="0.25">
      <c r="A107" s="122" t="str">
        <f>VLOOKUP(E107,'LISTADO ATM'!$A$2:$C$901,3,0)</f>
        <v>NORTE</v>
      </c>
      <c r="B107" s="149" t="s">
        <v>2544</v>
      </c>
      <c r="C107" s="120">
        <v>44302.309201388889</v>
      </c>
      <c r="D107" s="122" t="s">
        <v>2492</v>
      </c>
      <c r="E107" s="123">
        <v>636</v>
      </c>
      <c r="F107" s="148" t="str">
        <f>VLOOKUP(E107,VIP!$A$2:$O12587,2,0)</f>
        <v>DRBR110</v>
      </c>
      <c r="G107" s="122" t="str">
        <f>VLOOKUP(E107,'LISTADO ATM'!$A$2:$B$900,2,0)</f>
        <v xml:space="preserve">ATM Oficina Tamboríl </v>
      </c>
      <c r="H107" s="122" t="str">
        <f>VLOOKUP(E107,VIP!$A$2:$O17508,7,FALSE)</f>
        <v>Si</v>
      </c>
      <c r="I107" s="122" t="str">
        <f>VLOOKUP(E107,VIP!$A$2:$O9473,8,FALSE)</f>
        <v>Si</v>
      </c>
      <c r="J107" s="122" t="str">
        <f>VLOOKUP(E107,VIP!$A$2:$O9423,8,FALSE)</f>
        <v>Si</v>
      </c>
      <c r="K107" s="122" t="str">
        <f>VLOOKUP(E107,VIP!$A$2:$O12997,6,0)</f>
        <v>SI</v>
      </c>
      <c r="L107" s="124" t="s">
        <v>2459</v>
      </c>
      <c r="M107" s="118" t="s">
        <v>2465</v>
      </c>
      <c r="N107" s="118" t="s">
        <v>2472</v>
      </c>
      <c r="O107" s="148" t="s">
        <v>2493</v>
      </c>
      <c r="P107" s="138"/>
      <c r="Q107" s="119" t="s">
        <v>2459</v>
      </c>
    </row>
    <row r="108" spans="1:17" ht="18" x14ac:dyDescent="0.25">
      <c r="A108" s="122" t="str">
        <f>VLOOKUP(E108,'LISTADO ATM'!$A$2:$C$901,3,0)</f>
        <v>NORTE</v>
      </c>
      <c r="B108" s="149" t="s">
        <v>2543</v>
      </c>
      <c r="C108" s="120">
        <v>44302.314363425925</v>
      </c>
      <c r="D108" s="122" t="s">
        <v>2531</v>
      </c>
      <c r="E108" s="123">
        <v>635</v>
      </c>
      <c r="F108" s="148" t="str">
        <f>VLOOKUP(E108,VIP!$A$2:$O12586,2,0)</f>
        <v>DRBR12J</v>
      </c>
      <c r="G108" s="122" t="str">
        <f>VLOOKUP(E108,'LISTADO ATM'!$A$2:$B$900,2,0)</f>
        <v xml:space="preserve">ATM Zona Franca Tamboril </v>
      </c>
      <c r="H108" s="122" t="str">
        <f>VLOOKUP(E108,VIP!$A$2:$O17507,7,FALSE)</f>
        <v>Si</v>
      </c>
      <c r="I108" s="122" t="str">
        <f>VLOOKUP(E108,VIP!$A$2:$O9472,8,FALSE)</f>
        <v>Si</v>
      </c>
      <c r="J108" s="122" t="str">
        <f>VLOOKUP(E108,VIP!$A$2:$O9422,8,FALSE)</f>
        <v>Si</v>
      </c>
      <c r="K108" s="122" t="str">
        <f>VLOOKUP(E108,VIP!$A$2:$O12996,6,0)</f>
        <v>NO</v>
      </c>
      <c r="L108" s="124" t="s">
        <v>2545</v>
      </c>
      <c r="M108" s="118" t="s">
        <v>2465</v>
      </c>
      <c r="N108" s="118" t="s">
        <v>2472</v>
      </c>
      <c r="O108" s="148" t="s">
        <v>2532</v>
      </c>
      <c r="P108" s="138"/>
      <c r="Q108" s="119" t="s">
        <v>2545</v>
      </c>
    </row>
    <row r="109" spans="1:17" ht="18" x14ac:dyDescent="0.25">
      <c r="A109" s="122" t="str">
        <f>VLOOKUP(E109,'LISTADO ATM'!$A$2:$C$901,3,0)</f>
        <v>DISTRITO NACIONAL</v>
      </c>
      <c r="B109" s="149" t="s">
        <v>2542</v>
      </c>
      <c r="C109" s="120">
        <v>44302.317060185182</v>
      </c>
      <c r="D109" s="122" t="s">
        <v>2468</v>
      </c>
      <c r="E109" s="123">
        <v>338</v>
      </c>
      <c r="F109" s="148" t="str">
        <f>VLOOKUP(E109,VIP!$A$2:$O12585,2,0)</f>
        <v>DRBR338</v>
      </c>
      <c r="G109" s="122" t="str">
        <f>VLOOKUP(E109,'LISTADO ATM'!$A$2:$B$900,2,0)</f>
        <v>ATM S/M Aprezio Pantoja</v>
      </c>
      <c r="H109" s="122" t="str">
        <f>VLOOKUP(E109,VIP!$A$2:$O17506,7,FALSE)</f>
        <v>Si</v>
      </c>
      <c r="I109" s="122" t="str">
        <f>VLOOKUP(E109,VIP!$A$2:$O9471,8,FALSE)</f>
        <v>Si</v>
      </c>
      <c r="J109" s="122" t="str">
        <f>VLOOKUP(E109,VIP!$A$2:$O9421,8,FALSE)</f>
        <v>Si</v>
      </c>
      <c r="K109" s="122" t="str">
        <f>VLOOKUP(E109,VIP!$A$2:$O12995,6,0)</f>
        <v>NO</v>
      </c>
      <c r="L109" s="124" t="s">
        <v>2428</v>
      </c>
      <c r="M109" s="118" t="s">
        <v>2465</v>
      </c>
      <c r="N109" s="118" t="s">
        <v>2472</v>
      </c>
      <c r="O109" s="148" t="s">
        <v>2473</v>
      </c>
      <c r="P109" s="138"/>
      <c r="Q109" s="119" t="s">
        <v>2428</v>
      </c>
    </row>
    <row r="110" spans="1:17" ht="18" x14ac:dyDescent="0.25">
      <c r="A110" s="122" t="str">
        <f>VLOOKUP(E110,'LISTADO ATM'!$A$2:$C$901,3,0)</f>
        <v>DISTRITO NACIONAL</v>
      </c>
      <c r="B110" s="149" t="s">
        <v>2541</v>
      </c>
      <c r="C110" s="120">
        <v>44302.320659722223</v>
      </c>
      <c r="D110" s="122" t="s">
        <v>2468</v>
      </c>
      <c r="E110" s="123">
        <v>850</v>
      </c>
      <c r="F110" s="148" t="str">
        <f>VLOOKUP(E110,VIP!$A$2:$O12584,2,0)</f>
        <v>DRBR850</v>
      </c>
      <c r="G110" s="122" t="str">
        <f>VLOOKUP(E110,'LISTADO ATM'!$A$2:$B$900,2,0)</f>
        <v xml:space="preserve">ATM Hotel Be Live Hamaca </v>
      </c>
      <c r="H110" s="122" t="str">
        <f>VLOOKUP(E110,VIP!$A$2:$O17505,7,FALSE)</f>
        <v>Si</v>
      </c>
      <c r="I110" s="122" t="str">
        <f>VLOOKUP(E110,VIP!$A$2:$O9470,8,FALSE)</f>
        <v>Si</v>
      </c>
      <c r="J110" s="122" t="str">
        <f>VLOOKUP(E110,VIP!$A$2:$O9420,8,FALSE)</f>
        <v>Si</v>
      </c>
      <c r="K110" s="122" t="str">
        <f>VLOOKUP(E110,VIP!$A$2:$O12994,6,0)</f>
        <v>NO</v>
      </c>
      <c r="L110" s="124" t="s">
        <v>2428</v>
      </c>
      <c r="M110" s="118" t="s">
        <v>2465</v>
      </c>
      <c r="N110" s="118" t="s">
        <v>2472</v>
      </c>
      <c r="O110" s="148" t="s">
        <v>2473</v>
      </c>
      <c r="P110" s="138"/>
      <c r="Q110" s="119" t="s">
        <v>2428</v>
      </c>
    </row>
    <row r="111" spans="1:17" ht="18" x14ac:dyDescent="0.25">
      <c r="A111" s="122" t="str">
        <f>VLOOKUP(E111,'LISTADO ATM'!$A$2:$C$901,3,0)</f>
        <v>NORTE</v>
      </c>
      <c r="B111" s="149" t="s">
        <v>2540</v>
      </c>
      <c r="C111" s="120">
        <v>44302.323136574072</v>
      </c>
      <c r="D111" s="122" t="s">
        <v>2190</v>
      </c>
      <c r="E111" s="123">
        <v>511</v>
      </c>
      <c r="F111" s="148" t="str">
        <f>VLOOKUP(E111,VIP!$A$2:$O12583,2,0)</f>
        <v>DRBR511</v>
      </c>
      <c r="G111" s="122" t="str">
        <f>VLOOKUP(E111,'LISTADO ATM'!$A$2:$B$900,2,0)</f>
        <v xml:space="preserve">ATM UNP Río San Juan (Nagua) </v>
      </c>
      <c r="H111" s="122" t="str">
        <f>VLOOKUP(E111,VIP!$A$2:$O17504,7,FALSE)</f>
        <v>Si</v>
      </c>
      <c r="I111" s="122" t="str">
        <f>VLOOKUP(E111,VIP!$A$2:$O9469,8,FALSE)</f>
        <v>Si</v>
      </c>
      <c r="J111" s="122" t="str">
        <f>VLOOKUP(E111,VIP!$A$2:$O9419,8,FALSE)</f>
        <v>Si</v>
      </c>
      <c r="K111" s="122" t="str">
        <f>VLOOKUP(E111,VIP!$A$2:$O12993,6,0)</f>
        <v>NO</v>
      </c>
      <c r="L111" s="124" t="s">
        <v>2228</v>
      </c>
      <c r="M111" s="118" t="s">
        <v>2465</v>
      </c>
      <c r="N111" s="118" t="s">
        <v>2472</v>
      </c>
      <c r="O111" s="148" t="s">
        <v>2529</v>
      </c>
      <c r="P111" s="138"/>
      <c r="Q111" s="119" t="s">
        <v>2228</v>
      </c>
    </row>
    <row r="112" spans="1:17" ht="18" x14ac:dyDescent="0.25">
      <c r="A112" s="122" t="str">
        <f>VLOOKUP(E112,'LISTADO ATM'!$A$2:$C$901,3,0)</f>
        <v>ESTE</v>
      </c>
      <c r="B112" s="149" t="s">
        <v>2539</v>
      </c>
      <c r="C112" s="120">
        <v>44302.324537037035</v>
      </c>
      <c r="D112" s="122" t="s">
        <v>2468</v>
      </c>
      <c r="E112" s="123">
        <v>159</v>
      </c>
      <c r="F112" s="148" t="str">
        <f>VLOOKUP(E112,VIP!$A$2:$O12582,2,0)</f>
        <v>DRBR159</v>
      </c>
      <c r="G112" s="122" t="str">
        <f>VLOOKUP(E112,'LISTADO ATM'!$A$2:$B$900,2,0)</f>
        <v xml:space="preserve">ATM Hotel Dreams Bayahibe I </v>
      </c>
      <c r="H112" s="122" t="str">
        <f>VLOOKUP(E112,VIP!$A$2:$O17503,7,FALSE)</f>
        <v>Si</v>
      </c>
      <c r="I112" s="122" t="str">
        <f>VLOOKUP(E112,VIP!$A$2:$O9468,8,FALSE)</f>
        <v>Si</v>
      </c>
      <c r="J112" s="122" t="str">
        <f>VLOOKUP(E112,VIP!$A$2:$O9418,8,FALSE)</f>
        <v>Si</v>
      </c>
      <c r="K112" s="122" t="str">
        <f>VLOOKUP(E112,VIP!$A$2:$O12992,6,0)</f>
        <v>NO</v>
      </c>
      <c r="L112" s="124" t="s">
        <v>2428</v>
      </c>
      <c r="M112" s="118" t="s">
        <v>2465</v>
      </c>
      <c r="N112" s="118" t="s">
        <v>2472</v>
      </c>
      <c r="O112" s="148" t="s">
        <v>2473</v>
      </c>
      <c r="P112" s="138"/>
      <c r="Q112" s="119" t="s">
        <v>2428</v>
      </c>
    </row>
    <row r="113" spans="1:17" ht="18" x14ac:dyDescent="0.25">
      <c r="A113" s="122" t="str">
        <f>VLOOKUP(E113,'LISTADO ATM'!$A$2:$C$901,3,0)</f>
        <v>DISTRITO NACIONAL</v>
      </c>
      <c r="B113" s="149" t="s">
        <v>2538</v>
      </c>
      <c r="C113" s="120">
        <v>44302.326817129629</v>
      </c>
      <c r="D113" s="122" t="s">
        <v>2189</v>
      </c>
      <c r="E113" s="123">
        <v>149</v>
      </c>
      <c r="F113" s="148" t="str">
        <f>VLOOKUP(E113,VIP!$A$2:$O12581,2,0)</f>
        <v>DRBR149</v>
      </c>
      <c r="G113" s="122" t="str">
        <f>VLOOKUP(E113,'LISTADO ATM'!$A$2:$B$900,2,0)</f>
        <v>ATM Estación Metro Concepción</v>
      </c>
      <c r="H113" s="122" t="str">
        <f>VLOOKUP(E113,VIP!$A$2:$O17502,7,FALSE)</f>
        <v>N/A</v>
      </c>
      <c r="I113" s="122" t="str">
        <f>VLOOKUP(E113,VIP!$A$2:$O9467,8,FALSE)</f>
        <v>N/A</v>
      </c>
      <c r="J113" s="122" t="str">
        <f>VLOOKUP(E113,VIP!$A$2:$O9417,8,FALSE)</f>
        <v>N/A</v>
      </c>
      <c r="K113" s="122" t="str">
        <f>VLOOKUP(E113,VIP!$A$2:$O12991,6,0)</f>
        <v>N/A</v>
      </c>
      <c r="L113" s="124" t="s">
        <v>2254</v>
      </c>
      <c r="M113" s="118" t="s">
        <v>2465</v>
      </c>
      <c r="N113" s="118" t="s">
        <v>2472</v>
      </c>
      <c r="O113" s="148" t="s">
        <v>2474</v>
      </c>
      <c r="P113" s="138"/>
      <c r="Q113" s="119" t="s">
        <v>2254</v>
      </c>
    </row>
    <row r="114" spans="1:17" ht="18" x14ac:dyDescent="0.25">
      <c r="A114" s="122" t="str">
        <f>VLOOKUP(E114,'LISTADO ATM'!$A$2:$C$901,3,0)</f>
        <v>SUR</v>
      </c>
      <c r="B114" s="149" t="s">
        <v>2537</v>
      </c>
      <c r="C114" s="120">
        <v>44302.328113425923</v>
      </c>
      <c r="D114" s="122" t="s">
        <v>2189</v>
      </c>
      <c r="E114" s="123">
        <v>817</v>
      </c>
      <c r="F114" s="148" t="str">
        <f>VLOOKUP(E114,VIP!$A$2:$O12580,2,0)</f>
        <v>DRBR817</v>
      </c>
      <c r="G114" s="122" t="str">
        <f>VLOOKUP(E114,'LISTADO ATM'!$A$2:$B$900,2,0)</f>
        <v xml:space="preserve">ATM Ayuntamiento Sabana Larga (San José de Ocoa) </v>
      </c>
      <c r="H114" s="122" t="str">
        <f>VLOOKUP(E114,VIP!$A$2:$O17501,7,FALSE)</f>
        <v>Si</v>
      </c>
      <c r="I114" s="122" t="str">
        <f>VLOOKUP(E114,VIP!$A$2:$O9466,8,FALSE)</f>
        <v>Si</v>
      </c>
      <c r="J114" s="122" t="str">
        <f>VLOOKUP(E114,VIP!$A$2:$O9416,8,FALSE)</f>
        <v>Si</v>
      </c>
      <c r="K114" s="122" t="str">
        <f>VLOOKUP(E114,VIP!$A$2:$O12990,6,0)</f>
        <v>NO</v>
      </c>
      <c r="L114" s="124" t="s">
        <v>2254</v>
      </c>
      <c r="M114" s="118" t="s">
        <v>2465</v>
      </c>
      <c r="N114" s="118" t="s">
        <v>2506</v>
      </c>
      <c r="O114" s="148" t="s">
        <v>2474</v>
      </c>
      <c r="P114" s="138"/>
      <c r="Q114" s="119" t="s">
        <v>2254</v>
      </c>
    </row>
    <row r="115" spans="1:17" ht="18" x14ac:dyDescent="0.25">
      <c r="A115" s="122" t="str">
        <f>VLOOKUP(E115,'LISTADO ATM'!$A$2:$C$901,3,0)</f>
        <v>DISTRITO NACIONAL</v>
      </c>
      <c r="B115" s="149">
        <v>335855354</v>
      </c>
      <c r="C115" s="120">
        <v>44302.328483796293</v>
      </c>
      <c r="D115" s="122" t="s">
        <v>2492</v>
      </c>
      <c r="E115" s="123">
        <v>85</v>
      </c>
      <c r="F115" s="148" t="str">
        <f>VLOOKUP(E115,VIP!$A$2:$O12579,2,0)</f>
        <v>DRBR085</v>
      </c>
      <c r="G115" s="122" t="str">
        <f>VLOOKUP(E115,'LISTADO ATM'!$A$2:$B$900,2,0)</f>
        <v xml:space="preserve">ATM Oficina San Isidro (Fuerza Aérea) </v>
      </c>
      <c r="H115" s="122" t="str">
        <f>VLOOKUP(E115,VIP!$A$2:$O17500,7,FALSE)</f>
        <v>Si</v>
      </c>
      <c r="I115" s="122" t="str">
        <f>VLOOKUP(E115,VIP!$A$2:$O9465,8,FALSE)</f>
        <v>Si</v>
      </c>
      <c r="J115" s="122" t="str">
        <f>VLOOKUP(E115,VIP!$A$2:$O9415,8,FALSE)</f>
        <v>Si</v>
      </c>
      <c r="K115" s="122" t="str">
        <f>VLOOKUP(E115,VIP!$A$2:$O12989,6,0)</f>
        <v>NO</v>
      </c>
      <c r="L115" s="124" t="s">
        <v>2459</v>
      </c>
      <c r="M115" s="118" t="s">
        <v>2465</v>
      </c>
      <c r="N115" s="118" t="s">
        <v>2472</v>
      </c>
      <c r="O115" s="148" t="s">
        <v>2493</v>
      </c>
      <c r="P115" s="138"/>
      <c r="Q115" s="119" t="s">
        <v>2459</v>
      </c>
    </row>
    <row r="116" spans="1:17" ht="18" x14ac:dyDescent="0.25">
      <c r="A116" s="122" t="str">
        <f>VLOOKUP(E116,'LISTADO ATM'!$A$2:$C$901,3,0)</f>
        <v>NORTE</v>
      </c>
      <c r="B116" s="149">
        <v>335855359</v>
      </c>
      <c r="C116" s="120">
        <v>44302.332152777781</v>
      </c>
      <c r="D116" s="122" t="s">
        <v>2531</v>
      </c>
      <c r="E116" s="123">
        <v>862</v>
      </c>
      <c r="F116" s="148" t="str">
        <f>VLOOKUP(E116,VIP!$A$2:$O12578,2,0)</f>
        <v>DRBR862</v>
      </c>
      <c r="G116" s="122" t="str">
        <f>VLOOKUP(E116,'LISTADO ATM'!$A$2:$B$900,2,0)</f>
        <v xml:space="preserve">ATM S/M Doble A (Sabaneta) </v>
      </c>
      <c r="H116" s="122" t="str">
        <f>VLOOKUP(E116,VIP!$A$2:$O17499,7,FALSE)</f>
        <v>Si</v>
      </c>
      <c r="I116" s="122" t="str">
        <f>VLOOKUP(E116,VIP!$A$2:$O9464,8,FALSE)</f>
        <v>Si</v>
      </c>
      <c r="J116" s="122" t="str">
        <f>VLOOKUP(E116,VIP!$A$2:$O9414,8,FALSE)</f>
        <v>Si</v>
      </c>
      <c r="K116" s="122" t="str">
        <f>VLOOKUP(E116,VIP!$A$2:$O12988,6,0)</f>
        <v>NO</v>
      </c>
      <c r="L116" s="124" t="s">
        <v>2428</v>
      </c>
      <c r="M116" s="118" t="s">
        <v>2465</v>
      </c>
      <c r="N116" s="118" t="s">
        <v>2472</v>
      </c>
      <c r="O116" s="148" t="s">
        <v>2532</v>
      </c>
      <c r="P116" s="138"/>
      <c r="Q116" s="119" t="s">
        <v>2428</v>
      </c>
    </row>
  </sheetData>
  <autoFilter ref="A4:Q4" xr:uid="{00000000-0009-0000-0000-000000000000}">
    <sortState xmlns:xlrd2="http://schemas.microsoft.com/office/spreadsheetml/2017/richdata2" ref="A5:Q11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1:B84 B1:B27 B108:B1048576">
    <cfRule type="duplicateValues" dxfId="131" priority="71"/>
  </conditionalFormatting>
  <conditionalFormatting sqref="E81:E84 E1:E27 E108:E1048576">
    <cfRule type="duplicateValues" dxfId="130" priority="70"/>
  </conditionalFormatting>
  <conditionalFormatting sqref="B28:B43">
    <cfRule type="duplicateValues" dxfId="129" priority="69"/>
  </conditionalFormatting>
  <conditionalFormatting sqref="E28:E43">
    <cfRule type="duplicateValues" dxfId="128" priority="68"/>
  </conditionalFormatting>
  <conditionalFormatting sqref="E81:E84 E1:E43 E108:E1048576">
    <cfRule type="duplicateValues" dxfId="127" priority="67"/>
  </conditionalFormatting>
  <conditionalFormatting sqref="B81:B84 B1:B43 B108:B1048576">
    <cfRule type="duplicateValues" dxfId="126" priority="66"/>
  </conditionalFormatting>
  <conditionalFormatting sqref="E81:E84 E1:E63 E108:E1048576">
    <cfRule type="duplicateValues" dxfId="125" priority="61"/>
  </conditionalFormatting>
  <conditionalFormatting sqref="B81:B84 B1:B63 B108:B1048576">
    <cfRule type="duplicateValues" dxfId="124" priority="60"/>
  </conditionalFormatting>
  <conditionalFormatting sqref="B64:B69">
    <cfRule type="duplicateValues" dxfId="123" priority="59"/>
  </conditionalFormatting>
  <conditionalFormatting sqref="E64:E69">
    <cfRule type="duplicateValues" dxfId="122" priority="58"/>
  </conditionalFormatting>
  <conditionalFormatting sqref="E64:E69">
    <cfRule type="duplicateValues" dxfId="121" priority="57"/>
  </conditionalFormatting>
  <conditionalFormatting sqref="B64:B69">
    <cfRule type="duplicateValues" dxfId="120" priority="56"/>
  </conditionalFormatting>
  <conditionalFormatting sqref="E64:E69">
    <cfRule type="duplicateValues" dxfId="119" priority="55"/>
  </conditionalFormatting>
  <conditionalFormatting sqref="B64:B69">
    <cfRule type="duplicateValues" dxfId="118" priority="54"/>
  </conditionalFormatting>
  <conditionalFormatting sqref="E81:E84 E1:E69 E108:E1048576">
    <cfRule type="duplicateValues" dxfId="117" priority="53"/>
  </conditionalFormatting>
  <conditionalFormatting sqref="B81:B84 B1:B69 B108:B1048576">
    <cfRule type="duplicateValues" dxfId="116" priority="51"/>
    <cfRule type="duplicateValues" dxfId="115" priority="52"/>
  </conditionalFormatting>
  <conditionalFormatting sqref="E108:E1048576 E1:E84">
    <cfRule type="duplicateValues" dxfId="114" priority="41"/>
  </conditionalFormatting>
  <conditionalFormatting sqref="B108:B1048576 B1:B84">
    <cfRule type="duplicateValues" dxfId="113" priority="40"/>
  </conditionalFormatting>
  <conditionalFormatting sqref="B85:B105">
    <cfRule type="duplicateValues" dxfId="112" priority="39"/>
  </conditionalFormatting>
  <conditionalFormatting sqref="E85:E105">
    <cfRule type="duplicateValues" dxfId="111" priority="38"/>
  </conditionalFormatting>
  <conditionalFormatting sqref="E85:E105">
    <cfRule type="duplicateValues" dxfId="110" priority="37"/>
  </conditionalFormatting>
  <conditionalFormatting sqref="B85:B105">
    <cfRule type="duplicateValues" dxfId="109" priority="36"/>
  </conditionalFormatting>
  <conditionalFormatting sqref="E85:E105">
    <cfRule type="duplicateValues" dxfId="108" priority="35"/>
  </conditionalFormatting>
  <conditionalFormatting sqref="B85:B105">
    <cfRule type="duplicateValues" dxfId="107" priority="34"/>
  </conditionalFormatting>
  <conditionalFormatting sqref="E85:E105">
    <cfRule type="duplicateValues" dxfId="106" priority="33"/>
  </conditionalFormatting>
  <conditionalFormatting sqref="B85:B105">
    <cfRule type="duplicateValues" dxfId="105" priority="31"/>
    <cfRule type="duplicateValues" dxfId="104" priority="32"/>
  </conditionalFormatting>
  <conditionalFormatting sqref="E85:E105">
    <cfRule type="duplicateValues" dxfId="103" priority="30"/>
  </conditionalFormatting>
  <conditionalFormatting sqref="B85:B105">
    <cfRule type="duplicateValues" dxfId="102" priority="29"/>
  </conditionalFormatting>
  <conditionalFormatting sqref="E108:E1048576 E1:E105">
    <cfRule type="duplicateValues" dxfId="101" priority="28"/>
  </conditionalFormatting>
  <conditionalFormatting sqref="B108:B1048576 B1:B105">
    <cfRule type="duplicateValues" dxfId="100" priority="27"/>
  </conditionalFormatting>
  <conditionalFormatting sqref="B70:B84">
    <cfRule type="duplicateValues" dxfId="99" priority="119387"/>
  </conditionalFormatting>
  <conditionalFormatting sqref="E70:E84">
    <cfRule type="duplicateValues" dxfId="98" priority="119389"/>
  </conditionalFormatting>
  <conditionalFormatting sqref="B70:B84">
    <cfRule type="duplicateValues" dxfId="97" priority="119401"/>
    <cfRule type="duplicateValues" dxfId="96" priority="119402"/>
  </conditionalFormatting>
  <conditionalFormatting sqref="B106">
    <cfRule type="duplicateValues" dxfId="95" priority="26"/>
  </conditionalFormatting>
  <conditionalFormatting sqref="E106">
    <cfRule type="duplicateValues" dxfId="94" priority="25"/>
  </conditionalFormatting>
  <conditionalFormatting sqref="E106">
    <cfRule type="duplicateValues" dxfId="93" priority="24"/>
  </conditionalFormatting>
  <conditionalFormatting sqref="B106">
    <cfRule type="duplicateValues" dxfId="92" priority="23"/>
  </conditionalFormatting>
  <conditionalFormatting sqref="E106">
    <cfRule type="duplicateValues" dxfId="91" priority="22"/>
  </conditionalFormatting>
  <conditionalFormatting sqref="B106">
    <cfRule type="duplicateValues" dxfId="90" priority="21"/>
  </conditionalFormatting>
  <conditionalFormatting sqref="E106">
    <cfRule type="duplicateValues" dxfId="89" priority="20"/>
  </conditionalFormatting>
  <conditionalFormatting sqref="B106">
    <cfRule type="duplicateValues" dxfId="88" priority="18"/>
    <cfRule type="duplicateValues" dxfId="87" priority="19"/>
  </conditionalFormatting>
  <conditionalFormatting sqref="E106">
    <cfRule type="duplicateValues" dxfId="86" priority="17"/>
  </conditionalFormatting>
  <conditionalFormatting sqref="B106">
    <cfRule type="duplicateValues" dxfId="85" priority="16"/>
  </conditionalFormatting>
  <conditionalFormatting sqref="E106">
    <cfRule type="duplicateValues" dxfId="84" priority="15"/>
  </conditionalFormatting>
  <conditionalFormatting sqref="B106">
    <cfRule type="duplicateValues" dxfId="83" priority="14"/>
  </conditionalFormatting>
  <conditionalFormatting sqref="B44:B63">
    <cfRule type="duplicateValues" dxfId="82" priority="119445"/>
  </conditionalFormatting>
  <conditionalFormatting sqref="E44:E63">
    <cfRule type="duplicateValues" dxfId="81" priority="119447"/>
  </conditionalFormatting>
  <conditionalFormatting sqref="B102:B116">
    <cfRule type="duplicateValues" dxfId="12" priority="13"/>
  </conditionalFormatting>
  <conditionalFormatting sqref="E102:E116">
    <cfRule type="duplicateValues" dxfId="11" priority="12"/>
  </conditionalFormatting>
  <conditionalFormatting sqref="E102:E116">
    <cfRule type="duplicateValues" dxfId="10" priority="11"/>
  </conditionalFormatting>
  <conditionalFormatting sqref="B102:B116">
    <cfRule type="duplicateValues" dxfId="9" priority="10"/>
  </conditionalFormatting>
  <conditionalFormatting sqref="E102:E116">
    <cfRule type="duplicateValues" dxfId="8" priority="9"/>
  </conditionalFormatting>
  <conditionalFormatting sqref="B102:B116">
    <cfRule type="duplicateValues" dxfId="7" priority="8"/>
  </conditionalFormatting>
  <conditionalFormatting sqref="E102:E116">
    <cfRule type="duplicateValues" dxfId="6" priority="7"/>
  </conditionalFormatting>
  <conditionalFormatting sqref="B102:B116">
    <cfRule type="duplicateValues" dxfId="5" priority="5"/>
    <cfRule type="duplicateValues" dxfId="4" priority="6"/>
  </conditionalFormatting>
  <conditionalFormatting sqref="E102:E116">
    <cfRule type="duplicateValues" dxfId="3" priority="4"/>
  </conditionalFormatting>
  <conditionalFormatting sqref="B102:B116">
    <cfRule type="duplicateValues" dxfId="2" priority="3"/>
  </conditionalFormatting>
  <conditionalFormatting sqref="E102:E116">
    <cfRule type="duplicateValues" dxfId="1" priority="2"/>
  </conditionalFormatting>
  <conditionalFormatting sqref="B102:B11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Normal="100" workbookViewId="0">
      <selection activeCell="A17" sqref="A17:E17"/>
    </sheetView>
  </sheetViews>
  <sheetFormatPr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53" t="s">
        <v>2158</v>
      </c>
      <c r="B1" s="154"/>
      <c r="C1" s="154"/>
      <c r="D1" s="154"/>
      <c r="E1" s="155"/>
    </row>
    <row r="2" spans="1:5" ht="25.5" x14ac:dyDescent="0.25">
      <c r="A2" s="156" t="s">
        <v>2470</v>
      </c>
      <c r="B2" s="157"/>
      <c r="C2" s="157"/>
      <c r="D2" s="157"/>
      <c r="E2" s="15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5">
        <v>44301.708333333336</v>
      </c>
      <c r="C4" s="101"/>
      <c r="D4" s="101"/>
      <c r="E4" s="110"/>
    </row>
    <row r="5" spans="1:5" ht="18.75" thickBot="1" x14ac:dyDescent="0.3">
      <c r="A5" s="107" t="s">
        <v>2424</v>
      </c>
      <c r="B5" s="125">
        <v>44302.25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59" t="s">
        <v>2425</v>
      </c>
      <c r="B7" s="160"/>
      <c r="C7" s="160"/>
      <c r="D7" s="160"/>
      <c r="E7" s="161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6"/>
      <c r="C9" s="126" t="e">
        <f>VLOOKUP(B9,'[1]LISTADO ATM'!$A$2:$B$821,2,0)</f>
        <v>#N/A</v>
      </c>
      <c r="D9" s="127" t="s">
        <v>2525</v>
      </c>
      <c r="E9" s="147"/>
    </row>
    <row r="10" spans="1:5" ht="18.75" thickBot="1" x14ac:dyDescent="0.3">
      <c r="A10" s="103" t="s">
        <v>2495</v>
      </c>
      <c r="B10" s="137">
        <f>COUNT(B9:B9)</f>
        <v>0</v>
      </c>
      <c r="C10" s="162"/>
      <c r="D10" s="163"/>
      <c r="E10" s="164"/>
    </row>
    <row r="11" spans="1:5" x14ac:dyDescent="0.25">
      <c r="B11" s="105"/>
      <c r="E11" s="105"/>
    </row>
    <row r="12" spans="1:5" ht="18" x14ac:dyDescent="0.25">
      <c r="A12" s="159" t="s">
        <v>2496</v>
      </c>
      <c r="B12" s="160"/>
      <c r="C12" s="160"/>
      <c r="D12" s="160"/>
      <c r="E12" s="161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.75" customHeight="1" x14ac:dyDescent="0.25">
      <c r="A14" s="100" t="e">
        <f>VLOOKUP(B14,'[1]LISTADO ATM'!$A$2:$C$821,3,0)</f>
        <v>#N/A</v>
      </c>
      <c r="B14" s="126"/>
      <c r="C14" s="126" t="e">
        <f>VLOOKUP(B14,'[1]LISTADO ATM'!$A$2:$B$821,2,0)</f>
        <v>#N/A</v>
      </c>
      <c r="D14" s="127" t="s">
        <v>2526</v>
      </c>
      <c r="E14" s="132"/>
    </row>
    <row r="15" spans="1:5" ht="18.75" thickBot="1" x14ac:dyDescent="0.3">
      <c r="A15" s="103" t="s">
        <v>2495</v>
      </c>
      <c r="B15" s="137">
        <f>COUNT(B14:B14)</f>
        <v>0</v>
      </c>
      <c r="C15" s="165"/>
      <c r="D15" s="166"/>
      <c r="E15" s="167"/>
    </row>
    <row r="16" spans="1:5" ht="15.75" thickBot="1" x14ac:dyDescent="0.3">
      <c r="B16" s="105"/>
      <c r="E16" s="105"/>
    </row>
    <row r="17" spans="1:5" ht="18.75" thickBot="1" x14ac:dyDescent="0.3">
      <c r="A17" s="168" t="s">
        <v>2497</v>
      </c>
      <c r="B17" s="169"/>
      <c r="C17" s="169"/>
      <c r="D17" s="169"/>
      <c r="E17" s="170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8" x14ac:dyDescent="0.25">
      <c r="A19" s="126" t="str">
        <f>VLOOKUP(B19,'[1]LISTADO ATM'!$A$2:$C$821,3,0)</f>
        <v>DISTRITO NACIONAL</v>
      </c>
      <c r="B19" s="126">
        <v>354</v>
      </c>
      <c r="C19" s="115" t="str">
        <f>VLOOKUP(B19,'[1]LISTADO ATM'!$A$2:$B$821,2,0)</f>
        <v xml:space="preserve">ATM Oficina Núñez de Cáceres II </v>
      </c>
      <c r="D19" s="128" t="s">
        <v>2451</v>
      </c>
      <c r="E19" s="144">
        <v>335852611</v>
      </c>
    </row>
    <row r="20" spans="1:5" ht="18" x14ac:dyDescent="0.25">
      <c r="A20" s="126" t="str">
        <f>VLOOKUP(B20,'[1]LISTADO ATM'!$A$2:$C$821,3,0)</f>
        <v>DISTRITO NACIONAL</v>
      </c>
      <c r="B20" s="126">
        <v>946</v>
      </c>
      <c r="C20" s="115" t="str">
        <f>VLOOKUP(B20,'[1]LISTADO ATM'!$A$2:$B$821,2,0)</f>
        <v xml:space="preserve">ATM Oficina Núñez de Cáceres I </v>
      </c>
      <c r="D20" s="128" t="s">
        <v>2451</v>
      </c>
      <c r="E20" s="144">
        <v>335853358</v>
      </c>
    </row>
    <row r="21" spans="1:5" ht="18" x14ac:dyDescent="0.25">
      <c r="A21" s="126" t="str">
        <f>VLOOKUP(B21,'[1]LISTADO ATM'!$A$2:$C$821,3,0)</f>
        <v>DISTRITO NACIONAL</v>
      </c>
      <c r="B21" s="126">
        <v>724</v>
      </c>
      <c r="C21" s="115" t="str">
        <f>VLOOKUP(B21,'[1]LISTADO ATM'!$A$2:$B$821,2,0)</f>
        <v xml:space="preserve">ATM El Huacal I </v>
      </c>
      <c r="D21" s="128" t="s">
        <v>2451</v>
      </c>
      <c r="E21" s="132">
        <v>335852747</v>
      </c>
    </row>
    <row r="22" spans="1:5" ht="18" x14ac:dyDescent="0.25">
      <c r="A22" s="126" t="str">
        <f>VLOOKUP(B22,'[1]LISTADO ATM'!$A$2:$C$821,3,0)</f>
        <v>NORTE</v>
      </c>
      <c r="B22" s="126">
        <v>157</v>
      </c>
      <c r="C22" s="115" t="str">
        <f>VLOOKUP(B22,'[1]LISTADO ATM'!$A$2:$B$821,2,0)</f>
        <v xml:space="preserve">ATM Oficina Samaná </v>
      </c>
      <c r="D22" s="128" t="s">
        <v>2451</v>
      </c>
      <c r="E22" s="132">
        <v>335854852</v>
      </c>
    </row>
    <row r="23" spans="1:5" ht="18" x14ac:dyDescent="0.25">
      <c r="A23" s="126" t="str">
        <f>VLOOKUP(B23,'[1]LISTADO ATM'!$A$2:$C$821,3,0)</f>
        <v>ESTE</v>
      </c>
      <c r="B23" s="126">
        <v>612</v>
      </c>
      <c r="C23" s="115" t="str">
        <f>VLOOKUP(B23,'[1]LISTADO ATM'!$A$2:$B$821,2,0)</f>
        <v xml:space="preserve">ATM Plaza Orense (La Romana) </v>
      </c>
      <c r="D23" s="128" t="s">
        <v>2451</v>
      </c>
      <c r="E23" s="132">
        <v>335855180</v>
      </c>
    </row>
    <row r="24" spans="1:5" ht="18" x14ac:dyDescent="0.25">
      <c r="A24" s="126" t="str">
        <f>VLOOKUP(B24,'[1]LISTADO ATM'!$A$2:$C$821,3,0)</f>
        <v>DISTRITO NACIONAL</v>
      </c>
      <c r="B24" s="126">
        <v>32</v>
      </c>
      <c r="C24" s="115" t="str">
        <f>VLOOKUP(B24,'[1]LISTADO ATM'!$A$2:$B$821,2,0)</f>
        <v xml:space="preserve">ATM Oficina San Martín II </v>
      </c>
      <c r="D24" s="128" t="s">
        <v>2451</v>
      </c>
      <c r="E24" s="132">
        <v>335855257</v>
      </c>
    </row>
    <row r="25" spans="1:5" ht="18" x14ac:dyDescent="0.25">
      <c r="A25" s="126" t="str">
        <f>VLOOKUP(B25,'[1]LISTADO ATM'!$A$2:$C$821,3,0)</f>
        <v>NORTE</v>
      </c>
      <c r="B25" s="126">
        <v>632</v>
      </c>
      <c r="C25" s="115" t="str">
        <f>VLOOKUP(B25,'[1]LISTADO ATM'!$A$2:$B$821,2,0)</f>
        <v xml:space="preserve">ATM Autobanco Gurabo </v>
      </c>
      <c r="D25" s="128" t="s">
        <v>2451</v>
      </c>
      <c r="E25" s="132">
        <v>335855258</v>
      </c>
    </row>
    <row r="26" spans="1:5" ht="18" x14ac:dyDescent="0.25">
      <c r="A26" s="126" t="str">
        <f>VLOOKUP(B26,'[1]LISTADO ATM'!$A$2:$C$821,3,0)</f>
        <v>DISTRITO NACIONAL</v>
      </c>
      <c r="B26" s="126">
        <v>160</v>
      </c>
      <c r="C26" s="115" t="str">
        <f>VLOOKUP(B26,'[1]LISTADO ATM'!$A$2:$B$821,2,0)</f>
        <v xml:space="preserve">ATM Oficina Herrera </v>
      </c>
      <c r="D26" s="128" t="s">
        <v>2451</v>
      </c>
      <c r="E26" s="132">
        <v>335855260</v>
      </c>
    </row>
    <row r="27" spans="1:5" ht="18" x14ac:dyDescent="0.25">
      <c r="A27" s="126" t="str">
        <f>VLOOKUP(B27,'[1]LISTADO ATM'!$A$2:$C$821,3,0)</f>
        <v>DISTRITO NACIONAL</v>
      </c>
      <c r="B27" s="126">
        <v>363</v>
      </c>
      <c r="C27" s="115" t="str">
        <f>VLOOKUP(B27,'[1]LISTADO ATM'!$A$2:$B$821,2,0)</f>
        <v>ATM S/M Bravo Villa Mella</v>
      </c>
      <c r="D27" s="128" t="s">
        <v>2451</v>
      </c>
      <c r="E27" s="132">
        <v>335855261</v>
      </c>
    </row>
    <row r="28" spans="1:5" ht="18" x14ac:dyDescent="0.25">
      <c r="A28" s="126" t="str">
        <f>VLOOKUP(B28,'[1]LISTADO ATM'!$A$2:$C$821,3,0)</f>
        <v>ESTE</v>
      </c>
      <c r="B28" s="126">
        <v>934</v>
      </c>
      <c r="C28" s="115" t="str">
        <f>VLOOKUP(B28,'[1]LISTADO ATM'!$A$2:$B$821,2,0)</f>
        <v>ATM Hotel Dreams La Romana</v>
      </c>
      <c r="D28" s="128" t="s">
        <v>2451</v>
      </c>
      <c r="E28" s="132">
        <v>335855276</v>
      </c>
    </row>
    <row r="29" spans="1:5" ht="18" x14ac:dyDescent="0.25">
      <c r="A29" s="126" t="str">
        <f>VLOOKUP(B29,'[1]LISTADO ATM'!$A$2:$C$821,3,0)</f>
        <v>DISTRITO NACIONAL</v>
      </c>
      <c r="B29" s="126">
        <v>183</v>
      </c>
      <c r="C29" s="115" t="str">
        <f>VLOOKUP(B29,'[1]LISTADO ATM'!$A$2:$B$821,2,0)</f>
        <v>ATM Estación Nativa Km. 22 Aut. Duarte.</v>
      </c>
      <c r="D29" s="128" t="s">
        <v>2451</v>
      </c>
      <c r="E29" s="132">
        <v>335855277</v>
      </c>
    </row>
    <row r="30" spans="1:5" ht="18" x14ac:dyDescent="0.25">
      <c r="A30" s="126" t="str">
        <f>VLOOKUP(B30,'[1]LISTADO ATM'!$A$2:$C$821,3,0)</f>
        <v>SUR</v>
      </c>
      <c r="B30" s="126">
        <v>984</v>
      </c>
      <c r="C30" s="115" t="str">
        <f>VLOOKUP(B30,'[1]LISTADO ATM'!$A$2:$B$821,2,0)</f>
        <v xml:space="preserve">ATM Oficina Neiba II </v>
      </c>
      <c r="D30" s="128" t="s">
        <v>2451</v>
      </c>
      <c r="E30" s="132">
        <v>335855278</v>
      </c>
    </row>
    <row r="31" spans="1:5" ht="18" x14ac:dyDescent="0.25">
      <c r="A31" s="126" t="str">
        <f>VLOOKUP(B31,'[1]LISTADO ATM'!$A$2:$C$821,3,0)</f>
        <v>DISTRITO NACIONAL</v>
      </c>
      <c r="B31" s="126">
        <v>967</v>
      </c>
      <c r="C31" s="115" t="str">
        <f>VLOOKUP(B31,'[1]LISTADO ATM'!$A$2:$B$821,2,0)</f>
        <v xml:space="preserve">ATM UNP Hiper Olé Autopista Duarte </v>
      </c>
      <c r="D31" s="128" t="s">
        <v>2451</v>
      </c>
      <c r="E31" s="132">
        <v>335855279</v>
      </c>
    </row>
    <row r="32" spans="1:5" ht="18" x14ac:dyDescent="0.25">
      <c r="A32" s="126" t="str">
        <f>VLOOKUP(B32,'[1]LISTADO ATM'!$A$2:$C$821,3,0)</f>
        <v>DISTRITO NACIONAL</v>
      </c>
      <c r="B32" s="126">
        <v>721</v>
      </c>
      <c r="C32" s="115" t="str">
        <f>VLOOKUP(B32,'[1]LISTADO ATM'!$A$2:$B$821,2,0)</f>
        <v xml:space="preserve">ATM Oficina Charles de Gaulle II </v>
      </c>
      <c r="D32" s="128" t="s">
        <v>2451</v>
      </c>
      <c r="E32" s="132">
        <v>335855280</v>
      </c>
    </row>
    <row r="33" spans="1:5" ht="18" x14ac:dyDescent="0.25">
      <c r="A33" s="126" t="str">
        <f>VLOOKUP(B33,'[1]LISTADO ATM'!$A$2:$C$821,3,0)</f>
        <v>NORTE</v>
      </c>
      <c r="B33" s="126">
        <v>144</v>
      </c>
      <c r="C33" s="115" t="str">
        <f>VLOOKUP(B33,'[1]LISTADO ATM'!$A$2:$B$821,2,0)</f>
        <v xml:space="preserve">ATM Oficina Villa Altagracia </v>
      </c>
      <c r="D33" s="128" t="s">
        <v>2451</v>
      </c>
      <c r="E33" s="132">
        <v>335855301</v>
      </c>
    </row>
    <row r="34" spans="1:5" ht="18" x14ac:dyDescent="0.25">
      <c r="A34" s="126" t="str">
        <f>VLOOKUP(B34,'[1]LISTADO ATM'!$A$2:$C$821,3,0)</f>
        <v>NORTE</v>
      </c>
      <c r="B34" s="126">
        <v>969</v>
      </c>
      <c r="C34" s="115" t="str">
        <f>VLOOKUP(B34,'[1]LISTADO ATM'!$A$2:$B$821,2,0)</f>
        <v xml:space="preserve">ATM Oficina El Sol I (Santiago) </v>
      </c>
      <c r="D34" s="128" t="s">
        <v>2451</v>
      </c>
      <c r="E34" s="132">
        <v>335855310</v>
      </c>
    </row>
    <row r="35" spans="1:5" ht="18" x14ac:dyDescent="0.25">
      <c r="A35" s="126" t="str">
        <f>VLOOKUP(B35,'[1]LISTADO ATM'!$A$2:$C$821,3,0)</f>
        <v>DISTRITO NACIONAL</v>
      </c>
      <c r="B35" s="126">
        <v>930</v>
      </c>
      <c r="C35" s="115" t="str">
        <f>VLOOKUP(B35,'[1]LISTADO ATM'!$A$2:$B$821,2,0)</f>
        <v>ATM Oficina Plaza Spring Center</v>
      </c>
      <c r="D35" s="128" t="s">
        <v>2451</v>
      </c>
      <c r="E35" s="132">
        <v>335855325</v>
      </c>
    </row>
    <row r="36" spans="1:5" ht="18" x14ac:dyDescent="0.25">
      <c r="A36" s="126" t="str">
        <f>VLOOKUP(B36,'[1]LISTADO ATM'!$A$2:$C$821,3,0)</f>
        <v>DISTRITO NACIONAL</v>
      </c>
      <c r="B36" s="126">
        <v>347</v>
      </c>
      <c r="C36" s="115" t="str">
        <f>VLOOKUP(B36,'[1]LISTADO ATM'!$A$2:$B$821,2,0)</f>
        <v>ATM Patio de Colombia</v>
      </c>
      <c r="D36" s="128" t="s">
        <v>2451</v>
      </c>
      <c r="E36" s="132">
        <v>335855297</v>
      </c>
    </row>
    <row r="37" spans="1:5" ht="18" x14ac:dyDescent="0.25">
      <c r="A37" s="126" t="str">
        <f>VLOOKUP(B37,'[1]LISTADO ATM'!$A$2:$C$821,3,0)</f>
        <v>DISTRITO NACIONAL</v>
      </c>
      <c r="B37" s="126">
        <v>769</v>
      </c>
      <c r="C37" s="115" t="str">
        <f>VLOOKUP(B37,'[1]LISTADO ATM'!$A$2:$B$821,2,0)</f>
        <v>ATM UNP Pablo Mella Morales</v>
      </c>
      <c r="D37" s="128" t="s">
        <v>2451</v>
      </c>
      <c r="E37" s="132">
        <v>335855302</v>
      </c>
    </row>
    <row r="38" spans="1:5" ht="18.75" thickBot="1" x14ac:dyDescent="0.3">
      <c r="A38" s="129" t="s">
        <v>2495</v>
      </c>
      <c r="B38" s="137">
        <f>COUNT(B19:B37)</f>
        <v>19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8" t="s">
        <v>2451</v>
      </c>
      <c r="B40" s="169"/>
      <c r="C40" s="169"/>
      <c r="D40" s="169"/>
      <c r="E40" s="170"/>
    </row>
    <row r="41" spans="1:5" ht="18" x14ac:dyDescent="0.25">
      <c r="A41" s="102" t="s">
        <v>15</v>
      </c>
      <c r="B41" s="102" t="s">
        <v>2426</v>
      </c>
      <c r="C41" s="102" t="s">
        <v>46</v>
      </c>
      <c r="D41" s="102" t="s">
        <v>2429</v>
      </c>
      <c r="E41" s="102" t="s">
        <v>2427</v>
      </c>
    </row>
    <row r="42" spans="1:5" ht="18" x14ac:dyDescent="0.25">
      <c r="A42" s="100" t="str">
        <f>VLOOKUP(B42,'[1]LISTADO ATM'!$A$2:$C$821,3,0)</f>
        <v>DISTRITO NACIONAL</v>
      </c>
      <c r="B42" s="126">
        <v>567</v>
      </c>
      <c r="C42" s="126" t="str">
        <f>VLOOKUP(B42,'[1]LISTADO ATM'!$A$2:$B$821,2,0)</f>
        <v xml:space="preserve">ATM Oficina Máximo Gómez </v>
      </c>
      <c r="D42" s="126" t="s">
        <v>2523</v>
      </c>
      <c r="E42" s="114">
        <v>335850318</v>
      </c>
    </row>
    <row r="43" spans="1:5" ht="18" x14ac:dyDescent="0.25">
      <c r="A43" s="100" t="str">
        <f>VLOOKUP(B43,'[1]LISTADO ATM'!$A$2:$C$821,3,0)</f>
        <v>DISTRITO NACIONAL</v>
      </c>
      <c r="B43" s="126">
        <v>568</v>
      </c>
      <c r="C43" s="126" t="str">
        <f>VLOOKUP(B43,'[1]LISTADO ATM'!$A$2:$B$821,2,0)</f>
        <v xml:space="preserve">ATM Ministerio de Educación </v>
      </c>
      <c r="D43" s="115" t="s">
        <v>2523</v>
      </c>
      <c r="E43" s="144">
        <v>335853306</v>
      </c>
    </row>
    <row r="44" spans="1:5" ht="18" x14ac:dyDescent="0.25">
      <c r="A44" s="100" t="str">
        <f>VLOOKUP(B44,'[1]LISTADO ATM'!$A$2:$C$821,3,0)</f>
        <v>DISTRITO NACIONAL</v>
      </c>
      <c r="B44" s="126">
        <v>911</v>
      </c>
      <c r="C44" s="126" t="str">
        <f>VLOOKUP(B44,'[1]LISTADO ATM'!$A$2:$B$821,2,0)</f>
        <v xml:space="preserve">ATM Oficina Venezuela II </v>
      </c>
      <c r="D44" s="115" t="s">
        <v>2523</v>
      </c>
      <c r="E44" s="132">
        <v>335853817</v>
      </c>
    </row>
    <row r="45" spans="1:5" ht="18" x14ac:dyDescent="0.25">
      <c r="A45" s="100" t="str">
        <f>VLOOKUP(B45,'[1]LISTADO ATM'!$A$2:$C$821,3,0)</f>
        <v>SUR</v>
      </c>
      <c r="B45" s="126">
        <v>296</v>
      </c>
      <c r="C45" s="126" t="str">
        <f>VLOOKUP(B45,'[1]LISTADO ATM'!$A$2:$B$821,2,0)</f>
        <v>ATM Estación BANICOMB (Baní)  ECO Petroleo</v>
      </c>
      <c r="D45" s="115" t="s">
        <v>2523</v>
      </c>
      <c r="E45" s="132">
        <v>335854507</v>
      </c>
    </row>
    <row r="46" spans="1:5" ht="18" x14ac:dyDescent="0.25">
      <c r="A46" s="100" t="str">
        <f>VLOOKUP(B46,'[1]LISTADO ATM'!$A$2:$C$821,3,0)</f>
        <v>DISTRITO NACIONAL</v>
      </c>
      <c r="B46" s="126">
        <v>676</v>
      </c>
      <c r="C46" s="126" t="str">
        <f>VLOOKUP(B46,'[1]LISTADO ATM'!$A$2:$B$821,2,0)</f>
        <v>ATM S/M Bravo Colina Del Oeste</v>
      </c>
      <c r="D46" s="115" t="s">
        <v>2523</v>
      </c>
      <c r="E46" s="132">
        <v>335854869</v>
      </c>
    </row>
    <row r="47" spans="1:5" ht="18" x14ac:dyDescent="0.25">
      <c r="A47" s="100" t="str">
        <f>VLOOKUP(B47,'[1]LISTADO ATM'!$A$2:$C$821,3,0)</f>
        <v>ESTE</v>
      </c>
      <c r="B47" s="126">
        <v>385</v>
      </c>
      <c r="C47" s="126" t="str">
        <f>VLOOKUP(B47,'[1]LISTADO ATM'!$A$2:$B$821,2,0)</f>
        <v xml:space="preserve">ATM Plaza Verón I </v>
      </c>
      <c r="D47" s="115" t="s">
        <v>2523</v>
      </c>
      <c r="E47" s="132">
        <v>335855185</v>
      </c>
    </row>
    <row r="48" spans="1:5" ht="18" x14ac:dyDescent="0.25">
      <c r="A48" s="100" t="str">
        <f>VLOOKUP(B48,'[1]LISTADO ATM'!$A$2:$C$821,3,0)</f>
        <v>NORTE</v>
      </c>
      <c r="B48" s="126">
        <v>633</v>
      </c>
      <c r="C48" s="126" t="str">
        <f>VLOOKUP(B48,'[1]LISTADO ATM'!$A$2:$B$821,2,0)</f>
        <v xml:space="preserve">ATM Autobanco Las Colinas </v>
      </c>
      <c r="D48" s="115" t="s">
        <v>2523</v>
      </c>
      <c r="E48" s="126">
        <v>335855248</v>
      </c>
    </row>
    <row r="49" spans="1:5" ht="18" x14ac:dyDescent="0.25">
      <c r="A49" s="100" t="str">
        <f>VLOOKUP(B49,'[1]LISTADO ATM'!$A$2:$C$821,3,0)</f>
        <v>ESTE</v>
      </c>
      <c r="B49" s="126">
        <v>366</v>
      </c>
      <c r="C49" s="126" t="str">
        <f>VLOOKUP(B49,'[1]LISTADO ATM'!$A$2:$B$821,2,0)</f>
        <v>ATM Oficina Boulevard (Higuey) II</v>
      </c>
      <c r="D49" s="115" t="s">
        <v>2523</v>
      </c>
      <c r="E49" s="126">
        <v>335855252</v>
      </c>
    </row>
    <row r="50" spans="1:5" ht="18" x14ac:dyDescent="0.25">
      <c r="A50" s="100" t="str">
        <f>VLOOKUP(B50,'[1]LISTADO ATM'!$A$2:$C$821,3,0)</f>
        <v>DISTRITO NACIONAL</v>
      </c>
      <c r="B50" s="126">
        <v>577</v>
      </c>
      <c r="C50" s="126" t="str">
        <f>VLOOKUP(B50,'[1]LISTADO ATM'!$A$2:$B$821,2,0)</f>
        <v xml:space="preserve">ATM Olé Ave. Duarte </v>
      </c>
      <c r="D50" s="115" t="s">
        <v>2523</v>
      </c>
      <c r="E50" s="126">
        <v>335854495</v>
      </c>
    </row>
    <row r="51" spans="1:5" ht="18" x14ac:dyDescent="0.25">
      <c r="A51" s="100" t="str">
        <f>VLOOKUP(B51,'[1]LISTADO ATM'!$A$2:$C$821,3,0)</f>
        <v>NORTE</v>
      </c>
      <c r="B51" s="126">
        <v>333</v>
      </c>
      <c r="C51" s="126" t="str">
        <f>VLOOKUP(B51,'[1]LISTADO ATM'!$A$2:$B$821,2,0)</f>
        <v>ATM Oficina Turey Maimón</v>
      </c>
      <c r="D51" s="115" t="s">
        <v>2523</v>
      </c>
      <c r="E51" s="126">
        <v>335855262</v>
      </c>
    </row>
    <row r="52" spans="1:5" ht="18" x14ac:dyDescent="0.25">
      <c r="A52" s="100" t="str">
        <f>VLOOKUP(B52,'[1]LISTADO ATM'!$A$2:$C$821,3,0)</f>
        <v>SUR</v>
      </c>
      <c r="B52" s="126">
        <v>873</v>
      </c>
      <c r="C52" s="126" t="str">
        <f>VLOOKUP(B52,'[1]LISTADO ATM'!$A$2:$B$821,2,0)</f>
        <v xml:space="preserve">ATM Centro de Caja San Cristóbal II </v>
      </c>
      <c r="D52" s="115" t="s">
        <v>2523</v>
      </c>
      <c r="E52" s="126">
        <v>335855274</v>
      </c>
    </row>
    <row r="53" spans="1:5" ht="18" x14ac:dyDescent="0.25">
      <c r="A53" s="100" t="str">
        <f>VLOOKUP(B53,'[1]LISTADO ATM'!$A$2:$C$821,3,0)</f>
        <v>DISTRITO NACIONAL</v>
      </c>
      <c r="B53" s="126">
        <v>394</v>
      </c>
      <c r="C53" s="126" t="str">
        <f>VLOOKUP(B53,'[1]LISTADO ATM'!$A$2:$B$821,2,0)</f>
        <v xml:space="preserve">ATM Multicentro La Sirena Luperón </v>
      </c>
      <c r="D53" s="115" t="s">
        <v>2523</v>
      </c>
      <c r="E53" s="126">
        <v>335855265</v>
      </c>
    </row>
    <row r="54" spans="1:5" ht="18" x14ac:dyDescent="0.25">
      <c r="A54" s="100" t="str">
        <f>VLOOKUP(B54,'[1]LISTADO ATM'!$A$2:$C$821,3,0)</f>
        <v>DISTRITO NACIONAL</v>
      </c>
      <c r="B54" s="126">
        <v>147</v>
      </c>
      <c r="C54" s="126" t="str">
        <f>VLOOKUP(B54,'[1]LISTADO ATM'!$A$2:$B$821,2,0)</f>
        <v xml:space="preserve">ATM Kiosco Megacentro I </v>
      </c>
      <c r="D54" s="115" t="s">
        <v>2523</v>
      </c>
      <c r="E54" s="126">
        <v>335855322</v>
      </c>
    </row>
    <row r="55" spans="1:5" ht="18.75" thickBot="1" x14ac:dyDescent="0.3">
      <c r="A55" s="103" t="s">
        <v>2495</v>
      </c>
      <c r="B55" s="137">
        <f>COUNT(B42:B54)</f>
        <v>13</v>
      </c>
      <c r="C55" s="113"/>
      <c r="D55" s="141"/>
      <c r="E55" s="142"/>
    </row>
    <row r="56" spans="1:5" ht="15.75" thickBot="1" x14ac:dyDescent="0.3">
      <c r="B56" s="105"/>
      <c r="E56" s="105"/>
    </row>
    <row r="57" spans="1:5" ht="18" x14ac:dyDescent="0.25">
      <c r="A57" s="171" t="s">
        <v>2498</v>
      </c>
      <c r="B57" s="172"/>
      <c r="C57" s="172"/>
      <c r="D57" s="172"/>
      <c r="E57" s="173"/>
    </row>
    <row r="58" spans="1:5" ht="18" x14ac:dyDescent="0.25">
      <c r="A58" s="102" t="s">
        <v>15</v>
      </c>
      <c r="B58" s="102" t="s">
        <v>2426</v>
      </c>
      <c r="C58" s="104" t="s">
        <v>46</v>
      </c>
      <c r="D58" s="130" t="s">
        <v>2429</v>
      </c>
      <c r="E58" s="102" t="s">
        <v>2427</v>
      </c>
    </row>
    <row r="59" spans="1:5" ht="18.75" customHeight="1" x14ac:dyDescent="0.25">
      <c r="A59" s="100" t="str">
        <f>VLOOKUP(B59,'[1]LISTADO ATM'!$A$2:$C$821,3,0)</f>
        <v>SUR</v>
      </c>
      <c r="B59" s="126">
        <v>730</v>
      </c>
      <c r="C59" s="126" t="str">
        <f>VLOOKUP(B59,'[1]LISTADO ATM'!$A$2:$B$821,2,0)</f>
        <v xml:space="preserve">ATM Palacio de Justicia Barahona </v>
      </c>
      <c r="D59" s="126" t="s">
        <v>2530</v>
      </c>
      <c r="E59" s="132">
        <v>335853486</v>
      </c>
    </row>
    <row r="60" spans="1:5" ht="18.75" customHeight="1" x14ac:dyDescent="0.25">
      <c r="A60" s="100" t="str">
        <f>VLOOKUP(B60,'[1]LISTADO ATM'!$A$2:$C$821,3,0)</f>
        <v>NORTE</v>
      </c>
      <c r="B60" s="126">
        <v>538</v>
      </c>
      <c r="C60" s="126" t="str">
        <f>VLOOKUP(B60,'[1]LISTADO ATM'!$A$2:$B$821,2,0)</f>
        <v>ATM  Autoservicio San Fco. Macorís</v>
      </c>
      <c r="D60" s="126" t="s">
        <v>2522</v>
      </c>
      <c r="E60" s="132" t="s">
        <v>2533</v>
      </c>
    </row>
    <row r="61" spans="1:5" ht="18.75" customHeight="1" x14ac:dyDescent="0.25">
      <c r="A61" s="100" t="str">
        <f>VLOOKUP(B61,'[1]LISTADO ATM'!$A$2:$C$821,3,0)</f>
        <v>SUR</v>
      </c>
      <c r="B61" s="126">
        <v>829</v>
      </c>
      <c r="C61" s="126" t="str">
        <f>VLOOKUP(B61,'[1]LISTADO ATM'!$A$2:$B$821,2,0)</f>
        <v xml:space="preserve">ATM UNP Multicentro Sirena Baní </v>
      </c>
      <c r="D61" s="126" t="s">
        <v>2522</v>
      </c>
      <c r="E61" s="132">
        <v>335855300</v>
      </c>
    </row>
    <row r="62" spans="1:5" ht="18.75" customHeight="1" x14ac:dyDescent="0.25">
      <c r="A62" s="100" t="str">
        <f>VLOOKUP(B62,'[1]LISTADO ATM'!$A$2:$C$821,3,0)</f>
        <v>DISTRITO NACIONAL</v>
      </c>
      <c r="B62" s="126">
        <v>87</v>
      </c>
      <c r="C62" s="126" t="str">
        <f>VLOOKUP(B62,'[1]LISTADO ATM'!$A$2:$B$821,2,0)</f>
        <v xml:space="preserve">ATM Autoservicio Sarasota </v>
      </c>
      <c r="D62" s="126" t="s">
        <v>2530</v>
      </c>
      <c r="E62" s="132">
        <v>335855324</v>
      </c>
    </row>
    <row r="63" spans="1:5" ht="18.75" thickBot="1" x14ac:dyDescent="0.3">
      <c r="A63" s="103" t="s">
        <v>2495</v>
      </c>
      <c r="B63" s="137">
        <f>COUNT(B59:B62)</f>
        <v>4</v>
      </c>
      <c r="C63" s="113"/>
      <c r="D63" s="131"/>
      <c r="E63" s="131"/>
    </row>
    <row r="64" spans="1:5" ht="15.75" thickBot="1" x14ac:dyDescent="0.3">
      <c r="B64" s="105"/>
      <c r="E64" s="105"/>
    </row>
    <row r="65" spans="1:5" ht="18.75" thickBot="1" x14ac:dyDescent="0.3">
      <c r="A65" s="174" t="s">
        <v>2499</v>
      </c>
      <c r="B65" s="175"/>
      <c r="D65" s="105"/>
      <c r="E65" s="105"/>
    </row>
    <row r="66" spans="1:5" ht="18.75" thickBot="1" x14ac:dyDescent="0.3">
      <c r="A66" s="133">
        <f>+B38+B55+B63</f>
        <v>36</v>
      </c>
      <c r="B66" s="134"/>
    </row>
    <row r="67" spans="1:5" ht="15.75" thickBot="1" x14ac:dyDescent="0.3">
      <c r="B67" s="105"/>
      <c r="E67" s="105"/>
    </row>
    <row r="68" spans="1:5" ht="18.75" thickBot="1" x14ac:dyDescent="0.3">
      <c r="A68" s="168" t="s">
        <v>2500</v>
      </c>
      <c r="B68" s="169"/>
      <c r="C68" s="169"/>
      <c r="D68" s="169"/>
      <c r="E68" s="170"/>
    </row>
    <row r="69" spans="1:5" ht="18" x14ac:dyDescent="0.25">
      <c r="A69" s="106" t="s">
        <v>15</v>
      </c>
      <c r="B69" s="111" t="s">
        <v>2426</v>
      </c>
      <c r="C69" s="104" t="s">
        <v>46</v>
      </c>
      <c r="D69" s="176" t="s">
        <v>2429</v>
      </c>
      <c r="E69" s="177"/>
    </row>
    <row r="70" spans="1:5" ht="18" x14ac:dyDescent="0.25">
      <c r="A70" s="126" t="str">
        <f>VLOOKUP(B70,'[1]LISTADO ATM'!$A$2:$C$821,3,0)</f>
        <v>DISTRITO NACIONAL</v>
      </c>
      <c r="B70" s="126">
        <v>810</v>
      </c>
      <c r="C70" s="126" t="str">
        <f>VLOOKUP(B70,'[1]LISTADO ATM'!$A$2:$B$821,2,0)</f>
        <v xml:space="preserve">ATM UNP Multicentro La Sirena José Contreras </v>
      </c>
      <c r="D70" s="178" t="s">
        <v>2502</v>
      </c>
      <c r="E70" s="179"/>
    </row>
    <row r="71" spans="1:5" ht="18" x14ac:dyDescent="0.25">
      <c r="A71" s="126" t="str">
        <f>VLOOKUP(B71,'[1]LISTADO ATM'!$A$2:$C$821,3,0)</f>
        <v>DISTRITO NACIONAL</v>
      </c>
      <c r="B71" s="126">
        <v>725</v>
      </c>
      <c r="C71" s="126" t="str">
        <f>VLOOKUP(B71,'[1]LISTADO ATM'!$A$2:$B$821,2,0)</f>
        <v xml:space="preserve">ATM El Huacal II  </v>
      </c>
      <c r="D71" s="178" t="s">
        <v>2528</v>
      </c>
      <c r="E71" s="179"/>
    </row>
    <row r="72" spans="1:5" ht="18" x14ac:dyDescent="0.25">
      <c r="A72" s="126" t="str">
        <f>VLOOKUP(B72,'[1]LISTADO ATM'!$A$2:$C$821,3,0)</f>
        <v>ESTE</v>
      </c>
      <c r="B72" s="126">
        <v>159</v>
      </c>
      <c r="C72" s="126" t="str">
        <f>VLOOKUP(B72,'[1]LISTADO ATM'!$A$2:$B$821,2,0)</f>
        <v xml:space="preserve">ATM Hotel Dreams Bayahibe I </v>
      </c>
      <c r="D72" s="178" t="s">
        <v>2502</v>
      </c>
      <c r="E72" s="179"/>
    </row>
    <row r="73" spans="1:5" ht="18" x14ac:dyDescent="0.25">
      <c r="A73" s="126" t="str">
        <f>VLOOKUP(B73,'[1]LISTADO ATM'!$A$2:$C$821,3,0)</f>
        <v>DISTRITO NACIONAL</v>
      </c>
      <c r="B73" s="126">
        <v>441</v>
      </c>
      <c r="C73" s="126" t="str">
        <f>VLOOKUP(B73,'[1]LISTADO ATM'!$A$2:$B$821,2,0)</f>
        <v>ATM Estacion de Servicio Romulo Betancour</v>
      </c>
      <c r="D73" s="178" t="s">
        <v>2502</v>
      </c>
      <c r="E73" s="179"/>
    </row>
    <row r="74" spans="1:5" ht="18" x14ac:dyDescent="0.25">
      <c r="A74" s="126" t="str">
        <f>VLOOKUP(B74,'[1]LISTADO ATM'!$A$2:$C$821,3,0)</f>
        <v>NORTE</v>
      </c>
      <c r="B74" s="126">
        <v>950</v>
      </c>
      <c r="C74" s="126" t="str">
        <f>VLOOKUP(B74,'[1]LISTADO ATM'!$A$2:$B$821,2,0)</f>
        <v xml:space="preserve">ATM Oficina Monterrico </v>
      </c>
      <c r="D74" s="178" t="s">
        <v>2502</v>
      </c>
      <c r="E74" s="179"/>
    </row>
    <row r="75" spans="1:5" ht="18" x14ac:dyDescent="0.25">
      <c r="A75" s="126" t="str">
        <f>VLOOKUP(B75,'[1]LISTADO ATM'!$A$2:$C$821,3,0)</f>
        <v>DISTRITO NACIONAL</v>
      </c>
      <c r="B75" s="126">
        <v>338</v>
      </c>
      <c r="C75" s="126" t="str">
        <f>VLOOKUP(B75,'[1]LISTADO ATM'!$A$2:$B$821,2,0)</f>
        <v>ATM S/M Aprezio Pantoja</v>
      </c>
      <c r="D75" s="178" t="s">
        <v>2502</v>
      </c>
      <c r="E75" s="179"/>
    </row>
    <row r="76" spans="1:5" ht="18" x14ac:dyDescent="0.25">
      <c r="A76" s="126" t="str">
        <f>VLOOKUP(B76,'[1]LISTADO ATM'!$A$2:$C$821,3,0)</f>
        <v>ESTE</v>
      </c>
      <c r="B76" s="126">
        <v>353</v>
      </c>
      <c r="C76" s="126" t="str">
        <f>VLOOKUP(B76,'[1]LISTADO ATM'!$A$2:$B$821,2,0)</f>
        <v xml:space="preserve">ATM Estación Boulevard Juan Dolio </v>
      </c>
      <c r="D76" s="178" t="s">
        <v>2502</v>
      </c>
      <c r="E76" s="179"/>
    </row>
    <row r="77" spans="1:5" ht="18" x14ac:dyDescent="0.25">
      <c r="A77" s="126" t="str">
        <f>VLOOKUP(B77,'[1]LISTADO ATM'!$A$2:$C$821,3,0)</f>
        <v>NORTE</v>
      </c>
      <c r="B77" s="126">
        <v>635</v>
      </c>
      <c r="C77" s="126" t="str">
        <f>VLOOKUP(B77,'[1]LISTADO ATM'!$A$2:$B$821,2,0)</f>
        <v xml:space="preserve">ATM Zona Franca Tamboril </v>
      </c>
      <c r="D77" s="178" t="s">
        <v>2502</v>
      </c>
      <c r="E77" s="179"/>
    </row>
    <row r="78" spans="1:5" ht="18" x14ac:dyDescent="0.25">
      <c r="A78" s="126" t="str">
        <f>VLOOKUP(B78,'[1]LISTADO ATM'!$A$2:$C$821,3,0)</f>
        <v>NORTE</v>
      </c>
      <c r="B78" s="126">
        <v>720</v>
      </c>
      <c r="C78" s="126" t="str">
        <f>VLOOKUP(B78,'[1]LISTADO ATM'!$A$2:$B$821,2,0)</f>
        <v xml:space="preserve">ATM OMSA (Santiago) </v>
      </c>
      <c r="D78" s="178" t="s">
        <v>2502</v>
      </c>
      <c r="E78" s="179"/>
    </row>
    <row r="79" spans="1:5" ht="18" x14ac:dyDescent="0.25">
      <c r="A79" s="126" t="str">
        <f>VLOOKUP(B79,'[1]LISTADO ATM'!$A$2:$C$821,3,0)</f>
        <v>NORTE</v>
      </c>
      <c r="B79" s="126">
        <v>746</v>
      </c>
      <c r="C79" s="126" t="str">
        <f>VLOOKUP(B79,'[1]LISTADO ATM'!$A$2:$B$821,2,0)</f>
        <v xml:space="preserve">ATM Oficina Las Terrenas </v>
      </c>
      <c r="D79" s="178" t="s">
        <v>2502</v>
      </c>
      <c r="E79" s="179"/>
    </row>
    <row r="80" spans="1:5" ht="18" x14ac:dyDescent="0.25">
      <c r="A80" s="126" t="str">
        <f>VLOOKUP(B80,'[1]LISTADO ATM'!$A$2:$C$821,3,0)</f>
        <v>NORTE</v>
      </c>
      <c r="B80" s="126">
        <v>747</v>
      </c>
      <c r="C80" s="126" t="str">
        <f>VLOOKUP(B80,'[1]LISTADO ATM'!$A$2:$B$821,2,0)</f>
        <v xml:space="preserve">ATM Club BR (Santiago) </v>
      </c>
      <c r="D80" s="178" t="s">
        <v>2502</v>
      </c>
      <c r="E80" s="179"/>
    </row>
    <row r="81" spans="1:5" ht="18" x14ac:dyDescent="0.25">
      <c r="A81" s="126" t="str">
        <f>VLOOKUP(B81,'[1]LISTADO ATM'!$A$2:$C$821,3,0)</f>
        <v>DISTRITO NACIONAL</v>
      </c>
      <c r="B81" s="126">
        <v>884</v>
      </c>
      <c r="C81" s="126" t="str">
        <f>VLOOKUP(B81,'[1]LISTADO ATM'!$A$2:$B$821,2,0)</f>
        <v xml:space="preserve">ATM UNP Olé Sabana Perdida </v>
      </c>
      <c r="D81" s="178" t="s">
        <v>2502</v>
      </c>
      <c r="E81" s="179"/>
    </row>
    <row r="82" spans="1:5" ht="18" x14ac:dyDescent="0.25">
      <c r="A82" s="126" t="str">
        <f>VLOOKUP(B82,'[1]LISTADO ATM'!$A$2:$C$821,3,0)</f>
        <v>DISTRITO NACIONAL</v>
      </c>
      <c r="B82" s="126">
        <v>410</v>
      </c>
      <c r="C82" s="126" t="str">
        <f>VLOOKUP(B82,'[1]LISTADO ATM'!$A$2:$B$821,2,0)</f>
        <v xml:space="preserve">ATM Oficina Las Palmas de Herrera II </v>
      </c>
      <c r="D82" s="178" t="s">
        <v>2502</v>
      </c>
      <c r="E82" s="179"/>
    </row>
    <row r="83" spans="1:5" ht="18" x14ac:dyDescent="0.25">
      <c r="A83" s="126" t="str">
        <f>VLOOKUP(B83,'[1]LISTADO ATM'!$A$2:$C$821,3,0)</f>
        <v>ESTE</v>
      </c>
      <c r="B83" s="126">
        <v>211</v>
      </c>
      <c r="C83" s="126" t="str">
        <f>VLOOKUP(B83,'[1]LISTADO ATM'!$A$2:$B$821,2,0)</f>
        <v xml:space="preserve">ATM Oficina La Romana I </v>
      </c>
      <c r="D83" s="178" t="s">
        <v>2528</v>
      </c>
      <c r="E83" s="179"/>
    </row>
    <row r="84" spans="1:5" ht="18.75" thickBot="1" x14ac:dyDescent="0.3">
      <c r="A84" s="103" t="s">
        <v>2495</v>
      </c>
      <c r="B84" s="137">
        <f>COUNT(B70:B83)</f>
        <v>14</v>
      </c>
      <c r="C84" s="135"/>
      <c r="D84" s="135"/>
      <c r="E84" s="136"/>
    </row>
  </sheetData>
  <mergeCells count="26">
    <mergeCell ref="D83:E83"/>
    <mergeCell ref="D76:E76"/>
    <mergeCell ref="D77:E77"/>
    <mergeCell ref="D78:E78"/>
    <mergeCell ref="D79:E79"/>
    <mergeCell ref="D80:E80"/>
    <mergeCell ref="D73:E73"/>
    <mergeCell ref="D74:E74"/>
    <mergeCell ref="D75:E75"/>
    <mergeCell ref="D81:E81"/>
    <mergeCell ref="D82:E82"/>
    <mergeCell ref="A68:E68"/>
    <mergeCell ref="D69:E69"/>
    <mergeCell ref="D70:E70"/>
    <mergeCell ref="D71:E71"/>
    <mergeCell ref="D72:E72"/>
    <mergeCell ref="C15:E15"/>
    <mergeCell ref="A17:E17"/>
    <mergeCell ref="A40:E40"/>
    <mergeCell ref="A57:E57"/>
    <mergeCell ref="A65:B65"/>
    <mergeCell ref="A1:E1"/>
    <mergeCell ref="A2:E2"/>
    <mergeCell ref="A7:E7"/>
    <mergeCell ref="C10:E10"/>
    <mergeCell ref="A12:E12"/>
  </mergeCells>
  <phoneticPr fontId="46" type="noConversion"/>
  <conditionalFormatting sqref="B1:B1048576">
    <cfRule type="duplicateValues" dxfId="80" priority="4"/>
    <cfRule type="duplicateValues" dxfId="79" priority="14"/>
  </conditionalFormatting>
  <conditionalFormatting sqref="E48">
    <cfRule type="duplicateValues" dxfId="78" priority="13"/>
  </conditionalFormatting>
  <conditionalFormatting sqref="E84:E1048576 E55:E60 E38:E47 E63:E72 E1:E23">
    <cfRule type="duplicateValues" dxfId="77" priority="15"/>
  </conditionalFormatting>
  <conditionalFormatting sqref="E24:E34">
    <cfRule type="duplicateValues" dxfId="76" priority="12"/>
  </conditionalFormatting>
  <conditionalFormatting sqref="E61">
    <cfRule type="duplicateValues" dxfId="75" priority="10"/>
  </conditionalFormatting>
  <conditionalFormatting sqref="E62">
    <cfRule type="duplicateValues" dxfId="74" priority="9"/>
  </conditionalFormatting>
  <conditionalFormatting sqref="E75:E81">
    <cfRule type="duplicateValues" dxfId="73" priority="8"/>
  </conditionalFormatting>
  <conditionalFormatting sqref="E84:E1048576 E1:E82">
    <cfRule type="duplicateValues" dxfId="72" priority="5"/>
  </conditionalFormatting>
  <conditionalFormatting sqref="E36">
    <cfRule type="duplicateValues" dxfId="71" priority="3"/>
  </conditionalFormatting>
  <conditionalFormatting sqref="E83">
    <cfRule type="duplicateValues" dxfId="70" priority="2"/>
  </conditionalFormatting>
  <conditionalFormatting sqref="E83">
    <cfRule type="duplicateValues" dxfId="69" priority="1"/>
  </conditionalFormatting>
  <conditionalFormatting sqref="E73:E74">
    <cfRule type="duplicateValues" dxfId="68" priority="119400"/>
  </conditionalFormatting>
  <conditionalFormatting sqref="E82">
    <cfRule type="duplicateValues" dxfId="67" priority="119401"/>
  </conditionalFormatting>
  <conditionalFormatting sqref="E49:E54">
    <cfRule type="duplicateValues" dxfId="66" priority="119412"/>
  </conditionalFormatting>
  <conditionalFormatting sqref="E35:E37">
    <cfRule type="duplicateValues" dxfId="65" priority="1194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9"/>
  <sheetViews>
    <sheetView topLeftCell="A123" zoomScale="110" zoomScaleNormal="110" workbookViewId="0">
      <selection activeCell="A128" sqref="A128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0" t="s">
        <v>2433</v>
      </c>
      <c r="B1" s="181"/>
      <c r="C1" s="181"/>
      <c r="D1" s="181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2443</v>
      </c>
      <c r="B18" s="181"/>
      <c r="C18" s="181"/>
      <c r="D18" s="181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F32" sqref="F3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209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190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189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189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188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187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148.5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147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147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153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106.15079861111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45.6746064814797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2" priority="69"/>
  </conditionalFormatting>
  <conditionalFormatting sqref="E9:E1048576 E1:E2">
    <cfRule type="duplicateValues" dxfId="51" priority="99250"/>
  </conditionalFormatting>
  <conditionalFormatting sqref="E4">
    <cfRule type="duplicateValues" dxfId="50" priority="62"/>
  </conditionalFormatting>
  <conditionalFormatting sqref="E5:E8">
    <cfRule type="duplicateValues" dxfId="49" priority="60"/>
  </conditionalFormatting>
  <conditionalFormatting sqref="B12">
    <cfRule type="duplicateValues" dxfId="48" priority="34"/>
    <cfRule type="duplicateValues" dxfId="47" priority="35"/>
    <cfRule type="duplicateValues" dxfId="46" priority="36"/>
  </conditionalFormatting>
  <conditionalFormatting sqref="B12">
    <cfRule type="duplicateValues" dxfId="45" priority="33"/>
  </conditionalFormatting>
  <conditionalFormatting sqref="B12">
    <cfRule type="duplicateValues" dxfId="44" priority="31"/>
    <cfRule type="duplicateValues" dxfId="43" priority="32"/>
  </conditionalFormatting>
  <conditionalFormatting sqref="B12">
    <cfRule type="duplicateValues" dxfId="42" priority="28"/>
    <cfRule type="duplicateValues" dxfId="41" priority="29"/>
    <cfRule type="duplicateValues" dxfId="40" priority="30"/>
  </conditionalFormatting>
  <conditionalFormatting sqref="B12">
    <cfRule type="duplicateValues" dxfId="39" priority="27"/>
  </conditionalFormatting>
  <conditionalFormatting sqref="B12">
    <cfRule type="duplicateValues" dxfId="38" priority="25"/>
    <cfRule type="duplicateValues" dxfId="37" priority="26"/>
  </conditionalFormatting>
  <conditionalFormatting sqref="B12">
    <cfRule type="duplicateValues" dxfId="36" priority="24"/>
  </conditionalFormatting>
  <conditionalFormatting sqref="B12">
    <cfRule type="duplicateValues" dxfId="35" priority="21"/>
    <cfRule type="duplicateValues" dxfId="34" priority="22"/>
    <cfRule type="duplicateValues" dxfId="33" priority="23"/>
  </conditionalFormatting>
  <conditionalFormatting sqref="B12">
    <cfRule type="duplicateValues" dxfId="32" priority="20"/>
  </conditionalFormatting>
  <conditionalFormatting sqref="B12">
    <cfRule type="duplicateValues" dxfId="31" priority="19"/>
  </conditionalFormatting>
  <conditionalFormatting sqref="B14">
    <cfRule type="duplicateValues" dxfId="30" priority="18"/>
  </conditionalFormatting>
  <conditionalFormatting sqref="B14">
    <cfRule type="duplicateValues" dxfId="29" priority="15"/>
    <cfRule type="duplicateValues" dxfId="28" priority="16"/>
    <cfRule type="duplicateValues" dxfId="27" priority="17"/>
  </conditionalFormatting>
  <conditionalFormatting sqref="B14">
    <cfRule type="duplicateValues" dxfId="26" priority="13"/>
    <cfRule type="duplicateValues" dxfId="25" priority="14"/>
  </conditionalFormatting>
  <conditionalFormatting sqref="B14">
    <cfRule type="duplicateValues" dxfId="24" priority="10"/>
    <cfRule type="duplicateValues" dxfId="23" priority="11"/>
    <cfRule type="duplicateValues" dxfId="22" priority="12"/>
  </conditionalFormatting>
  <conditionalFormatting sqref="B14">
    <cfRule type="duplicateValues" dxfId="21" priority="9"/>
  </conditionalFormatting>
  <conditionalFormatting sqref="B14">
    <cfRule type="duplicateValues" dxfId="20" priority="8"/>
  </conditionalFormatting>
  <conditionalFormatting sqref="B14">
    <cfRule type="duplicateValues" dxfId="19" priority="7"/>
  </conditionalFormatting>
  <conditionalFormatting sqref="B14">
    <cfRule type="duplicateValues" dxfId="18" priority="4"/>
    <cfRule type="duplicateValues" dxfId="17" priority="5"/>
    <cfRule type="duplicateValues" dxfId="16" priority="6"/>
  </conditionalFormatting>
  <conditionalFormatting sqref="B14">
    <cfRule type="duplicateValues" dxfId="15" priority="2"/>
    <cfRule type="duplicateValues" dxfId="14" priority="3"/>
  </conditionalFormatting>
  <conditionalFormatting sqref="C14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2021-04-04T13:22:32Z</cp:lastPrinted>
  <dcterms:created xsi:type="dcterms:W3CDTF">2014-10-01T23:18:29Z</dcterms:created>
  <dcterms:modified xsi:type="dcterms:W3CDTF">2021-04-16T12:30:11Z</dcterms:modified>
</cp:coreProperties>
</file>