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F67" i="1"/>
  <c r="G67" i="1"/>
  <c r="H67" i="1"/>
  <c r="I67" i="1"/>
  <c r="J67" i="1"/>
  <c r="K67" i="1"/>
  <c r="F62" i="1"/>
  <c r="G62" i="1"/>
  <c r="H62" i="1"/>
  <c r="I62" i="1"/>
  <c r="J62" i="1"/>
  <c r="K62" i="1"/>
  <c r="F35" i="1"/>
  <c r="G35" i="1"/>
  <c r="H35" i="1"/>
  <c r="I35" i="1"/>
  <c r="J35" i="1"/>
  <c r="K35" i="1"/>
  <c r="F157" i="1"/>
  <c r="G157" i="1"/>
  <c r="H157" i="1"/>
  <c r="I157" i="1"/>
  <c r="J157" i="1"/>
  <c r="K157" i="1"/>
  <c r="F110" i="1"/>
  <c r="G110" i="1"/>
  <c r="H110" i="1"/>
  <c r="I110" i="1"/>
  <c r="J110" i="1"/>
  <c r="K110" i="1"/>
  <c r="F141" i="1"/>
  <c r="G141" i="1"/>
  <c r="H141" i="1"/>
  <c r="I141" i="1"/>
  <c r="J141" i="1"/>
  <c r="K141" i="1"/>
  <c r="A61" i="1"/>
  <c r="A67" i="1"/>
  <c r="A62" i="1"/>
  <c r="A35" i="1"/>
  <c r="A157" i="1"/>
  <c r="A110" i="1"/>
  <c r="A141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2" i="1"/>
  <c r="G72" i="1"/>
  <c r="H72" i="1"/>
  <c r="I72" i="1"/>
  <c r="J72" i="1"/>
  <c r="K72" i="1"/>
  <c r="F73" i="1"/>
  <c r="G73" i="1"/>
  <c r="H73" i="1"/>
  <c r="I73" i="1"/>
  <c r="J73" i="1"/>
  <c r="K73" i="1"/>
  <c r="F71" i="1"/>
  <c r="G71" i="1"/>
  <c r="H71" i="1"/>
  <c r="I71" i="1"/>
  <c r="J71" i="1"/>
  <c r="K71" i="1"/>
  <c r="F92" i="1"/>
  <c r="G92" i="1"/>
  <c r="H92" i="1"/>
  <c r="I92" i="1"/>
  <c r="J92" i="1"/>
  <c r="K92" i="1"/>
  <c r="F89" i="1"/>
  <c r="G89" i="1"/>
  <c r="H89" i="1"/>
  <c r="I89" i="1"/>
  <c r="J89" i="1"/>
  <c r="K89" i="1"/>
  <c r="F74" i="1"/>
  <c r="G74" i="1"/>
  <c r="H74" i="1"/>
  <c r="I74" i="1"/>
  <c r="J74" i="1"/>
  <c r="K74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90" i="1"/>
  <c r="G90" i="1"/>
  <c r="H90" i="1"/>
  <c r="I90" i="1"/>
  <c r="J90" i="1"/>
  <c r="K90" i="1"/>
  <c r="F91" i="1"/>
  <c r="G91" i="1"/>
  <c r="H91" i="1"/>
  <c r="I91" i="1"/>
  <c r="J91" i="1"/>
  <c r="K91" i="1"/>
  <c r="A75" i="1"/>
  <c r="A76" i="1"/>
  <c r="A77" i="1"/>
  <c r="A72" i="1"/>
  <c r="A73" i="1"/>
  <c r="A71" i="1"/>
  <c r="A92" i="1"/>
  <c r="A89" i="1"/>
  <c r="A74" i="1"/>
  <c r="A106" i="1"/>
  <c r="A102" i="1"/>
  <c r="A103" i="1"/>
  <c r="A101" i="1"/>
  <c r="A100" i="1"/>
  <c r="A105" i="1"/>
  <c r="A104" i="1"/>
  <c r="A90" i="1"/>
  <c r="A91" i="1"/>
  <c r="F139" i="1"/>
  <c r="G139" i="1"/>
  <c r="H139" i="1"/>
  <c r="I139" i="1"/>
  <c r="J139" i="1"/>
  <c r="K139" i="1"/>
  <c r="F70" i="1"/>
  <c r="G70" i="1"/>
  <c r="H70" i="1"/>
  <c r="I70" i="1"/>
  <c r="J70" i="1"/>
  <c r="K70" i="1"/>
  <c r="F79" i="1"/>
  <c r="G79" i="1"/>
  <c r="H79" i="1"/>
  <c r="I79" i="1"/>
  <c r="J79" i="1"/>
  <c r="K79" i="1"/>
  <c r="F58" i="1"/>
  <c r="G58" i="1"/>
  <c r="H58" i="1"/>
  <c r="I58" i="1"/>
  <c r="J58" i="1"/>
  <c r="K58" i="1"/>
  <c r="F144" i="1"/>
  <c r="G144" i="1"/>
  <c r="H144" i="1"/>
  <c r="I144" i="1"/>
  <c r="J144" i="1"/>
  <c r="K144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156" i="1"/>
  <c r="G156" i="1"/>
  <c r="H156" i="1"/>
  <c r="I156" i="1"/>
  <c r="J156" i="1"/>
  <c r="K156" i="1"/>
  <c r="F47" i="1"/>
  <c r="G47" i="1"/>
  <c r="H47" i="1"/>
  <c r="I47" i="1"/>
  <c r="J47" i="1"/>
  <c r="K47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12" i="1"/>
  <c r="G112" i="1"/>
  <c r="H112" i="1"/>
  <c r="I112" i="1"/>
  <c r="J112" i="1"/>
  <c r="K112" i="1"/>
  <c r="F135" i="1"/>
  <c r="G135" i="1"/>
  <c r="H135" i="1"/>
  <c r="I135" i="1"/>
  <c r="J135" i="1"/>
  <c r="K135" i="1"/>
  <c r="F111" i="1"/>
  <c r="G111" i="1"/>
  <c r="H111" i="1"/>
  <c r="I111" i="1"/>
  <c r="J111" i="1"/>
  <c r="K111" i="1"/>
  <c r="A139" i="1"/>
  <c r="A70" i="1"/>
  <c r="A79" i="1"/>
  <c r="A58" i="1"/>
  <c r="A144" i="1"/>
  <c r="A154" i="1"/>
  <c r="A155" i="1"/>
  <c r="A152" i="1"/>
  <c r="A145" i="1"/>
  <c r="A156" i="1"/>
  <c r="A47" i="1"/>
  <c r="A133" i="1"/>
  <c r="A134" i="1"/>
  <c r="A112" i="1"/>
  <c r="A135" i="1"/>
  <c r="A111" i="1"/>
  <c r="F147" i="1"/>
  <c r="G147" i="1"/>
  <c r="H147" i="1"/>
  <c r="I147" i="1"/>
  <c r="J147" i="1"/>
  <c r="K147" i="1"/>
  <c r="F137" i="1"/>
  <c r="G137" i="1"/>
  <c r="H137" i="1"/>
  <c r="I137" i="1"/>
  <c r="J137" i="1"/>
  <c r="K137" i="1"/>
  <c r="F150" i="1"/>
  <c r="G150" i="1"/>
  <c r="H150" i="1"/>
  <c r="I150" i="1"/>
  <c r="J150" i="1"/>
  <c r="K150" i="1"/>
  <c r="F128" i="1"/>
  <c r="G128" i="1"/>
  <c r="H128" i="1"/>
  <c r="I128" i="1"/>
  <c r="J128" i="1"/>
  <c r="K128" i="1"/>
  <c r="F151" i="1"/>
  <c r="G151" i="1"/>
  <c r="H151" i="1"/>
  <c r="I151" i="1"/>
  <c r="J151" i="1"/>
  <c r="K151" i="1"/>
  <c r="F126" i="1"/>
  <c r="G126" i="1"/>
  <c r="H126" i="1"/>
  <c r="I126" i="1"/>
  <c r="J126" i="1"/>
  <c r="K126" i="1"/>
  <c r="F52" i="1"/>
  <c r="G52" i="1"/>
  <c r="H52" i="1"/>
  <c r="I52" i="1"/>
  <c r="J52" i="1"/>
  <c r="K52" i="1"/>
  <c r="F82" i="1"/>
  <c r="G82" i="1"/>
  <c r="H82" i="1"/>
  <c r="I82" i="1"/>
  <c r="J82" i="1"/>
  <c r="K82" i="1"/>
  <c r="F68" i="1"/>
  <c r="G68" i="1"/>
  <c r="H68" i="1"/>
  <c r="I68" i="1"/>
  <c r="J68" i="1"/>
  <c r="K68" i="1"/>
  <c r="F11" i="1"/>
  <c r="G11" i="1"/>
  <c r="H11" i="1"/>
  <c r="I11" i="1"/>
  <c r="J11" i="1"/>
  <c r="K11" i="1"/>
  <c r="F13" i="1"/>
  <c r="G13" i="1"/>
  <c r="H13" i="1"/>
  <c r="I13" i="1"/>
  <c r="J13" i="1"/>
  <c r="K13" i="1"/>
  <c r="F125" i="1"/>
  <c r="G125" i="1"/>
  <c r="H125" i="1"/>
  <c r="I125" i="1"/>
  <c r="J125" i="1"/>
  <c r="K125" i="1"/>
  <c r="F25" i="1"/>
  <c r="G25" i="1"/>
  <c r="H25" i="1"/>
  <c r="I25" i="1"/>
  <c r="J25" i="1"/>
  <c r="K25" i="1"/>
  <c r="F28" i="1"/>
  <c r="G28" i="1"/>
  <c r="H28" i="1"/>
  <c r="I28" i="1"/>
  <c r="J28" i="1"/>
  <c r="K28" i="1"/>
  <c r="F26" i="1"/>
  <c r="G26" i="1"/>
  <c r="H26" i="1"/>
  <c r="I26" i="1"/>
  <c r="J26" i="1"/>
  <c r="K26" i="1"/>
  <c r="F41" i="1"/>
  <c r="G41" i="1"/>
  <c r="H41" i="1"/>
  <c r="I41" i="1"/>
  <c r="J41" i="1"/>
  <c r="K41" i="1"/>
  <c r="F27" i="1"/>
  <c r="G27" i="1"/>
  <c r="H27" i="1"/>
  <c r="I27" i="1"/>
  <c r="J27" i="1"/>
  <c r="K27" i="1"/>
  <c r="F45" i="1"/>
  <c r="G45" i="1"/>
  <c r="H45" i="1"/>
  <c r="I45" i="1"/>
  <c r="J45" i="1"/>
  <c r="K45" i="1"/>
  <c r="F46" i="1"/>
  <c r="G46" i="1"/>
  <c r="H46" i="1"/>
  <c r="I46" i="1"/>
  <c r="J46" i="1"/>
  <c r="K46" i="1"/>
  <c r="F19" i="1"/>
  <c r="G19" i="1"/>
  <c r="H19" i="1"/>
  <c r="I19" i="1"/>
  <c r="J19" i="1"/>
  <c r="K19" i="1"/>
  <c r="F12" i="1"/>
  <c r="G12" i="1"/>
  <c r="H12" i="1"/>
  <c r="I12" i="1"/>
  <c r="J12" i="1"/>
  <c r="K12" i="1"/>
  <c r="F38" i="1"/>
  <c r="G38" i="1"/>
  <c r="H38" i="1"/>
  <c r="I38" i="1"/>
  <c r="J38" i="1"/>
  <c r="K38" i="1"/>
  <c r="F39" i="1"/>
  <c r="G39" i="1"/>
  <c r="H39" i="1"/>
  <c r="I39" i="1"/>
  <c r="J39" i="1"/>
  <c r="K39" i="1"/>
  <c r="F10" i="1"/>
  <c r="G10" i="1"/>
  <c r="H10" i="1"/>
  <c r="I10" i="1"/>
  <c r="J10" i="1"/>
  <c r="K10" i="1"/>
  <c r="F43" i="1"/>
  <c r="G43" i="1"/>
  <c r="H43" i="1"/>
  <c r="I43" i="1"/>
  <c r="J43" i="1"/>
  <c r="K43" i="1"/>
  <c r="F44" i="1"/>
  <c r="G44" i="1"/>
  <c r="H44" i="1"/>
  <c r="I44" i="1"/>
  <c r="J44" i="1"/>
  <c r="K44" i="1"/>
  <c r="F36" i="1"/>
  <c r="G36" i="1"/>
  <c r="H36" i="1"/>
  <c r="I36" i="1"/>
  <c r="J36" i="1"/>
  <c r="K36" i="1"/>
  <c r="F88" i="1"/>
  <c r="G88" i="1"/>
  <c r="H88" i="1"/>
  <c r="I88" i="1"/>
  <c r="J88" i="1"/>
  <c r="K88" i="1"/>
  <c r="F5" i="1"/>
  <c r="G5" i="1"/>
  <c r="H5" i="1"/>
  <c r="I5" i="1"/>
  <c r="J5" i="1"/>
  <c r="K5" i="1"/>
  <c r="F14" i="1"/>
  <c r="G14" i="1"/>
  <c r="H14" i="1"/>
  <c r="I14" i="1"/>
  <c r="J14" i="1"/>
  <c r="K14" i="1"/>
  <c r="F78" i="1"/>
  <c r="G78" i="1"/>
  <c r="H78" i="1"/>
  <c r="I78" i="1"/>
  <c r="J78" i="1"/>
  <c r="K78" i="1"/>
  <c r="F54" i="1"/>
  <c r="G54" i="1"/>
  <c r="H54" i="1"/>
  <c r="I54" i="1"/>
  <c r="J54" i="1"/>
  <c r="K54" i="1"/>
  <c r="F50" i="1"/>
  <c r="G50" i="1"/>
  <c r="H50" i="1"/>
  <c r="I50" i="1"/>
  <c r="J50" i="1"/>
  <c r="K50" i="1"/>
  <c r="F66" i="1"/>
  <c r="G66" i="1"/>
  <c r="H66" i="1"/>
  <c r="I66" i="1"/>
  <c r="J66" i="1"/>
  <c r="K66" i="1"/>
  <c r="F53" i="1"/>
  <c r="G53" i="1"/>
  <c r="H53" i="1"/>
  <c r="I53" i="1"/>
  <c r="J53" i="1"/>
  <c r="K53" i="1"/>
  <c r="F56" i="1"/>
  <c r="G56" i="1"/>
  <c r="H56" i="1"/>
  <c r="I56" i="1"/>
  <c r="J56" i="1"/>
  <c r="K56" i="1"/>
  <c r="F64" i="1"/>
  <c r="G64" i="1"/>
  <c r="H64" i="1"/>
  <c r="I64" i="1"/>
  <c r="J64" i="1"/>
  <c r="K64" i="1"/>
  <c r="F121" i="1"/>
  <c r="G121" i="1"/>
  <c r="H121" i="1"/>
  <c r="I121" i="1"/>
  <c r="J121" i="1"/>
  <c r="K121" i="1"/>
  <c r="F51" i="1"/>
  <c r="G51" i="1"/>
  <c r="H51" i="1"/>
  <c r="I51" i="1"/>
  <c r="J51" i="1"/>
  <c r="K51" i="1"/>
  <c r="F138" i="1"/>
  <c r="G138" i="1"/>
  <c r="H138" i="1"/>
  <c r="I138" i="1"/>
  <c r="J138" i="1"/>
  <c r="K138" i="1"/>
  <c r="A147" i="1"/>
  <c r="A137" i="1"/>
  <c r="A150" i="1"/>
  <c r="A128" i="1"/>
  <c r="A151" i="1"/>
  <c r="A126" i="1"/>
  <c r="A52" i="1"/>
  <c r="A82" i="1"/>
  <c r="A68" i="1"/>
  <c r="A11" i="1"/>
  <c r="A13" i="1"/>
  <c r="A125" i="1"/>
  <c r="A25" i="1"/>
  <c r="A28" i="1"/>
  <c r="A26" i="1"/>
  <c r="A41" i="1"/>
  <c r="A27" i="1"/>
  <c r="A45" i="1"/>
  <c r="A46" i="1"/>
  <c r="A19" i="1"/>
  <c r="A12" i="1"/>
  <c r="A38" i="1"/>
  <c r="A39" i="1"/>
  <c r="A10" i="1"/>
  <c r="A43" i="1"/>
  <c r="A44" i="1"/>
  <c r="A36" i="1"/>
  <c r="A88" i="1"/>
  <c r="A5" i="1"/>
  <c r="A14" i="1"/>
  <c r="A78" i="1"/>
  <c r="A54" i="1"/>
  <c r="A50" i="1"/>
  <c r="A66" i="1"/>
  <c r="A53" i="1"/>
  <c r="A56" i="1"/>
  <c r="A64" i="1"/>
  <c r="A121" i="1"/>
  <c r="A51" i="1"/>
  <c r="A138" i="1"/>
  <c r="F59" i="1"/>
  <c r="G59" i="1"/>
  <c r="H59" i="1"/>
  <c r="I59" i="1"/>
  <c r="J59" i="1"/>
  <c r="K59" i="1"/>
  <c r="F136" i="1"/>
  <c r="G136" i="1"/>
  <c r="H136" i="1"/>
  <c r="I136" i="1"/>
  <c r="J136" i="1"/>
  <c r="K136" i="1"/>
  <c r="F140" i="1"/>
  <c r="G140" i="1"/>
  <c r="H140" i="1"/>
  <c r="I140" i="1"/>
  <c r="J140" i="1"/>
  <c r="K140" i="1"/>
  <c r="A59" i="1"/>
  <c r="A136" i="1"/>
  <c r="A140" i="1"/>
  <c r="A7" i="1" l="1"/>
  <c r="A63" i="1"/>
  <c r="F7" i="1"/>
  <c r="G7" i="1"/>
  <c r="H7" i="1"/>
  <c r="I7" i="1"/>
  <c r="J7" i="1"/>
  <c r="K7" i="1"/>
  <c r="F63" i="1"/>
  <c r="G63" i="1"/>
  <c r="H63" i="1"/>
  <c r="I63" i="1"/>
  <c r="J63" i="1"/>
  <c r="K63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107" i="1" l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8" i="1"/>
  <c r="F118" i="1"/>
  <c r="G118" i="1"/>
  <c r="H118" i="1"/>
  <c r="I118" i="1"/>
  <c r="J118" i="1"/>
  <c r="K118" i="1"/>
  <c r="A49" i="1"/>
  <c r="F49" i="1"/>
  <c r="G49" i="1"/>
  <c r="H49" i="1"/>
  <c r="I49" i="1"/>
  <c r="J49" i="1"/>
  <c r="K49" i="1"/>
  <c r="A127" i="1"/>
  <c r="F127" i="1"/>
  <c r="G127" i="1"/>
  <c r="H127" i="1"/>
  <c r="I127" i="1"/>
  <c r="J127" i="1"/>
  <c r="K127" i="1"/>
  <c r="A55" i="1"/>
  <c r="F55" i="1"/>
  <c r="G55" i="1"/>
  <c r="H55" i="1"/>
  <c r="I55" i="1"/>
  <c r="J55" i="1"/>
  <c r="K55" i="1"/>
  <c r="A146" i="1"/>
  <c r="F146" i="1"/>
  <c r="G146" i="1"/>
  <c r="H146" i="1"/>
  <c r="I146" i="1"/>
  <c r="J146" i="1"/>
  <c r="K146" i="1"/>
  <c r="A131" i="1"/>
  <c r="F131" i="1"/>
  <c r="G131" i="1"/>
  <c r="H131" i="1"/>
  <c r="I131" i="1"/>
  <c r="J131" i="1"/>
  <c r="K131" i="1"/>
  <c r="A122" i="1"/>
  <c r="F122" i="1"/>
  <c r="G122" i="1"/>
  <c r="H122" i="1"/>
  <c r="I122" i="1"/>
  <c r="J122" i="1"/>
  <c r="K122" i="1"/>
  <c r="A132" i="1"/>
  <c r="F132" i="1"/>
  <c r="G132" i="1"/>
  <c r="H132" i="1"/>
  <c r="I132" i="1"/>
  <c r="J132" i="1"/>
  <c r="K132" i="1"/>
  <c r="A21" i="1"/>
  <c r="F21" i="1"/>
  <c r="G21" i="1"/>
  <c r="H21" i="1"/>
  <c r="I21" i="1"/>
  <c r="J21" i="1"/>
  <c r="K21" i="1"/>
  <c r="A123" i="1"/>
  <c r="F123" i="1"/>
  <c r="G123" i="1"/>
  <c r="H123" i="1"/>
  <c r="I123" i="1"/>
  <c r="J123" i="1"/>
  <c r="K123" i="1"/>
  <c r="A97" i="1"/>
  <c r="F97" i="1"/>
  <c r="G97" i="1"/>
  <c r="H97" i="1"/>
  <c r="I97" i="1"/>
  <c r="J97" i="1"/>
  <c r="K97" i="1"/>
  <c r="A87" i="1"/>
  <c r="F87" i="1"/>
  <c r="G87" i="1"/>
  <c r="H87" i="1"/>
  <c r="I87" i="1"/>
  <c r="J87" i="1"/>
  <c r="K87" i="1"/>
  <c r="A113" i="1"/>
  <c r="F113" i="1"/>
  <c r="G113" i="1"/>
  <c r="H113" i="1"/>
  <c r="I113" i="1"/>
  <c r="J113" i="1"/>
  <c r="K113" i="1"/>
  <c r="A142" i="1"/>
  <c r="F142" i="1"/>
  <c r="G142" i="1"/>
  <c r="H142" i="1"/>
  <c r="I142" i="1"/>
  <c r="J142" i="1"/>
  <c r="K142" i="1"/>
  <c r="A98" i="1"/>
  <c r="F98" i="1"/>
  <c r="G98" i="1"/>
  <c r="H98" i="1"/>
  <c r="I98" i="1"/>
  <c r="J98" i="1"/>
  <c r="K98" i="1"/>
  <c r="A37" i="1"/>
  <c r="F37" i="1"/>
  <c r="G37" i="1"/>
  <c r="H37" i="1"/>
  <c r="I37" i="1"/>
  <c r="J37" i="1"/>
  <c r="K37" i="1"/>
  <c r="A124" i="1"/>
  <c r="F124" i="1"/>
  <c r="G124" i="1"/>
  <c r="H124" i="1"/>
  <c r="I124" i="1"/>
  <c r="J124" i="1"/>
  <c r="K124" i="1"/>
  <c r="A9" i="1"/>
  <c r="F9" i="1"/>
  <c r="G9" i="1"/>
  <c r="H9" i="1"/>
  <c r="I9" i="1"/>
  <c r="J9" i="1"/>
  <c r="K9" i="1"/>
  <c r="A42" i="1"/>
  <c r="F42" i="1"/>
  <c r="G42" i="1"/>
  <c r="H42" i="1"/>
  <c r="I42" i="1"/>
  <c r="J42" i="1"/>
  <c r="K42" i="1"/>
  <c r="A95" i="1"/>
  <c r="F95" i="1"/>
  <c r="G95" i="1"/>
  <c r="H95" i="1"/>
  <c r="I95" i="1"/>
  <c r="J95" i="1"/>
  <c r="K95" i="1"/>
  <c r="A17" i="1"/>
  <c r="F17" i="1"/>
  <c r="G17" i="1"/>
  <c r="H17" i="1"/>
  <c r="I17" i="1"/>
  <c r="J17" i="1"/>
  <c r="K17" i="1"/>
  <c r="A99" i="1"/>
  <c r="F99" i="1"/>
  <c r="G99" i="1"/>
  <c r="H99" i="1"/>
  <c r="I99" i="1"/>
  <c r="J99" i="1"/>
  <c r="K99" i="1"/>
  <c r="A30" i="1"/>
  <c r="F30" i="1"/>
  <c r="G30" i="1"/>
  <c r="H30" i="1"/>
  <c r="I30" i="1"/>
  <c r="J30" i="1"/>
  <c r="K30" i="1"/>
  <c r="A96" i="1"/>
  <c r="F96" i="1"/>
  <c r="G96" i="1"/>
  <c r="H96" i="1"/>
  <c r="I96" i="1"/>
  <c r="J96" i="1"/>
  <c r="K96" i="1"/>
  <c r="A22" i="1"/>
  <c r="F22" i="1"/>
  <c r="G22" i="1"/>
  <c r="H22" i="1"/>
  <c r="I22" i="1"/>
  <c r="J22" i="1"/>
  <c r="K22" i="1"/>
  <c r="A120" i="1"/>
  <c r="F120" i="1"/>
  <c r="G120" i="1"/>
  <c r="H120" i="1"/>
  <c r="I120" i="1"/>
  <c r="J120" i="1"/>
  <c r="K120" i="1"/>
  <c r="A117" i="1"/>
  <c r="F117" i="1"/>
  <c r="G117" i="1"/>
  <c r="H117" i="1"/>
  <c r="I117" i="1"/>
  <c r="J117" i="1"/>
  <c r="K117" i="1"/>
  <c r="A130" i="1"/>
  <c r="F130" i="1"/>
  <c r="G130" i="1"/>
  <c r="H130" i="1"/>
  <c r="I130" i="1"/>
  <c r="J130" i="1"/>
  <c r="K130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F86" i="1" l="1"/>
  <c r="G86" i="1"/>
  <c r="H86" i="1"/>
  <c r="I86" i="1"/>
  <c r="J86" i="1"/>
  <c r="K86" i="1"/>
  <c r="F143" i="1"/>
  <c r="G143" i="1"/>
  <c r="H143" i="1"/>
  <c r="I143" i="1"/>
  <c r="J143" i="1"/>
  <c r="K143" i="1"/>
  <c r="F33" i="1"/>
  <c r="G33" i="1"/>
  <c r="H33" i="1"/>
  <c r="I33" i="1"/>
  <c r="J33" i="1"/>
  <c r="K33" i="1"/>
  <c r="F149" i="1"/>
  <c r="G149" i="1"/>
  <c r="H149" i="1"/>
  <c r="I149" i="1"/>
  <c r="J149" i="1"/>
  <c r="K149" i="1"/>
  <c r="F115" i="1"/>
  <c r="G115" i="1"/>
  <c r="H115" i="1"/>
  <c r="I115" i="1"/>
  <c r="J115" i="1"/>
  <c r="K115" i="1"/>
  <c r="F60" i="1"/>
  <c r="G60" i="1"/>
  <c r="H60" i="1"/>
  <c r="I60" i="1"/>
  <c r="J60" i="1"/>
  <c r="K60" i="1"/>
  <c r="F32" i="1"/>
  <c r="G32" i="1"/>
  <c r="H32" i="1"/>
  <c r="I32" i="1"/>
  <c r="J32" i="1"/>
  <c r="K32" i="1"/>
  <c r="F31" i="1"/>
  <c r="G31" i="1"/>
  <c r="H31" i="1"/>
  <c r="I31" i="1"/>
  <c r="J31" i="1"/>
  <c r="K31" i="1"/>
  <c r="F20" i="1"/>
  <c r="G20" i="1"/>
  <c r="H20" i="1"/>
  <c r="I20" i="1"/>
  <c r="J20" i="1"/>
  <c r="K20" i="1"/>
  <c r="F16" i="1"/>
  <c r="G16" i="1"/>
  <c r="H16" i="1"/>
  <c r="I16" i="1"/>
  <c r="J16" i="1"/>
  <c r="K16" i="1"/>
  <c r="F40" i="1"/>
  <c r="G40" i="1"/>
  <c r="H40" i="1"/>
  <c r="I40" i="1"/>
  <c r="J40" i="1"/>
  <c r="K40" i="1"/>
  <c r="F119" i="1"/>
  <c r="G119" i="1"/>
  <c r="H119" i="1"/>
  <c r="I119" i="1"/>
  <c r="J119" i="1"/>
  <c r="K119" i="1"/>
  <c r="F84" i="1"/>
  <c r="G84" i="1"/>
  <c r="H84" i="1"/>
  <c r="I84" i="1"/>
  <c r="J84" i="1"/>
  <c r="K84" i="1"/>
  <c r="F148" i="1"/>
  <c r="G148" i="1"/>
  <c r="H148" i="1"/>
  <c r="I148" i="1"/>
  <c r="J148" i="1"/>
  <c r="K148" i="1"/>
  <c r="F83" i="1"/>
  <c r="G83" i="1"/>
  <c r="H83" i="1"/>
  <c r="I83" i="1"/>
  <c r="J83" i="1"/>
  <c r="K83" i="1"/>
  <c r="F114" i="1"/>
  <c r="G114" i="1"/>
  <c r="H114" i="1"/>
  <c r="I114" i="1"/>
  <c r="J114" i="1"/>
  <c r="K114" i="1"/>
  <c r="A86" i="1"/>
  <c r="A143" i="1"/>
  <c r="A33" i="1"/>
  <c r="A149" i="1"/>
  <c r="A115" i="1"/>
  <c r="A60" i="1"/>
  <c r="A32" i="1"/>
  <c r="A31" i="1"/>
  <c r="A20" i="1"/>
  <c r="A16" i="1"/>
  <c r="A40" i="1"/>
  <c r="A119" i="1"/>
  <c r="A84" i="1"/>
  <c r="A148" i="1"/>
  <c r="A83" i="1"/>
  <c r="A114" i="1"/>
  <c r="F24" i="1"/>
  <c r="G24" i="1"/>
  <c r="H24" i="1"/>
  <c r="I24" i="1"/>
  <c r="J24" i="1"/>
  <c r="K24" i="1"/>
  <c r="F23" i="1"/>
  <c r="G23" i="1"/>
  <c r="H23" i="1"/>
  <c r="I23" i="1"/>
  <c r="J23" i="1"/>
  <c r="K23" i="1"/>
  <c r="F18" i="1"/>
  <c r="G18" i="1"/>
  <c r="H18" i="1"/>
  <c r="I18" i="1"/>
  <c r="J18" i="1"/>
  <c r="K18" i="1"/>
  <c r="F69" i="1"/>
  <c r="G69" i="1"/>
  <c r="H69" i="1"/>
  <c r="I69" i="1"/>
  <c r="J69" i="1"/>
  <c r="K69" i="1"/>
  <c r="F129" i="1"/>
  <c r="G129" i="1"/>
  <c r="H129" i="1"/>
  <c r="I129" i="1"/>
  <c r="J129" i="1"/>
  <c r="K129" i="1"/>
  <c r="A24" i="1"/>
  <c r="A23" i="1"/>
  <c r="A18" i="1"/>
  <c r="A69" i="1"/>
  <c r="A129" i="1"/>
  <c r="K57" i="1"/>
  <c r="J57" i="1"/>
  <c r="I57" i="1"/>
  <c r="H57" i="1"/>
  <c r="G57" i="1"/>
  <c r="F57" i="1"/>
  <c r="K48" i="1"/>
  <c r="J48" i="1"/>
  <c r="I48" i="1"/>
  <c r="H48" i="1"/>
  <c r="G48" i="1"/>
  <c r="F48" i="1"/>
  <c r="A48" i="1"/>
  <c r="A57" i="1"/>
  <c r="A34" i="1" l="1"/>
  <c r="A6" i="1"/>
  <c r="F34" i="1"/>
  <c r="G34" i="1"/>
  <c r="H34" i="1"/>
  <c r="I34" i="1"/>
  <c r="J34" i="1"/>
  <c r="K34" i="1"/>
  <c r="F6" i="1"/>
  <c r="G6" i="1"/>
  <c r="H6" i="1"/>
  <c r="I6" i="1"/>
  <c r="J6" i="1"/>
  <c r="K6" i="1"/>
  <c r="A116" i="1"/>
  <c r="A81" i="1"/>
  <c r="F116" i="1"/>
  <c r="G116" i="1"/>
  <c r="H116" i="1"/>
  <c r="I116" i="1"/>
  <c r="J116" i="1"/>
  <c r="K116" i="1"/>
  <c r="F81" i="1"/>
  <c r="G81" i="1"/>
  <c r="H81" i="1"/>
  <c r="I81" i="1"/>
  <c r="J81" i="1"/>
  <c r="K81" i="1"/>
  <c r="A153" i="1" l="1"/>
  <c r="F153" i="1"/>
  <c r="G153" i="1"/>
  <c r="H153" i="1"/>
  <c r="I153" i="1"/>
  <c r="J153" i="1"/>
  <c r="K153" i="1"/>
  <c r="A65" i="1" l="1"/>
  <c r="F65" i="1"/>
  <c r="G65" i="1"/>
  <c r="H65" i="1"/>
  <c r="I65" i="1"/>
  <c r="J65" i="1"/>
  <c r="K65" i="1"/>
  <c r="F29" i="1" l="1"/>
  <c r="G29" i="1"/>
  <c r="H29" i="1"/>
  <c r="I29" i="1"/>
  <c r="J29" i="1"/>
  <c r="K29" i="1"/>
  <c r="F15" i="1"/>
  <c r="G15" i="1"/>
  <c r="H15" i="1"/>
  <c r="I15" i="1"/>
  <c r="J15" i="1"/>
  <c r="K15" i="1"/>
  <c r="F80" i="1"/>
  <c r="G80" i="1"/>
  <c r="H80" i="1"/>
  <c r="I80" i="1"/>
  <c r="J80" i="1"/>
  <c r="K80" i="1"/>
  <c r="A29" i="1"/>
  <c r="A15" i="1"/>
  <c r="A80" i="1"/>
  <c r="A8" i="1" l="1"/>
  <c r="F8" i="1"/>
  <c r="G8" i="1"/>
  <c r="H8" i="1"/>
  <c r="I8" i="1"/>
  <c r="J8" i="1"/>
  <c r="K8" i="1"/>
  <c r="F85" i="1" l="1"/>
  <c r="G85" i="1"/>
  <c r="H85" i="1"/>
  <c r="I85" i="1"/>
  <c r="J85" i="1"/>
  <c r="K85" i="1"/>
  <c r="A8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<sst xmlns="http://schemas.openxmlformats.org/spreadsheetml/2006/main" count="13850" uniqueCount="2691">
  <si>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</si>
  <si>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</si>
  <si>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</si>
  <si>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</si>
  <si>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</si>
  <si>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</si>
  <si>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</si>
  <si>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</si>
  <si>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</si>
  <si>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</si>
  <si>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</si>
  <si>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</si>
  <si>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</si>
  <si>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</si>
  <si>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</si>
  <si>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</si>
  <si>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</si>
  <si>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</si>
  <si>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</si>
  <si>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</si>
  <si>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</si>
  <si>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</si>
  <si>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</si>
  <si>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</si>
  <si>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</si>
  <si>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</si>
  <si>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</si>
  <si>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</si>
  <si>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</si>
  <si>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</si>
  <si>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</si>
  <si>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</si>
  <si>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</si>
  <si>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</si>
  <si>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</si>
  <si>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</si>
  <si>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</si>
  <si>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</si>
  <si>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</si>
  <si>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</si>
  <si>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</si>
  <si>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</si>
  <si>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</si>
  <si>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</si>
  <si>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</si>
  <si>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</si>
  <si>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</si>
  <si>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</si>
  <si>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</si>
  <si>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</si>
  <si>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</si>
  <si>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</si>
  <si>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</si>
  <si>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</si>
  <si>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</si>
  <si>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</si>
  <si>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</si>
  <si>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</si>
  <si>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</si>
  <si>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</si>
  <si>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</si>
  <si>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</si>
  <si>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</si>
  <si>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</si>
  <si>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</si>
  <si>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</si>
  <si>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</si>
  <si>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</si>
  <si>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</si>
  <si>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</si>
  <si>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</si>
  <si>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</si>
  <si>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</si>
  <si>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</si>
  <si>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</si>
  <si>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</si>
  <si>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</si>
  <si>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</si>
  <si>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</si>
  <si>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</si>
  <si>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</si>
  <si>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</si>
  <si>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</si>
  <si>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</si>
  <si>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</si>
  <si>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</si>
  <si>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</si>
  <si>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</si>
  <si>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</si>
  <si>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</si>
  <si>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</si>
  <si>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</si>
  <si>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</si>
  <si>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</si>
  <si>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</si>
  <si>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</si>
  <si>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</si>
  <si>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</si>
  <si>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</si>
  <si>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</si>
  <si>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</si>
  <si>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</si>
  <si>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</si>
  <si>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</si>
  <si>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</si>
  <si>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</si>
  <si>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</si>
  <si>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</si>
  <si>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</si>
  <si>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</si>
  <si>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</si>
  <si>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</si>
  <si>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</si>
  <si>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</si>
  <si>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</si>
  <si>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</si>
  <si>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</si>
  <si>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</si>
  <si>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</si>
  <si>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</si>
  <si>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</si>
  <si>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</si>
  <si>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</si>
  <si>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</si>
  <si>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</si>
  <si>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</si>
  <si>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</si>
  <si>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</si>
  <si>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</si>
  <si>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</si>
  <si>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</si>
  <si>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</si>
  <si>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</si>
  <si>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</si>
  <si>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</si>
  <si>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</si>
  <si>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</si>
  <si>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</si>
  <si>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</si>
  <si>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</si>
  <si>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</si>
  <si>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</si>
  <si>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</si>
  <si>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</si>
  <si>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</si>
  <si>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</si>
  <si>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</si>
  <si>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</si>
  <si>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</si>
  <si>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</si>
  <si>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</si>
  <si>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</si>
  <si>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</si>
  <si>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</si>
  <si>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</si>
  <si>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</si>
  <si>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</si>
  <si>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</si>
  <si>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</si>
  <si>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</si>
  <si>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</si>
  <si>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</si>
  <si>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</si>
  <si>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</si>
  <si>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</si>
  <si>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</si>
  <si>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</si>
  <si>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</si>
  <si>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</si>
  <si>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</si>
  <si>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</si>
  <si>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</si>
  <si>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</si>
  <si>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</si>
  <si>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</si>
  <si>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</si>
  <si>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</si>
  <si>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</si>
  <si>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</si>
  <si>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</si>
  <si>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</si>
  <si>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</si>
  <si>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</si>
  <si>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</si>
  <si>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</si>
  <si>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</si>
  <si>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</si>
  <si>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</si>
  <si>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</si>
  <si>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</si>
  <si>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</si>
  <si>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</si>
  <si>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</si>
  <si>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</si>
  <si>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</si>
  <si>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</si>
  <si>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</si>
  <si>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</si>
  <si>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</si>
  <si>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</si>
  <si>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</si>
  <si>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</si>
  <si>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</si>
  <si>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</si>
  <si>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</si>
  <si>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</si>
  <si>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</si>
  <si>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</si>
  <si>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</si>
  <si>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</si>
  <si>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</si>
  <si>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</si>
  <si>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</si>
  <si>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</si>
  <si>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</si>
  <si>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</si>
  <si>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</si>
  <si>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</si>
  <si>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</si>
  <si>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</si>
  <si>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</si>
  <si>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</si>
  <si>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</si>
  <si>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</si>
  <si>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</si>
  <si>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</si>
  <si>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</si>
  <si>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</si>
  <si>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</si>
  <si>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</si>
  <si>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</si>
  <si>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</si>
  <si>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</si>
  <si>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</si>
  <si>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</si>
  <si>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</si>
  <si>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</si>
  <si>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</si>
  <si>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</si>
  <si>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</si>
  <si>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</si>
  <si>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</si>
  <si>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</si>
  <si>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</si>
  <si>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</si>
  <si>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</si>
  <si>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</si>
  <si>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</si>
  <si>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</si>
  <si>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</si>
  <si>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</si>
  <si>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</si>
  <si>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</si>
  <si>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</si>
  <si>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</si>
  <si>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</si>
  <si>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</si>
  <si>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</si>
  <si>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</si>
  <si>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</si>
  <si>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</si>
  <si>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</si>
  <si>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</si>
  <si>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</si>
  <si>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</si>
  <si>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</si>
  <si>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</si>
  <si>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</si>
  <si>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</si>
  <si>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</si>
  <si>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</si>
  <si>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</si>
  <si>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</si>
  <si>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</si>
  <si>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</si>
  <si>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</si>
  <si>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</si>
  <si>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</si>
  <si>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</si>
  <si>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</si>
  <si>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</si>
  <si>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</si>
  <si>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</si>
  <si>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</si>
  <si>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</si>
  <si>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</si>
  <si>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</si>
  <si>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</si>
  <si>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</si>
  <si>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</si>
  <si>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</si>
  <si>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</si>
  <si>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</si>
  <si>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</si>
  <si>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</si>
  <si>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</si>
  <si>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</si>
  <si>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</si>
  <si>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</si>
  <si>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</si>
  <si>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</si>
  <si>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</si>
  <si>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</si>
  <si>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</si>
  <si>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</si>
  <si>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</si>
  <si>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</si>
  <si>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</si>
  <si>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</si>
  <si>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</si>
  <si>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</si>
  <si>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</si>
  <si>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</si>
  <si>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</si>
  <si>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</si>
  <si>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</si>
  <si>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</si>
  <si>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</si>
  <si>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</si>
  <si>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</si>
  <si>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</si>
  <si>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</si>
  <si>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</si>
  <si>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</si>
  <si>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</si>
  <si>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</si>
  <si>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</si>
  <si>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</si>
  <si>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</si>
  <si>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</si>
  <si>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</si>
  <si>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</si>
  <si>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</si>
  <si>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</si>
  <si>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</si>
  <si>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</si>
  <si>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</si>
  <si>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</si>
  <si>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</si>
  <si>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</si>
  <si>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</si>
  <si>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</si>
  <si>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</si>
  <si>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</si>
  <si>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</si>
  <si>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</si>
  <si>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</si>
  <si>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</si>
  <si>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</si>
  <si>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</si>
  <si>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</si>
  <si>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</si>
  <si>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</si>
  <si>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</si>
  <si>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</si>
  <si>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</si>
  <si>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</si>
  <si>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</si>
  <si>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</si>
  <si>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</si>
  <si>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</si>
  <si>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</si>
  <si>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</si>
  <si>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</si>
  <si>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</si>
  <si>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</si>
  <si>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</si>
  <si>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</si>
  <si>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</si>
  <si>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</si>
  <si>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</si>
  <si>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</si>
  <si>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</si>
  <si>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</si>
  <si>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</si>
  <si>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</si>
  <si>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</si>
  <si>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</si>
  <si>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</si>
  <si>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</si>
  <si>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</si>
  <si>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</si>
  <si>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</si>
  <si>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</si>
  <si>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</si>
  <si>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</si>
  <si>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</si>
  <si>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</si>
  <si>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</si>
  <si>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</si>
  <si>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</si>
  <si>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</si>
  <si>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</si>
  <si>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</si>
  <si>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</si>
  <si>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</si>
  <si>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</si>
  <si>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</si>
  <si>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</si>
  <si>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</si>
  <si>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</si>
  <si>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</si>
  <si>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</si>
  <si>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</si>
  <si>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</si>
  <si>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</si>
  <si>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</si>
  <si>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</si>
  <si>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</si>
  <si>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</si>
  <si>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</si>
  <si>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</si>
  <si>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</si>
  <si>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</si>
  <si>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</si>
  <si>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</si>
  <si>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</si>
  <si>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</si>
  <si>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</si>
  <si>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</si>
  <si>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</si>
  <si>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</si>
  <si>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</si>
  <si>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</si>
  <si>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</si>
  <si>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</si>
  <si>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</si>
  <si>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</si>
  <si>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</si>
  <si>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</si>
  <si>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</si>
  <si>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</si>
  <si>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</si>
  <si>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</si>
  <si>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</si>
  <si>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</si>
  <si>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</si>
  <si>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</si>
  <si>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</si>
  <si>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</si>
  <si>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</si>
  <si>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</si>
  <si>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</si>
  <si>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</si>
  <si>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</si>
  <si>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</si>
  <si>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</si>
  <si>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</si>
  <si>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</si>
  <si>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</si>
  <si>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</si>
  <si>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</si>
  <si>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</si>
  <si>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</si>
  <si>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</si>
  <si>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</si>
  <si>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</si>
  <si>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</si>
  <si>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</si>
  <si>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</si>
  <si>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</si>
  <si>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</si>
  <si>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</si>
  <si>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</si>
  <si>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</si>
  <si>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</si>
  <si>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</si>
  <si>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</si>
  <si>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</si>
  <si>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</si>
  <si>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</si>
  <si>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</si>
  <si>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</si>
  <si>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</si>
  <si>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</si>
  <si>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</si>
  <si>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</si>
  <si>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</si>
  <si>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</si>
  <si>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</si>
  <si>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</si>
  <si>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</si>
  <si>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</si>
  <si>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</si>
  <si>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</si>
  <si>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</si>
  <si>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</si>
  <si>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</si>
  <si>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</si>
  <si>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</si>
  <si>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</si>
  <si>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</si>
  <si>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</si>
  <si>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</si>
  <si>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</si>
  <si>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</si>
  <si>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</si>
  <si>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</si>
  <si>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</si>
  <si>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</si>
  <si>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</si>
  <si>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</si>
  <si>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</si>
  <si>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</si>
  <si>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</si>
  <si>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</si>
  <si>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</si>
  <si>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</si>
  <si>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</si>
  <si>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</si>
  <si>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</si>
  <si>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</si>
  <si>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</si>
  <si>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</si>
  <si>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</si>
  <si>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</si>
  <si>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</si>
  <si>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</si>
  <si>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</si>
  <si>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</si>
  <si>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</si>
  <si>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</si>
  <si>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</si>
  <si>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</si>
  <si>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</si>
  <si>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</si>
  <si>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</si>
  <si>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</si>
  <si>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</si>
  <si>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</si>
  <si>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</si>
  <si>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</si>
  <si>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</si>
  <si>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</si>
  <si>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</si>
  <si>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</si>
  <si>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</si>
  <si>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</si>
  <si>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</si>
  <si>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</si>
  <si>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</si>
  <si>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</si>
  <si>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</si>
  <si>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</si>
  <si>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</si>
  <si>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</si>
  <si>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</si>
  <si>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</si>
  <si>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</si>
  <si>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</si>
  <si>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</si>
  <si>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</si>
  <si>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</si>
  <si>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</si>
  <si>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</si>
  <si>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</si>
  <si>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</si>
  <si>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</si>
  <si>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</si>
  <si>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</si>
  <si>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</si>
  <si>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</si>
  <si>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</si>
  <si>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</si>
  <si>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</si>
  <si>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</si>
  <si>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</si>
  <si>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</si>
  <si>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</si>
  <si>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</si>
  <si>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</si>
  <si>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</si>
  <si>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</si>
  <si>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</si>
  <si>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</si>
  <si>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</si>
  <si>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</si>
  <si>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</si>
  <si>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</si>
  <si>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</si>
  <si>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</si>
  <si>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</si>
  <si>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</si>
  <si>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</si>
  <si>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</si>
  <si>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</si>
  <si>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</si>
  <si>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</si>
  <si>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</si>
  <si>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</si>
  <si>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</si>
  <si>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</si>
  <si>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</si>
  <si>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</si>
  <si>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</si>
  <si>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</si>
  <si>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</si>
  <si>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</si>
  <si>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</si>
  <si>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</si>
  <si>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</si>
  <si>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</si>
  <si>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</si>
  <si>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</si>
  <si>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</si>
  <si>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</si>
  <si>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</si>
  <si>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</si>
  <si>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</si>
  <si>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</si>
  <si>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</si>
  <si>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</si>
  <si>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</si>
  <si>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</si>
  <si>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</si>
  <si>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</si>
  <si>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</si>
  <si>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</si>
  <si>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</si>
  <si>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</si>
  <si>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</si>
  <si>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</si>
  <si>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</si>
  <si>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</si>
  <si>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</si>
  <si>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</si>
  <si>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</si>
  <si>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</si>
  <si>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</si>
  <si>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</si>
  <si>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</si>
  <si>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</si>
  <si>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</si>
  <si>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</si>
  <si>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</si>
  <si>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</si>
  <si>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</si>
  <si>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</si>
  <si>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</si>
  <si>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</si>
  <si>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</si>
  <si>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</si>
  <si>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</si>
  <si>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</si>
  <si>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</si>
  <si>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</si>
  <si>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</si>
  <si>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</si>
  <si>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</si>
  <si>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</si>
  <si>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</si>
  <si>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</si>
  <si>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</si>
  <si>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</si>
  <si>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</si>
  <si>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</si>
  <si>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</si>
  <si>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</si>
  <si>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</si>
  <si>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</si>
  <si>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</si>
  <si>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</si>
  <si>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</si>
  <si>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</si>
  <si>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</si>
  <si>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</si>
  <si>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</si>
  <si>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</si>
  <si>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</si>
  <si>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</si>
  <si>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</si>
  <si>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</si>
  <si>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</si>
  <si>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</si>
  <si>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</si>
  <si>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</si>
  <si>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</si>
  <si>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</si>
  <si>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</si>
  <si>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</si>
  <si>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</si>
  <si>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</si>
  <si>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</si>
  <si>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</si>
  <si>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</si>
  <si>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</si>
  <si>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</si>
  <si>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</si>
  <si>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</si>
  <si>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</si>
  <si>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</si>
  <si>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</si>
  <si>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</si>
  <si>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</si>
  <si>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</si>
  <si>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</si>
  <si>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</si>
  <si>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</si>
  <si>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</si>
  <si>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</si>
  <si>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</si>
  <si>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</si>
  <si>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</si>
  <si>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</si>
  <si>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</si>
  <si>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</si>
  <si>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</si>
  <si>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</si>
  <si>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</si>
  <si>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</si>
  <si>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</si>
  <si>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</si>
  <si>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</si>
  <si>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</si>
  <si>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</si>
  <si>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</si>
  <si>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</si>
  <si>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</si>
  <si>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</si>
  <si>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</si>
  <si>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</si>
  <si>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</si>
  <si>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</si>
  <si>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</si>
  <si>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</si>
  <si>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</si>
  <si>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</si>
  <si>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</si>
  <si>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</si>
  <si>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</si>
  <si>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</si>
  <si>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</si>
  <si>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</si>
  <si>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</si>
  <si>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</si>
  <si>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</si>
  <si>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</si>
  <si>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</si>
  <si>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</si>
  <si>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</si>
  <si>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</si>
  <si>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</si>
  <si>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</si>
  <si>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</si>
  <si>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</si>
  <si>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</si>
  <si>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</si>
  <si>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</si>
  <si>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</si>
  <si>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</si>
  <si>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</si>
  <si>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</si>
  <si>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</si>
  <si>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</si>
  <si>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</si>
  <si>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</si>
  <si>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</si>
  <si>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</si>
  <si>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</si>
  <si>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</si>
  <si>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</si>
  <si>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</si>
  <si>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</si>
  <si>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</si>
  <si>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</si>
  <si>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</si>
  <si>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</si>
  <si>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</si>
  <si>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</si>
  <si>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</si>
  <si>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</si>
  <si>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</si>
  <si>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</si>
  <si>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</si>
  <si>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</si>
  <si>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</si>
  <si>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</si>
  <si>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</si>
  <si>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</si>
  <si>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</si>
  <si>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</si>
  <si>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</si>
  <si>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</si>
  <si>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</si>
  <si>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</si>
  <si>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</si>
  <si>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</si>
  <si>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</si>
  <si>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</si>
  <si>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</si>
  <si>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</si>
  <si>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</si>
  <si>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</si>
  <si>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</si>
  <si>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</si>
  <si>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</si>
  <si>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</si>
  <si>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</si>
  <si>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</si>
  <si>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</si>
  <si>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</si>
  <si>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</si>
  <si>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</si>
  <si>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</si>
  <si>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</si>
  <si>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</si>
  <si>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</si>
  <si>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</si>
  <si>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</si>
  <si>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</si>
  <si>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</si>
  <si>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</si>
  <si>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</si>
  <si>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</si>
  <si>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</si>
  <si>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</si>
  <si>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</si>
  <si>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</si>
  <si>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</si>
  <si>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</si>
  <si>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</si>
  <si>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</si>
  <si>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</si>
  <si>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</si>
  <si>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</si>
  <si>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</si>
  <si>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</si>
  <si>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</si>
  <si>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</si>
  <si>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</si>
  <si>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</si>
  <si>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</si>
  <si>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</si>
  <si>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</si>
  <si>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</si>
  <si>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</si>
  <si>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</si>
  <si>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</si>
  <si>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</si>
  <si>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</si>
  <si>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</si>
  <si>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</si>
  <si>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</si>
  <si>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</si>
  <si>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</si>
  <si>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</si>
  <si>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</si>
  <si>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</si>
  <si>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</si>
  <si>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</si>
  <si>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</si>
  <si>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</si>
  <si>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</si>
  <si>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</si>
  <si>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</si>
  <si>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</si>
  <si>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</si>
  <si>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</si>
  <si>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</si>
  <si>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</si>
  <si>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</si>
  <si>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</si>
  <si>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</si>
  <si>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</si>
  <si>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</si>
  <si>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</si>
  <si>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</si>
  <si>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</si>
  <si>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</si>
  <si>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</si>
  <si>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</si>
  <si>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</si>
  <si>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</si>
  <si>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</si>
  <si>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</si>
  <si>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</si>
  <si>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</si>
  <si>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</si>
  <si>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</si>
  <si>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</si>
  <si>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</si>
  <si>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</si>
  <si>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</si>
  <si>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</si>
  <si>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</si>
  <si>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</si>
  <si>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</si>
  <si>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</si>
  <si>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</si>
  <si>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</si>
  <si>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</si>
  <si>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</si>
  <si>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</si>
  <si>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</si>
  <si>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</si>
  <si>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</si>
  <si>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</si>
  <si>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</si>
  <si>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</si>
  <si>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</si>
  <si>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</si>
  <si>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</si>
  <si>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</si>
  <si>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</si>
  <si>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</si>
  <si>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</si>
  <si>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</si>
  <si>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</si>
  <si>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</si>
  <si>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</si>
  <si>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</si>
  <si>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</si>
  <si>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</si>
  <si>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</si>
  <si>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</si>
  <si>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</si>
  <si>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</si>
  <si>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</si>
  <si>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</si>
  <si>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</si>
  <si>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</si>
  <si>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</si>
  <si>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</si>
  <si>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</si>
  <si>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</si>
  <si>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</si>
  <si>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</si>
  <si>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</si>
  <si>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</si>
  <si>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</si>
  <si>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</si>
  <si>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</si>
  <si>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</si>
  <si>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</si>
  <si>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</si>
  <si>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</si>
  <si>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</si>
  <si>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</si>
  <si>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</si>
  <si>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</si>
  <si>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</si>
  <si>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</si>
  <si>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</si>
  <si>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</si>
  <si>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</si>
  <si>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</si>
  <si>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</si>
  <si>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</si>
  <si>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</si>
  <si>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</si>
  <si>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</si>
  <si>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</si>
  <si>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</si>
  <si>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</si>
  <si>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</si>
  <si>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</si>
  <si>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</si>
  <si>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</si>
  <si>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</si>
  <si>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</si>
  <si>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</si>
  <si>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</si>
  <si>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</si>
  <si>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</si>
  <si>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</si>
  <si>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</si>
  <si>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</si>
  <si>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</si>
  <si>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</si>
  <si>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</si>
  <si>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</si>
  <si>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</si>
  <si>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</si>
  <si>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</si>
  <si>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</si>
  <si>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</si>
  <si>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</si>
  <si>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</si>
  <si>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</si>
  <si>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</si>
  <si>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</si>
  <si>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</si>
  <si>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</si>
  <si>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</si>
  <si>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</si>
  <si>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</si>
  <si>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</si>
  <si>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</si>
  <si>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</si>
  <si>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</si>
  <si>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</si>
  <si>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</si>
  <si>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</si>
  <si>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</si>
  <si>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</si>
  <si>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</si>
  <si>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</si>
  <si>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</si>
  <si>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</si>
  <si>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</si>
  <si>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</si>
  <si>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</si>
  <si>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</si>
  <si>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</si>
  <si>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</si>
  <si>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</si>
  <si>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</si>
  <si>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</si>
  <si>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</si>
  <si>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</si>
  <si>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</si>
  <si>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</si>
  <si>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</si>
  <si>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</si>
  <si>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</si>
  <si>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</si>
  <si>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</si>
  <si>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</si>
  <si>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</si>
  <si>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</si>
  <si>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</si>
  <si>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</si>
  <si>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</si>
  <si>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</si>
  <si>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</si>
  <si>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</si>
  <si>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</si>
  <si>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</si>
  <si>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</si>
  <si>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</si>
  <si>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</si>
  <si>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</si>
  <si>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</si>
  <si>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</si>
  <si>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</si>
  <si>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</si>
  <si>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</si>
  <si>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</si>
  <si>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</si>
  <si>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</si>
  <si>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</si>
  <si>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</si>
  <si>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</si>
  <si>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</si>
  <si>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</si>
  <si>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</si>
  <si>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</si>
  <si>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</si>
  <si>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</si>
  <si>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</si>
  <si>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</si>
  <si>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</si>
  <si>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</si>
  <si>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</si>
  <si>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</si>
  <si>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</si>
  <si>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</si>
  <si>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</si>
  <si>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</si>
  <si>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</si>
  <si>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</si>
  <si>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</si>
  <si>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</si>
  <si>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</si>
  <si>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</si>
  <si>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</si>
  <si>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</si>
  <si>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</si>
  <si>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</si>
  <si>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</si>
  <si>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</si>
  <si>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</si>
  <si>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</si>
  <si>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</si>
  <si>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</si>
  <si>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</si>
  <si>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</si>
  <si>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</si>
  <si>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</si>
  <si>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</si>
  <si>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</si>
  <si>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</si>
  <si>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</si>
  <si>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</si>
  <si>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</si>
  <si>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</si>
  <si>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</si>
  <si>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</si>
  <si>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</si>
  <si>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</si>
  <si>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</si>
  <si>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</si>
  <si>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</si>
  <si>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</si>
  <si>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</si>
  <si>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</si>
  <si>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</si>
  <si>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</si>
  <si>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</si>
  <si>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</si>
  <si>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</si>
  <si>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</si>
  <si>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</si>
  <si>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</si>
  <si>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</si>
  <si>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</si>
  <si>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</si>
  <si>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</si>
  <si>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</si>
  <si>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</si>
  <si>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</si>
  <si>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</si>
  <si>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</si>
  <si>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</si>
  <si>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</si>
  <si>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</si>
  <si>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</si>
  <si>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</si>
  <si>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</si>
  <si>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</si>
  <si>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</si>
  <si>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</si>
  <si>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</si>
  <si>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</si>
  <si>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</si>
  <si>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</si>
  <si>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</si>
  <si>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</si>
  <si>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</si>
  <si>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</si>
  <si>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</si>
  <si>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</si>
  <si>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</si>
  <si>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</si>
  <si>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</si>
  <si>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</si>
  <si>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</si>
  <si>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</si>
  <si>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</si>
  <si>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</si>
  <si>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</si>
  <si>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</si>
  <si>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</si>
  <si>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</si>
  <si>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</si>
  <si>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</si>
  <si>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</si>
  <si>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</si>
  <si>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</si>
  <si>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</si>
  <si>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</si>
  <si>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</si>
  <si>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</si>
  <si>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</si>
  <si>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</si>
  <si>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</si>
  <si>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</si>
  <si>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</si>
  <si>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</si>
  <si>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</si>
  <si>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</si>
  <si>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</si>
  <si>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</si>
  <si>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</si>
  <si>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</si>
  <si>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</si>
  <si>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</si>
  <si>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</si>
  <si>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</si>
  <si>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</si>
  <si>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</si>
  <si>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</si>
  <si>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</si>
  <si>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</si>
  <si>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</si>
  <si>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</si>
  <si>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</si>
  <si>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</si>
  <si>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</si>
  <si>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</si>
  <si>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</si>
  <si>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</si>
  <si>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</si>
  <si>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</si>
  <si>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</si>
  <si>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</si>
  <si>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</si>
  <si>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</si>
  <si>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</si>
  <si>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</si>
  <si>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</si>
  <si>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</si>
  <si>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</si>
  <si>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</si>
  <si>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</si>
  <si>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</si>
  <si>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</si>
  <si>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</si>
  <si>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</si>
  <si>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</si>
  <si>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</si>
  <si>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</si>
  <si>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</si>
  <si>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</si>
  <si>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</si>
  <si>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</si>
  <si>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</si>
  <si>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</si>
  <si>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</si>
  <si>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</si>
  <si>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</si>
  <si>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</si>
  <si>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</si>
  <si>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</si>
  <si>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</si>
  <si>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</si>
  <si>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</si>
  <si>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</si>
  <si>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</si>
  <si>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</si>
  <si>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</si>
  <si>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</si>
  <si>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</si>
  <si>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</si>
  <si>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</si>
  <si>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</si>
  <si>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</si>
  <si>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</si>
  <si>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</si>
  <si>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</si>
  <si>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</si>
  <si>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</si>
  <si>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</si>
  <si>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</si>
  <si>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</si>
  <si>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</si>
  <si>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</si>
  <si>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</si>
  <si>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</si>
  <si>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</si>
  <si>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</si>
  <si>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</si>
  <si>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</si>
  <si>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</si>
  <si>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</si>
  <si>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</si>
  <si>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</si>
  <si>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</si>
  <si>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</si>
  <si>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</si>
  <si>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</si>
  <si>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</si>
  <si>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</si>
  <si>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</si>
  <si>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</si>
  <si>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</si>
  <si>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</si>
  <si>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</si>
  <si>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</si>
  <si>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</si>
  <si>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</si>
  <si>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</si>
  <si>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</si>
  <si>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</si>
  <si>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</si>
  <si>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</si>
  <si>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</si>
  <si>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</si>
  <si>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</si>
  <si>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</si>
  <si>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</si>
  <si>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</si>
  <si>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</si>
  <si>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</si>
  <si>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</si>
  <si>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</si>
  <si>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</si>
  <si>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</si>
  <si>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</si>
  <si>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</si>
  <si>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</si>
  <si>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</si>
  <si>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</si>
  <si>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</si>
  <si>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</si>
  <si>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</si>
  <si>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</si>
  <si>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</si>
  <si>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</si>
  <si>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</si>
  <si>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</si>
  <si>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</si>
  <si>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</si>
  <si>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</si>
  <si>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</si>
  <si>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</si>
  <si>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</si>
  <si>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</si>
  <si>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</si>
  <si>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</si>
  <si>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</si>
  <si>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</si>
  <si>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</si>
  <si>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</si>
  <si>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</si>
  <si>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</si>
  <si>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</si>
  <si>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</si>
  <si>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</si>
  <si>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</si>
  <si>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</si>
  <si>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</si>
  <si>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</si>
  <si>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</si>
  <si>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</si>
  <si>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</si>
  <si>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</si>
  <si>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</si>
  <si>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</si>
  <si>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</si>
  <si>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</si>
  <si>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</si>
  <si>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</si>
  <si>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</si>
  <si>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</si>
  <si>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</si>
  <si>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</si>
  <si>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</si>
  <si>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</si>
  <si>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</si>
  <si>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</si>
  <si>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</si>
  <si>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</si>
  <si>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</si>
  <si>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</si>
  <si>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</si>
  <si>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</si>
  <si>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</si>
  <si>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</si>
  <si>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</si>
  <si>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</si>
  <si>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</si>
  <si>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</si>
  <si>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</si>
  <si>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</si>
  <si>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</si>
  <si>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</si>
  <si>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</si>
  <si>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</si>
  <si>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</si>
  <si>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</si>
  <si>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</si>
  <si>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</si>
  <si>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</si>
  <si>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</si>
  <si>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</si>
  <si>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</si>
  <si>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</si>
  <si>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</si>
  <si>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</si>
  <si>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</si>
  <si>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</si>
  <si>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</si>
  <si>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</si>
  <si>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</si>
  <si>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</si>
  <si>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</si>
  <si>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</si>
  <si>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</si>
  <si>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</si>
  <si>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</si>
  <si>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</si>
  <si>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</si>
  <si>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</si>
  <si>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</si>
  <si>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</si>
  <si>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</si>
  <si>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</si>
  <si>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</si>
  <si>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</si>
  <si>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</si>
  <si>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</si>
  <si>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</si>
  <si>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</si>
  <si>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</si>
  <si>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</si>
  <si>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</si>
  <si>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</si>
  <si>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</si>
  <si>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</si>
  <si>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</si>
  <si>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</si>
  <si>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</si>
  <si>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</si>
  <si>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</si>
  <si>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</si>
  <si>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</si>
  <si>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</si>
  <si>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</si>
  <si>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</si>
  <si>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</si>
  <si>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</si>
  <si>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</si>
  <si>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</si>
  <si>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</si>
  <si>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</si>
  <si>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</si>
  <si>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</si>
  <si>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</si>
  <si>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</si>
  <si>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</si>
  <si>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</si>
  <si>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</si>
  <si>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</si>
  <si>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</si>
  <si>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</si>
  <si>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</si>
  <si>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</si>
  <si>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</si>
  <si>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</si>
  <si>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</si>
  <si>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</si>
  <si>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</si>
  <si>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</si>
  <si>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</si>
  <si>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</si>
  <si>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</si>
  <si>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</si>
  <si>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</si>
  <si>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</si>
  <si>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</si>
  <si>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</si>
  <si>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</si>
  <si>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</si>
  <si>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</si>
  <si>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</si>
  <si>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</si>
  <si>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</si>
  <si>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</si>
  <si>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</si>
  <si>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</si>
  <si>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</si>
  <si>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</si>
  <si>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</si>
  <si>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</si>
  <si>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</si>
  <si>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</si>
  <si>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</si>
  <si>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</si>
  <si>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</si>
  <si>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</si>
  <si>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</si>
  <si>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</si>
  <si>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</si>
  <si>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</si>
  <si>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</si>
  <si>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</si>
  <si>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</si>
  <si>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</si>
  <si>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</si>
  <si>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</si>
  <si>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</si>
  <si>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</si>
  <si>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</si>
  <si>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</si>
  <si>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</si>
  <si>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</si>
  <si>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</si>
  <si>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</si>
  <si>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</si>
  <si>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</si>
  <si>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</si>
  <si>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</si>
  <si>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</si>
  <si>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</si>
  <si>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</si>
  <si>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</si>
  <si>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</si>
  <si>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</si>
  <si>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</si>
  <si>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</si>
  <si>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</si>
  <si>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</si>
  <si>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</si>
  <si>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</si>
  <si>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</si>
  <si>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</si>
  <si>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</si>
  <si>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</si>
  <si>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</si>
  <si>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</si>
  <si>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</si>
  <si>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</si>
  <si>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</si>
  <si>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</si>
  <si>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</si>
  <si>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</si>
  <si>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</si>
  <si>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</si>
  <si>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</si>
  <si>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</si>
  <si>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</si>
  <si>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</si>
  <si>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</si>
  <si>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</si>
  <si>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</si>
  <si>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</si>
  <si>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</si>
  <si>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</si>
  <si>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</si>
  <si>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</si>
  <si>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</si>
  <si>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</si>
  <si>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</si>
  <si>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</si>
  <si>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</si>
  <si>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</si>
  <si>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</si>
  <si>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</si>
  <si>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</si>
  <si>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</si>
  <si>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</si>
  <si>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</si>
  <si>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</si>
  <si>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</si>
  <si>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</si>
  <si>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</si>
  <si>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</si>
  <si>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</si>
  <si>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</si>
  <si>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</si>
  <si>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</si>
  <si>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</si>
  <si>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</si>
  <si>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</si>
  <si>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</si>
  <si>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</si>
  <si>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</si>
  <si>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</si>
  <si>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</si>
  <si>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</si>
  <si>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</si>
  <si>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</si>
  <si>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</si>
  <si>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</si>
  <si>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</si>
  <si>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</si>
  <si>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</si>
  <si>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</si>
  <si>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</si>
  <si>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</si>
  <si>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</si>
  <si>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</si>
  <si>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</si>
  <si>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</si>
  <si>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</si>
  <si>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</si>
  <si>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</si>
  <si>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</si>
  <si>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</si>
  <si>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</si>
  <si>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</si>
  <si>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</si>
  <si>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</si>
  <si>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</si>
  <si>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</si>
  <si>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</si>
  <si>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</si>
  <si>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</si>
  <si>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</si>
  <si>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</si>
  <si>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</si>
  <si>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</si>
  <si>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</si>
  <si>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</si>
  <si>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</si>
  <si>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</si>
  <si>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</si>
  <si>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</si>
  <si>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</si>
  <si>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</si>
  <si>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</si>
  <si>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</si>
  <si>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</si>
  <si>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</si>
  <si>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</si>
  <si>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</si>
  <si>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</si>
  <si>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</si>
  <si>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</si>
  <si>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</si>
  <si>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</si>
  <si>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</si>
  <si>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</si>
  <si>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</si>
  <si>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</si>
  <si>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</si>
  <si>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</si>
  <si>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</si>
  <si>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</si>
  <si>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</si>
  <si>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</si>
  <si>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</si>
  <si>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</si>
  <si>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</si>
  <si>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</si>
  <si>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</si>
  <si>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</si>
  <si>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</si>
  <si>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</si>
  <si>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</si>
  <si>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</si>
  <si>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</si>
  <si>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</si>
  <si>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</si>
  <si>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</si>
  <si>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</si>
  <si>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</si>
  <si>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</si>
  <si>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</si>
  <si>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</si>
  <si>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</si>
  <si>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</si>
  <si>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</si>
  <si>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</si>
  <si>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</si>
  <si>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</si>
  <si>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</si>
  <si>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</si>
  <si>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</si>
  <si>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</si>
  <si>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</si>
  <si>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</si>
  <si>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</si>
  <si>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</si>
  <si>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</si>
  <si>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</si>
  <si>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</si>
  <si>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</si>
  <si>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</si>
  <si>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</si>
  <si>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</si>
  <si>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</si>
  <si>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</si>
  <si>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</si>
  <si>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</si>
  <si>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</si>
  <si>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</si>
  <si>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</si>
  <si>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</si>
  <si>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</si>
  <si>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</si>
  <si>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</si>
  <si>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</si>
  <si>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</si>
  <si>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</si>
  <si>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</si>
  <si>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</si>
  <si>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</si>
  <si>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</si>
  <si>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</si>
  <si>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</si>
  <si>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</si>
  <si>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</si>
  <si>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</si>
  <si>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</si>
  <si>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</si>
  <si>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</si>
  <si>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</si>
  <si>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</si>
  <si>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</si>
  <si>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</si>
  <si>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</si>
  <si>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</si>
  <si>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</si>
  <si>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</si>
  <si>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</si>
  <si>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</si>
  <si>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</si>
  <si>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</si>
  <si>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</si>
  <si>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</si>
  <si>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</si>
  <si>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</si>
  <si>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</si>
  <si>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</si>
  <si>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</si>
  <si>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</si>
  <si>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</si>
  <si>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</si>
  <si>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</si>
  <si>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</si>
  <si>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</si>
  <si>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</si>
  <si>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</si>
  <si>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</si>
  <si>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</si>
  <si>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</si>
  <si>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</si>
  <si>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</si>
  <si>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</si>
  <si>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</si>
  <si>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</si>
  <si>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</si>
  <si>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</si>
  <si>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</si>
  <si>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</si>
  <si>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</si>
  <si>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</si>
  <si>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</si>
  <si>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</si>
  <si>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</si>
  <si>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</si>
  <si>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</si>
  <si>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</si>
  <si>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</si>
  <si>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</si>
  <si>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</si>
  <si>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</si>
  <si>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</si>
  <si>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</si>
  <si>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</si>
  <si>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</si>
  <si>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</si>
  <si>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</si>
  <si>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</si>
  <si>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</si>
  <si>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</si>
  <si>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</si>
  <si>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</si>
  <si>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</si>
  <si>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</si>
  <si>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</si>
  <si>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</si>
  <si>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</si>
  <si>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</si>
  <si>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</si>
  <si>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</si>
  <si>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</si>
  <si>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</si>
  <si>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</si>
  <si>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</si>
  <si>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</si>
  <si>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</si>
  <si>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</si>
  <si>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</si>
  <si>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</si>
  <si>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</si>
  <si>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</si>
  <si>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</si>
  <si>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</si>
  <si>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</si>
  <si>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</si>
  <si>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</si>
  <si>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</si>
  <si>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</si>
  <si>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</si>
  <si>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</si>
  <si>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</si>
  <si>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</si>
  <si>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</si>
  <si>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</si>
  <si>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</si>
  <si>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</si>
  <si>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</si>
  <si>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</si>
  <si>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</si>
  <si>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</si>
  <si>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</si>
  <si>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</si>
  <si>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</si>
  <si>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</si>
  <si>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</si>
  <si>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</si>
  <si>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</si>
  <si>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</si>
  <si>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</si>
  <si>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</si>
  <si>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</si>
  <si>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</si>
  <si>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</si>
  <si>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</si>
  <si>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</si>
  <si>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</si>
  <si>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</si>
  <si>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</si>
  <si>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</si>
  <si>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</si>
  <si>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</si>
  <si>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</si>
  <si>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</si>
  <si>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</si>
  <si>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</si>
  <si>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</si>
  <si>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</si>
  <si>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</si>
  <si>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</si>
  <si>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</si>
  <si>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</si>
  <si>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</si>
  <si>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</si>
  <si>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</si>
  <si>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</si>
  <si>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</si>
  <si>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</si>
  <si>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</si>
  <si>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</si>
  <si>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</si>
  <si>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</si>
  <si>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</si>
  <si>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</si>
  <si>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</si>
  <si>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</si>
  <si>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</si>
  <si>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</si>
  <si>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</si>
  <si>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</si>
  <si>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</si>
  <si>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</si>
  <si>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</si>
  <si>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</si>
  <si>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</si>
  <si>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</si>
  <si>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</si>
  <si>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</si>
  <si>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</si>
  <si>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</si>
  <si>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</si>
  <si>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</si>
  <si>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</si>
  <si>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</si>
  <si>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</si>
  <si>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</si>
  <si>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</si>
  <si>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</si>
  <si>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</si>
  <si>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</si>
  <si>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</si>
  <si>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</si>
  <si>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</si>
  <si>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</si>
  <si>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</si>
  <si>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</si>
  <si>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</si>
  <si>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</si>
  <si>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</si>
  <si>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</si>
  <si>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</si>
  <si>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</si>
  <si>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</si>
  <si>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</si>
  <si>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</si>
  <si>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</si>
  <si>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</si>
  <si>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</si>
  <si>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</si>
  <si>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</si>
  <si>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</si>
  <si>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</si>
  <si>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</si>
  <si>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</si>
  <si>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</si>
  <si>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</si>
  <si>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</si>
  <si>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</si>
  <si>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</si>
  <si>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</si>
  <si>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</si>
  <si>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</si>
  <si>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</si>
  <si>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</si>
  <si>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</si>
  <si>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</si>
  <si>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</si>
  <si>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</si>
  <si>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</si>
  <si>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</si>
  <si>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</si>
  <si>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</si>
  <si>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</si>
  <si>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</si>
  <si>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</si>
  <si>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</si>
  <si>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</si>
  <si>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</si>
  <si>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</si>
  <si>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</si>
  <si>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</si>
  <si>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</si>
  <si>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</si>
  <si>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</si>
  <si>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</si>
  <si>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</si>
  <si>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</si>
  <si>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</si>
  <si>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</si>
  <si>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</si>
  <si>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</si>
  <si>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</si>
  <si>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</si>
  <si>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</si>
  <si>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</si>
  <si>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</si>
  <si>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</si>
  <si>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</si>
  <si>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</si>
  <si>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</si>
  <si>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</si>
  <si>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</si>
  <si>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</si>
  <si>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</si>
  <si>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</si>
  <si>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</si>
  <si>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</si>
  <si>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</si>
  <si>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</si>
  <si>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</si>
  <si>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</si>
  <si>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</si>
  <si>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</si>
  <si>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</si>
  <si>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</si>
  <si>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</si>
  <si>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</si>
  <si>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</si>
  <si>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</si>
  <si>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</si>
  <si>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</si>
  <si>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</si>
  <si>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</si>
  <si>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</si>
  <si>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</si>
  <si>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</si>
  <si>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</si>
  <si>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</si>
  <si>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</si>
  <si>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</si>
  <si>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</si>
  <si>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</si>
  <si>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</si>
  <si>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</si>
  <si>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</si>
  <si>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</si>
  <si>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</si>
  <si>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</si>
  <si>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</si>
  <si>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</si>
  <si>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</si>
  <si>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</si>
  <si>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</si>
  <si>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</si>
  <si>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</si>
  <si>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</si>
  <si>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</si>
  <si>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</si>
  <si>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</si>
  <si>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</si>
  <si>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</si>
  <si>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</si>
  <si>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</si>
  <si>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</si>
  <si>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</si>
  <si>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</si>
  <si>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</si>
  <si>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</si>
  <si>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</si>
  <si>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</si>
  <si>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</si>
  <si>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</si>
  <si>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</si>
  <si>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</si>
  <si>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</si>
  <si>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</si>
  <si>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</si>
  <si>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</si>
  <si>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</si>
  <si>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</si>
  <si>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</si>
  <si>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</si>
  <si>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</si>
  <si>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</si>
  <si>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</si>
  <si>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</si>
  <si>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</si>
  <si>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</si>
  <si>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</si>
  <si>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</si>
  <si>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</si>
  <si>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</si>
  <si>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</si>
  <si>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</si>
  <si>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</si>
  <si>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</si>
  <si>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</si>
  <si>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</si>
  <si>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</si>
  <si>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</si>
  <si>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</si>
  <si>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</si>
  <si>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</si>
  <si>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</si>
  <si>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</si>
  <si>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</si>
  <si>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</si>
  <si>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</si>
  <si>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</si>
  <si>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</si>
  <si>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</si>
  <si>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</si>
  <si>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</si>
  <si>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</si>
  <si>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</si>
  <si>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</si>
  <si>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</si>
  <si>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</si>
  <si>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</si>
  <si>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</si>
  <si>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</si>
  <si>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</si>
  <si>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</si>
  <si>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</si>
  <si>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</si>
  <si>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</si>
  <si>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</si>
  <si>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</si>
  <si>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</si>
  <si>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</si>
  <si>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</si>
  <si>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</si>
  <si>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</si>
  <si>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</si>
  <si>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</si>
  <si>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</si>
  <si>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</si>
  <si>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</si>
  <si>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</si>
  <si>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</si>
  <si>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</si>
  <si>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</si>
  <si>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</si>
  <si>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</si>
  <si>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</si>
  <si>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</si>
  <si>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</si>
  <si>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</si>
  <si>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</si>
  <si>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</si>
  <si>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</si>
  <si>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</si>
  <si>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</si>
  <si>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</si>
  <si>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</si>
  <si>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</si>
  <si>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</si>
  <si>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</si>
  <si>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</si>
  <si>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</si>
  <si>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</si>
  <si>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</si>
  <si>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</si>
  <si>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</si>
  <si>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</si>
  <si>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</si>
  <si>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</si>
  <si>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</si>
  <si>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</si>
  <si>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</si>
  <si>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</si>
  <si>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</si>
  <si>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</si>
  <si>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</si>
  <si>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</si>
  <si>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</si>
  <si>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</si>
  <si>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</si>
  <si>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</si>
  <si>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</si>
  <si>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</si>
  <si>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</si>
  <si>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</si>
  <si>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</si>
  <si>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</si>
  <si>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</si>
  <si>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</si>
  <si>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</si>
  <si>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</si>
  <si>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</si>
  <si>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</si>
  <si>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</si>
  <si>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</si>
  <si>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</si>
  <si>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</si>
  <si>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</si>
  <si>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</si>
  <si>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</si>
  <si>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</si>
  <si>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</si>
  <si>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</si>
  <si>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</si>
  <si>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</si>
  <si>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</si>
  <si>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</si>
  <si>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</si>
  <si>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</si>
  <si>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</si>
  <si>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</si>
  <si>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</si>
  <si>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</si>
  <si>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</si>
  <si>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</si>
  <si>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</si>
  <si>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</si>
  <si>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</si>
  <si>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</si>
  <si>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</si>
  <si>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</si>
  <si>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</si>
  <si>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</si>
  <si>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</si>
  <si>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</si>
  <si>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</si>
  <si>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</si>
  <si>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</si>
  <si>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</si>
  <si>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</si>
  <si>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</si>
  <si>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</si>
  <si>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</si>
  <si>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</si>
  <si>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</si>
  <si>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</si>
  <si>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</si>
  <si>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</si>
  <si>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</si>
  <si>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</si>
  <si>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</si>
  <si>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</si>
  <si>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</si>
  <si>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</si>
  <si>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</si>
  <si>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</si>
  <si>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</si>
  <si>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</si>
  <si>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</si>
  <si>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</si>
  <si>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</si>
  <si>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</si>
  <si>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</si>
  <si>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</si>
  <si>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</si>
  <si>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</si>
  <si>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</si>
  <si>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</si>
  <si>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</si>
  <si>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</si>
  <si>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</si>
  <si>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</si>
  <si>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</si>
  <si>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</si>
  <si>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</si>
  <si>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</si>
  <si>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</si>
  <si>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</si>
  <si>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</si>
  <si>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</si>
  <si>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</si>
  <si>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</si>
  <si>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</si>
  <si>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</si>
  <si>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</si>
  <si>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</si>
  <si>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</si>
  <si>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</si>
  <si>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</si>
  <si>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</si>
  <si>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</si>
  <si>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</si>
  <si>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</si>
  <si>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</si>
  <si>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</si>
  <si>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</si>
  <si>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</si>
  <si>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</si>
  <si>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</si>
  <si>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</si>
  <si>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</si>
  <si>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</si>
  <si>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</si>
  <si>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</si>
  <si>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</si>
  <si>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</si>
  <si>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</si>
  <si>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</si>
  <si>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</si>
  <si>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</si>
  <si>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</si>
  <si>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</si>
  <si>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</si>
  <si>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</si>
  <si>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</si>
  <si>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</si>
  <si>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</si>
  <si>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</si>
  <si>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</si>
  <si>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</si>
  <si>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</si>
  <si>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</si>
  <si>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</si>
  <si>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</si>
  <si>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</si>
  <si>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</si>
  <si>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</si>
  <si>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</si>
  <si>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</si>
  <si>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</si>
  <si>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</si>
  <si>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</si>
  <si>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</si>
  <si>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</si>
  <si>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</si>
  <si>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</si>
  <si>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</si>
  <si>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</si>
  <si>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</si>
  <si>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</si>
  <si>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</si>
  <si>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</si>
  <si>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</si>
  <si>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</si>
  <si>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</si>
  <si>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</si>
  <si>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</si>
  <si>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</si>
  <si>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</si>
  <si>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</si>
  <si>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</si>
  <si>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</si>
  <si>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</si>
  <si>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</si>
  <si>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</si>
  <si>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</si>
  <si>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</si>
  <si>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</si>
  <si>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</si>
  <si>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</si>
  <si>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</si>
  <si>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</si>
  <si>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</si>
  <si>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</si>
  <si>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</si>
  <si>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</si>
  <si>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</si>
  <si>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</si>
  <si>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</si>
  <si>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</si>
  <si>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</si>
  <si>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</si>
  <si>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</si>
  <si>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</si>
  <si>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</si>
  <si>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</si>
  <si>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</si>
  <si>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</si>
  <si>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</si>
  <si>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</si>
  <si>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</si>
  <si>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</si>
  <si>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</si>
  <si>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</si>
  <si>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</si>
  <si>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</si>
  <si>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</si>
  <si>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</si>
  <si>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</si>
  <si>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</si>
  <si>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</si>
  <si>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</si>
  <si>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</si>
  <si>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</si>
  <si>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</si>
  <si>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</si>
  <si>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</si>
  <si>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</si>
  <si>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</si>
  <si>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</si>
  <si>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</si>
  <si>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</si>
  <si>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</si>
  <si>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</si>
  <si>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</si>
  <si>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</si>
  <si>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</si>
  <si>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</si>
  <si>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</si>
  <si>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</si>
  <si>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</si>
  <si>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</si>
  <si>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</si>
  <si>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</si>
  <si>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</si>
  <si>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</si>
  <si>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</si>
  <si>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</si>
  <si>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</si>
  <si>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</si>
  <si>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</si>
  <si>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</si>
  <si>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</si>
  <si>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</si>
  <si>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</si>
  <si>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</si>
  <si>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</si>
  <si>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</si>
  <si>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</si>
  <si>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</si>
  <si>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</si>
  <si>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</si>
  <si>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</si>
  <si>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</si>
  <si>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</si>
  <si>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</si>
  <si>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</si>
  <si>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</si>
  <si>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</si>
  <si>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</si>
  <si>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</si>
  <si>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</si>
  <si>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</si>
  <si>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</si>
  <si>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</si>
  <si>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</si>
  <si>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</si>
  <si>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</si>
  <si>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</si>
  <si>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</si>
  <si>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</si>
  <si>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</si>
  <si>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</si>
  <si>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</si>
  <si>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</si>
  <si>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</si>
  <si>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</si>
  <si>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</si>
  <si>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</si>
  <si>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</si>
  <si>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</si>
  <si>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</si>
  <si>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</si>
  <si>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</si>
  <si>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</si>
  <si>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</si>
  <si>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</si>
  <si>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</si>
  <si>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</si>
  <si>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</si>
  <si>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</si>
  <si>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</si>
  <si>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</si>
  <si>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</si>
  <si>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</si>
  <si>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</si>
  <si>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</si>
  <si>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</si>
  <si>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</si>
  <si>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</si>
  <si>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</si>
  <si>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</si>
  <si>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</si>
  <si>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</si>
  <si>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</si>
  <si>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</si>
  <si>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</si>
  <si>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</si>
  <si>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</si>
  <si>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</si>
  <si>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</si>
  <si>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</si>
  <si>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</si>
  <si>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</si>
  <si>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</si>
  <si>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</si>
  <si>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</si>
  <si>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</si>
  <si>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</si>
  <si>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</si>
  <si>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</si>
  <si>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</si>
  <si>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</si>
  <si>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</si>
  <si>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</si>
  <si>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</si>
  <si>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</si>
  <si>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</si>
  <si>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</si>
  <si>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</si>
  <si>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</si>
  <si>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</si>
  <si>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</si>
  <si>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</si>
  <si>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</si>
  <si>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</si>
  <si>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</si>
  <si>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</si>
  <si>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</si>
  <si>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</si>
  <si>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</si>
  <si>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</si>
  <si>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</si>
  <si>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</si>
  <si>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</si>
  <si>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</si>
  <si>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</si>
  <si>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</si>
  <si>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</si>
  <si>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</si>
  <si>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</si>
  <si>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</si>
  <si>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</si>
  <si>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</si>
  <si>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</si>
  <si>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</si>
  <si>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</si>
  <si>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</si>
  <si>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</si>
  <si>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</si>
  <si>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</si>
  <si>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</si>
  <si>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</si>
  <si>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</si>
  <si>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</si>
  <si>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</si>
  <si>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</si>
  <si>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</si>
  <si>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</si>
  <si>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</si>
  <si>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</si>
  <si>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</si>
  <si>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</si>
  <si>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</si>
  <si>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</si>
  <si>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</si>
  <si>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</si>
  <si>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</si>
  <si>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</si>
  <si>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</si>
  <si>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</si>
  <si>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</si>
  <si>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</si>
  <si>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</si>
  <si>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</si>
  <si>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</si>
  <si>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</si>
  <si>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</si>
  <si>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</si>
  <si>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</si>
  <si>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</si>
  <si>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</si>
  <si>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</si>
  <si>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</si>
  <si>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</si>
  <si>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</si>
  <si>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</si>
  <si>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</si>
  <si>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</si>
  <si>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</si>
  <si>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</si>
  <si>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</si>
  <si>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</si>
  <si>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</si>
  <si>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</si>
  <si>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</si>
  <si>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</si>
  <si>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</si>
  <si>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</si>
  <si>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</si>
  <si>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</si>
  <si>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</si>
  <si>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</si>
  <si>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</si>
  <si>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</si>
  <si>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</si>
  <si>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</si>
  <si>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</si>
  <si>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</si>
  <si>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</si>
  <si>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</si>
  <si>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</si>
  <si>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</si>
  <si>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</si>
  <si>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</si>
  <si>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</si>
  <si>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</si>
  <si>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</si>
  <si>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</si>
  <si>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</si>
  <si>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</si>
  <si>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</si>
  <si>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</si>
  <si>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</si>
  <si>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</si>
  <si>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</si>
  <si>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</si>
  <si>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</si>
  <si>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</si>
  <si>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</si>
  <si>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</si>
  <si>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</si>
  <si>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</si>
  <si>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</si>
  <si>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</si>
  <si>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</si>
  <si>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</si>
  <si>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</si>
  <si>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</si>
  <si>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</si>
  <si>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</si>
  <si>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</si>
  <si>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</si>
  <si>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</si>
  <si>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</si>
  <si>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</si>
  <si>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</si>
  <si>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</si>
  <si>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</si>
  <si>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</si>
  <si>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</si>
  <si>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</si>
  <si>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</si>
  <si>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</si>
  <si>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</si>
  <si>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</si>
  <si>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</si>
  <si>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</si>
  <si>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</si>
  <si>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</si>
  <si>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</si>
  <si>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</si>
  <si>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</si>
  <si>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</si>
  <si>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</si>
  <si>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</si>
  <si>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</si>
  <si>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</si>
  <si>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</si>
  <si>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</si>
  <si>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</si>
  <si>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</si>
  <si>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</si>
  <si>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</si>
  <si>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</si>
  <si>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</si>
  <si>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</si>
  <si>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</si>
  <si>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</si>
  <si>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</si>
  <si>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</si>
  <si>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</si>
  <si>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</si>
  <si>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</si>
  <si>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</si>
  <si>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</si>
  <si>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</si>
  <si>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</si>
  <si>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</si>
  <si>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</si>
  <si>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</si>
  <si>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</si>
  <si>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</si>
  <si>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</si>
  <si>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</si>
  <si>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</si>
  <si>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</si>
  <si>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</si>
  <si>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</si>
  <si>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</si>
  <si>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</si>
  <si>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</si>
  <si>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</si>
  <si>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</si>
  <si>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</si>
  <si>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</si>
  <si>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</si>
  <si>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</si>
  <si>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</si>
  <si>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</si>
  <si>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</si>
  <si>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</si>
  <si>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</si>
  <si>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</si>
  <si>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</si>
  <si>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</si>
  <si>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</si>
  <si>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</si>
  <si>
    <t>En Servicio</t>
  </si>
  <si>
    <t>335856712</t>
  </si>
  <si>
    <t>335856708</t>
  </si>
  <si>
    <t>335856701</t>
  </si>
  <si>
    <t>335856696</t>
  </si>
  <si>
    <t>335856695</t>
  </si>
  <si>
    <t>335856691</t>
  </si>
  <si>
    <t>335856689</t>
  </si>
  <si>
    <t>335856687</t>
  </si>
  <si>
    <t>335856685</t>
  </si>
  <si>
    <t>335856684</t>
  </si>
  <si>
    <t>335856678</t>
  </si>
  <si>
    <t>335856677</t>
  </si>
  <si>
    <t>335856672</t>
  </si>
  <si>
    <t>335856671</t>
  </si>
  <si>
    <t>335856667</t>
  </si>
  <si>
    <t>335856664</t>
  </si>
  <si>
    <t>335856661</t>
  </si>
  <si>
    <t>335856658</t>
  </si>
  <si>
    <t>335856653</t>
  </si>
  <si>
    <t>335856650</t>
  </si>
  <si>
    <t>335856640</t>
  </si>
  <si>
    <t>335856638</t>
  </si>
  <si>
    <t>335856637</t>
  </si>
  <si>
    <t>335856630</t>
  </si>
  <si>
    <t>335856629</t>
  </si>
  <si>
    <t>335856628</t>
  </si>
  <si>
    <t>335856623</t>
  </si>
  <si>
    <t>335856621</t>
  </si>
  <si>
    <t>335856611</t>
  </si>
  <si>
    <t>335856609</t>
  </si>
  <si>
    <t>335856585</t>
  </si>
  <si>
    <t>335856584</t>
  </si>
  <si>
    <t>335856553</t>
  </si>
  <si>
    <t>335856550</t>
  </si>
  <si>
    <t>335856543</t>
  </si>
  <si>
    <t>335856541</t>
  </si>
  <si>
    <t>335856540</t>
  </si>
  <si>
    <t>335856538</t>
  </si>
  <si>
    <t>335856536</t>
  </si>
  <si>
    <t>335856533</t>
  </si>
  <si>
    <t>335856532</t>
  </si>
  <si>
    <t>SINI EFECTIVO</t>
  </si>
  <si>
    <t>GAVETIA DE RECHAZO LLENA</t>
  </si>
  <si>
    <t>CONFIRMADA</t>
  </si>
  <si>
    <t>Moreta, Christian Aury</t>
  </si>
  <si>
    <t xml:space="preserve">Blanco Garcia, Yovanny </t>
  </si>
  <si>
    <t>REINICIO EXITOSO</t>
  </si>
  <si>
    <t>335856814</t>
  </si>
  <si>
    <t>335856805</t>
  </si>
  <si>
    <t>335856803</t>
  </si>
  <si>
    <t>335856801</t>
  </si>
  <si>
    <t>335856797</t>
  </si>
  <si>
    <t>335856795</t>
  </si>
  <si>
    <t>335856794</t>
  </si>
  <si>
    <t>335856792</t>
  </si>
  <si>
    <t>335856790</t>
  </si>
  <si>
    <t>335856780</t>
  </si>
  <si>
    <t>335856777</t>
  </si>
  <si>
    <t>335856775</t>
  </si>
  <si>
    <t>335856772</t>
  </si>
  <si>
    <t>335856754</t>
  </si>
  <si>
    <t>335856752</t>
  </si>
  <si>
    <t>335856741</t>
  </si>
  <si>
    <t>GAVETA DE RECHAZO</t>
  </si>
  <si>
    <t xml:space="preserve">DISPENSADOR </t>
  </si>
  <si>
    <t>RENICIO FALLIDO POR LECTOR</t>
  </si>
  <si>
    <t xml:space="preserve">Brioso Luciano, Cristino </t>
  </si>
  <si>
    <t>REINICIO FALLIDO</t>
  </si>
  <si>
    <t>335856788</t>
  </si>
  <si>
    <t>335856787</t>
  </si>
  <si>
    <t>335856786</t>
  </si>
  <si>
    <t>335856785</t>
  </si>
  <si>
    <t>335856784</t>
  </si>
  <si>
    <t>335856783</t>
  </si>
  <si>
    <t>335856782</t>
  </si>
  <si>
    <t>335856781</t>
  </si>
  <si>
    <t>335856765</t>
  </si>
  <si>
    <t>335856764</t>
  </si>
  <si>
    <t>335856763</t>
  </si>
  <si>
    <t>335856762</t>
  </si>
  <si>
    <t>335856759</t>
  </si>
  <si>
    <t>335856755</t>
  </si>
  <si>
    <t>335856735</t>
  </si>
  <si>
    <t>335856679</t>
  </si>
  <si>
    <t>335856651</t>
  </si>
  <si>
    <t>Closed</t>
  </si>
  <si>
    <t xml:space="preserve">Gonzalez Ceballos, Dionisio </t>
  </si>
  <si>
    <t>Cuevas Peralta, Ivan Hanell</t>
  </si>
  <si>
    <t>CARGA EXITOSA</t>
  </si>
  <si>
    <t>335856869</t>
  </si>
  <si>
    <t>335856868</t>
  </si>
  <si>
    <t>335856867</t>
  </si>
  <si>
    <t>335856866</t>
  </si>
  <si>
    <t>335856865</t>
  </si>
  <si>
    <t>335856863</t>
  </si>
  <si>
    <t>335856836</t>
  </si>
  <si>
    <t>REINICIO FALLIDO  POR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</si>
</sst>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7"/>
  <sheetViews>
    <sheetView tabSelected="1" topLeftCell="L1" zoomScale="80" zoomScaleNormal="80" workbookViewId="0">
      <pane ySplit="4" topLeftCell="A74" activePane="bottomLeft" state="frozen"/>
      <selection pane="bottomLeft" activeCell="L79" sqref="L79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7" bestFit="1" customWidth="1"/>
    <col min="3" max="3" width="17.7109375" style="46" bestFit="1" customWidth="1"/>
    <col min="4" max="4" width="28.28515625" style="90" bestFit="1" customWidth="1"/>
    <col min="5" max="5" width="13.42578125" style="85" bestFit="1" customWidth="1"/>
    <col min="6" max="6" width="11.7109375" style="47" hidden="1" customWidth="1"/>
    <col min="7" max="7" width="60.28515625" style="47" hidden="1" customWidth="1"/>
    <col min="8" max="11" width="6.85546875" style="47" hidden="1" customWidth="1"/>
    <col min="12" max="12" width="52" style="47" bestFit="1" customWidth="1"/>
    <col min="13" max="13" width="20.140625" style="90" bestFit="1" customWidth="1"/>
    <col min="14" max="14" width="18.85546875" style="90" bestFit="1" customWidth="1"/>
    <col min="15" max="15" width="42.5703125" style="90" bestFit="1" customWidth="1"/>
    <col min="16" max="16" width="22.42578125" style="92" bestFit="1" customWidth="1"/>
    <col min="17" max="17" width="52" style="78" bestFit="1" customWidth="1"/>
    <col min="18" max="16384" width="21" style="44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2587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2" t="str">
        <f>VLOOKUP(E5,'LISTADO ATM'!$A$2:$C$901,3,0)</f>
        <v>DISTRITO NACIONAL</v>
      </c>
      <c r="B5" s="142" t="s">
        <v>2623</v>
      </c>
      <c r="C5" s="120">
        <v>44303.389398148145</v>
      </c>
      <c r="D5" s="122" t="s">
        <v>2189</v>
      </c>
      <c r="E5" s="123">
        <v>686</v>
      </c>
      <c r="F5" s="141" t="str">
        <f>VLOOKUP(E5,VIP!$A$2:$O12642,2,0)</f>
        <v>DRBR686</v>
      </c>
      <c r="G5" s="122" t="str">
        <f>VLOOKUP(E5,'LISTADO ATM'!$A$2:$B$900,2,0)</f>
        <v>ATM Autoservicio Oficina Máximo Gómez</v>
      </c>
      <c r="H5" s="122" t="str">
        <f>VLOOKUP(E5,VIP!$A$2:$O17563,7,FALSE)</f>
        <v>Si</v>
      </c>
      <c r="I5" s="122" t="str">
        <f>VLOOKUP(E5,VIP!$A$2:$O9528,8,FALSE)</f>
        <v>Si</v>
      </c>
      <c r="J5" s="122" t="str">
        <f>VLOOKUP(E5,VIP!$A$2:$O9478,8,FALSE)</f>
        <v>Si</v>
      </c>
      <c r="K5" s="122" t="str">
        <f>VLOOKUP(E5,VIP!$A$2:$O13052,6,0)</f>
        <v>NO</v>
      </c>
      <c r="L5" s="124" t="s">
        <v>2637</v>
      </c>
      <c r="M5" s="118" t="s">
        <v>2465</v>
      </c>
      <c r="N5" s="118" t="s">
        <v>2472</v>
      </c>
      <c r="O5" s="141" t="s">
        <v>2474</v>
      </c>
      <c r="P5" s="138"/>
      <c r="Q5" s="118" t="s">
        <v>2637</v>
      </c>
    </row>
    <row r="6" spans="1:18" ht="18" x14ac:dyDescent="0.25">
      <c r="A6" s="122" t="str">
        <f>VLOOKUP(E6,'LISTADO ATM'!$A$2:$C$901,3,0)</f>
        <v>DISTRITO NACIONAL</v>
      </c>
      <c r="B6" s="121">
        <v>335855312</v>
      </c>
      <c r="C6" s="120">
        <v>44301.923136574071</v>
      </c>
      <c r="D6" s="122" t="s">
        <v>2189</v>
      </c>
      <c r="E6" s="123">
        <v>18</v>
      </c>
      <c r="F6" s="141" t="str">
        <f>VLOOKUP(E6,VIP!$A$2:$O12645,2,0)</f>
        <v>DRBR018</v>
      </c>
      <c r="G6" s="122" t="str">
        <f>VLOOKUP(E6,'LISTADO ATM'!$A$2:$B$900,2,0)</f>
        <v xml:space="preserve">ATM Oficina Haina Occidental I </v>
      </c>
      <c r="H6" s="122" t="str">
        <f>VLOOKUP(E6,VIP!$A$2:$O17566,7,FALSE)</f>
        <v>Si</v>
      </c>
      <c r="I6" s="122" t="str">
        <f>VLOOKUP(E6,VIP!$A$2:$O9531,8,FALSE)</f>
        <v>Si</v>
      </c>
      <c r="J6" s="122" t="str">
        <f>VLOOKUP(E6,VIP!$A$2:$O9481,8,FALSE)</f>
        <v>Si</v>
      </c>
      <c r="K6" s="122" t="str">
        <f>VLOOKUP(E6,VIP!$A$2:$O13055,6,0)</f>
        <v>SI</v>
      </c>
      <c r="L6" s="124" t="s">
        <v>2228</v>
      </c>
      <c r="M6" s="192" t="s">
        <v>2593</v>
      </c>
      <c r="N6" s="118" t="s">
        <v>2472</v>
      </c>
      <c r="O6" s="141" t="s">
        <v>2474</v>
      </c>
      <c r="P6" s="139"/>
      <c r="Q6" s="193">
        <v>44303.347222222219</v>
      </c>
    </row>
    <row r="7" spans="1:18" ht="18" x14ac:dyDescent="0.25">
      <c r="A7" s="122" t="str">
        <f>VLOOKUP(E7,'LISTADO ATM'!$A$2:$C$901,3,0)</f>
        <v>DISTRITO NACIONAL</v>
      </c>
      <c r="B7" s="142" t="s">
        <v>2588</v>
      </c>
      <c r="C7" s="120">
        <v>44303.272256944445</v>
      </c>
      <c r="D7" s="122" t="s">
        <v>2189</v>
      </c>
      <c r="E7" s="123">
        <v>858</v>
      </c>
      <c r="F7" s="141" t="str">
        <f>VLOOKUP(E7,VIP!$A$2:$O12608,2,0)</f>
        <v>DRBR858</v>
      </c>
      <c r="G7" s="122" t="str">
        <f>VLOOKUP(E7,'LISTADO ATM'!$A$2:$B$900,2,0)</f>
        <v xml:space="preserve">ATM Cooperativa Maestros (COOPNAMA) </v>
      </c>
      <c r="H7" s="122" t="str">
        <f>VLOOKUP(E7,VIP!$A$2:$O17529,7,FALSE)</f>
        <v>Si</v>
      </c>
      <c r="I7" s="122" t="str">
        <f>VLOOKUP(E7,VIP!$A$2:$O9494,8,FALSE)</f>
        <v>No</v>
      </c>
      <c r="J7" s="122" t="str">
        <f>VLOOKUP(E7,VIP!$A$2:$O9444,8,FALSE)</f>
        <v>No</v>
      </c>
      <c r="K7" s="122" t="str">
        <f>VLOOKUP(E7,VIP!$A$2:$O13018,6,0)</f>
        <v>NO</v>
      </c>
      <c r="L7" s="124" t="s">
        <v>2228</v>
      </c>
      <c r="M7" s="192" t="s">
        <v>2593</v>
      </c>
      <c r="N7" s="118" t="s">
        <v>2472</v>
      </c>
      <c r="O7" s="141" t="s">
        <v>2189</v>
      </c>
      <c r="P7" s="138"/>
      <c r="Q7" s="193">
        <v>44303.420138888891</v>
      </c>
    </row>
    <row r="8" spans="1:18" ht="18" x14ac:dyDescent="0.25">
      <c r="A8" s="122" t="str">
        <f>VLOOKUP(E8,'LISTADO ATM'!$A$2:$C$901,3,0)</f>
        <v>DISTRITO NACIONAL</v>
      </c>
      <c r="B8" s="121">
        <v>335852954</v>
      </c>
      <c r="C8" s="120">
        <v>44300.439606481479</v>
      </c>
      <c r="D8" s="122" t="s">
        <v>2189</v>
      </c>
      <c r="E8" s="123">
        <v>670</v>
      </c>
      <c r="F8" s="141" t="str">
        <f>VLOOKUP(E8,VIP!$A$2:$O12571,2,0)</f>
        <v>DRBR670</v>
      </c>
      <c r="G8" s="122" t="str">
        <f>VLOOKUP(E8,'LISTADO ATM'!$A$2:$B$900,2,0)</f>
        <v>ATM Estación Texaco Algodón</v>
      </c>
      <c r="H8" s="122" t="str">
        <f>VLOOKUP(E8,VIP!$A$2:$O17492,7,FALSE)</f>
        <v>Si</v>
      </c>
      <c r="I8" s="122" t="str">
        <f>VLOOKUP(E8,VIP!$A$2:$O9457,8,FALSE)</f>
        <v>Si</v>
      </c>
      <c r="J8" s="122" t="str">
        <f>VLOOKUP(E8,VIP!$A$2:$O9407,8,FALSE)</f>
        <v>Si</v>
      </c>
      <c r="K8" s="122" t="str">
        <f>VLOOKUP(E8,VIP!$A$2:$O12981,6,0)</f>
        <v>NO</v>
      </c>
      <c r="L8" s="124" t="s">
        <v>2228</v>
      </c>
      <c r="M8" s="192" t="s">
        <v>2593</v>
      </c>
      <c r="N8" s="118" t="s">
        <v>2472</v>
      </c>
      <c r="O8" s="141" t="s">
        <v>2474</v>
      </c>
      <c r="P8" s="138"/>
      <c r="Q8" s="193">
        <v>44303.426388888889</v>
      </c>
    </row>
    <row r="9" spans="1:18" ht="18" x14ac:dyDescent="0.25">
      <c r="A9" s="122" t="str">
        <f>VLOOKUP(E9,'LISTADO ATM'!$A$2:$C$901,3,0)</f>
        <v>NORTE</v>
      </c>
      <c r="B9" s="142" t="s">
        <v>2556</v>
      </c>
      <c r="C9" s="120">
        <v>44302.709837962961</v>
      </c>
      <c r="D9" s="122" t="s">
        <v>2190</v>
      </c>
      <c r="E9" s="123">
        <v>511</v>
      </c>
      <c r="F9" s="141" t="str">
        <f>VLOOKUP(E9,VIP!$A$2:$O12609,2,0)</f>
        <v>DRBR511</v>
      </c>
      <c r="G9" s="122" t="str">
        <f>VLOOKUP(E9,'LISTADO ATM'!$A$2:$B$900,2,0)</f>
        <v xml:space="preserve">ATM UNP Río San Juan (Nagua) </v>
      </c>
      <c r="H9" s="122" t="str">
        <f>VLOOKUP(E9,VIP!$A$2:$O17530,7,FALSE)</f>
        <v>Si</v>
      </c>
      <c r="I9" s="122" t="str">
        <f>VLOOKUP(E9,VIP!$A$2:$O9495,8,FALSE)</f>
        <v>Si</v>
      </c>
      <c r="J9" s="122" t="str">
        <f>VLOOKUP(E9,VIP!$A$2:$O9445,8,FALSE)</f>
        <v>Si</v>
      </c>
      <c r="K9" s="122" t="str">
        <f>VLOOKUP(E9,VIP!$A$2:$O13019,6,0)</f>
        <v>NO</v>
      </c>
      <c r="L9" s="124" t="s">
        <v>2228</v>
      </c>
      <c r="M9" s="192" t="s">
        <v>2593</v>
      </c>
      <c r="N9" s="118" t="s">
        <v>2472</v>
      </c>
      <c r="O9" s="141" t="s">
        <v>2501</v>
      </c>
      <c r="P9" s="138"/>
      <c r="Q9" s="193">
        <v>44303.427083333336</v>
      </c>
    </row>
    <row r="10" spans="1:18" ht="18" x14ac:dyDescent="0.25">
      <c r="A10" s="122" t="str">
        <f>VLOOKUP(E10,'LISTADO ATM'!$A$2:$C$901,3,0)</f>
        <v>DISTRITO NACIONAL</v>
      </c>
      <c r="B10" s="142" t="s">
        <v>2618</v>
      </c>
      <c r="C10" s="120">
        <v>44303.397743055553</v>
      </c>
      <c r="D10" s="122" t="s">
        <v>2189</v>
      </c>
      <c r="E10" s="123">
        <v>280</v>
      </c>
      <c r="F10" s="141" t="str">
        <f>VLOOKUP(E10,VIP!$A$2:$O12637,2,0)</f>
        <v>DRBR752</v>
      </c>
      <c r="G10" s="122" t="str">
        <f>VLOOKUP(E10,'LISTADO ATM'!$A$2:$B$900,2,0)</f>
        <v xml:space="preserve">ATM Cooperativa BR </v>
      </c>
      <c r="H10" s="122" t="str">
        <f>VLOOKUP(E10,VIP!$A$2:$O17558,7,FALSE)</f>
        <v>Si</v>
      </c>
      <c r="I10" s="122" t="str">
        <f>VLOOKUP(E10,VIP!$A$2:$O9523,8,FALSE)</f>
        <v>Si</v>
      </c>
      <c r="J10" s="122" t="str">
        <f>VLOOKUP(E10,VIP!$A$2:$O9473,8,FALSE)</f>
        <v>Si</v>
      </c>
      <c r="K10" s="122" t="str">
        <f>VLOOKUP(E10,VIP!$A$2:$O13047,6,0)</f>
        <v>NO</v>
      </c>
      <c r="L10" s="124" t="s">
        <v>2228</v>
      </c>
      <c r="M10" s="192" t="s">
        <v>2593</v>
      </c>
      <c r="N10" s="118" t="s">
        <v>2472</v>
      </c>
      <c r="O10" s="141" t="s">
        <v>2474</v>
      </c>
      <c r="P10" s="138"/>
      <c r="Q10" s="193">
        <v>44303.431250000001</v>
      </c>
    </row>
    <row r="11" spans="1:18" ht="18" x14ac:dyDescent="0.25">
      <c r="A11" s="122" t="str">
        <f>VLOOKUP(E11,'LISTADO ATM'!$A$2:$C$901,3,0)</f>
        <v>DISTRITO NACIONAL</v>
      </c>
      <c r="B11" s="142" t="s">
        <v>2604</v>
      </c>
      <c r="C11" s="120">
        <v>44303.415810185186</v>
      </c>
      <c r="D11" s="122" t="s">
        <v>2189</v>
      </c>
      <c r="E11" s="123">
        <v>34</v>
      </c>
      <c r="F11" s="141" t="str">
        <f>VLOOKUP(E11,VIP!$A$2:$O12623,2,0)</f>
        <v>DRBR034</v>
      </c>
      <c r="G11" s="122" t="str">
        <f>VLOOKUP(E11,'LISTADO ATM'!$A$2:$B$900,2,0)</f>
        <v xml:space="preserve">ATM Plaza de la Salud </v>
      </c>
      <c r="H11" s="122" t="str">
        <f>VLOOKUP(E11,VIP!$A$2:$O17544,7,FALSE)</f>
        <v>Si</v>
      </c>
      <c r="I11" s="122" t="str">
        <f>VLOOKUP(E11,VIP!$A$2:$O9509,8,FALSE)</f>
        <v>Si</v>
      </c>
      <c r="J11" s="122" t="str">
        <f>VLOOKUP(E11,VIP!$A$2:$O9459,8,FALSE)</f>
        <v>Si</v>
      </c>
      <c r="K11" s="122" t="str">
        <f>VLOOKUP(E11,VIP!$A$2:$O13033,6,0)</f>
        <v>NO</v>
      </c>
      <c r="L11" s="124" t="s">
        <v>2228</v>
      </c>
      <c r="M11" s="192" t="s">
        <v>2593</v>
      </c>
      <c r="N11" s="118" t="s">
        <v>2472</v>
      </c>
      <c r="O11" s="141" t="s">
        <v>2474</v>
      </c>
      <c r="P11" s="138"/>
      <c r="Q11" s="193">
        <v>44303.456250000003</v>
      </c>
    </row>
    <row r="12" spans="1:18" ht="18" x14ac:dyDescent="0.25">
      <c r="A12" s="122" t="str">
        <f>VLOOKUP(E12,'LISTADO ATM'!$A$2:$C$901,3,0)</f>
        <v>DISTRITO NACIONAL</v>
      </c>
      <c r="B12" s="142" t="s">
        <v>2615</v>
      </c>
      <c r="C12" s="120">
        <v>44303.400810185187</v>
      </c>
      <c r="D12" s="122" t="s">
        <v>2189</v>
      </c>
      <c r="E12" s="123">
        <v>180</v>
      </c>
      <c r="F12" s="141" t="str">
        <f>VLOOKUP(E12,VIP!$A$2:$O12634,2,0)</f>
        <v>DRBR180</v>
      </c>
      <c r="G12" s="122" t="str">
        <f>VLOOKUP(E12,'LISTADO ATM'!$A$2:$B$900,2,0)</f>
        <v xml:space="preserve">ATM Megacentro II </v>
      </c>
      <c r="H12" s="122" t="str">
        <f>VLOOKUP(E12,VIP!$A$2:$O17555,7,FALSE)</f>
        <v>Si</v>
      </c>
      <c r="I12" s="122" t="str">
        <f>VLOOKUP(E12,VIP!$A$2:$O9520,8,FALSE)</f>
        <v>Si</v>
      </c>
      <c r="J12" s="122" t="str">
        <f>VLOOKUP(E12,VIP!$A$2:$O9470,8,FALSE)</f>
        <v>Si</v>
      </c>
      <c r="K12" s="122" t="str">
        <f>VLOOKUP(E12,VIP!$A$2:$O13044,6,0)</f>
        <v>SI</v>
      </c>
      <c r="L12" s="124" t="s">
        <v>2228</v>
      </c>
      <c r="M12" s="192" t="s">
        <v>2593</v>
      </c>
      <c r="N12" s="118" t="s">
        <v>2472</v>
      </c>
      <c r="O12" s="141" t="s">
        <v>2474</v>
      </c>
      <c r="P12" s="138"/>
      <c r="Q12" s="193">
        <v>44303.46597222222</v>
      </c>
    </row>
    <row r="13" spans="1:18" ht="18" x14ac:dyDescent="0.25">
      <c r="A13" s="122" t="str">
        <f>VLOOKUP(E13,'LISTADO ATM'!$A$2:$C$901,3,0)</f>
        <v>SUR</v>
      </c>
      <c r="B13" s="142" t="s">
        <v>2605</v>
      </c>
      <c r="C13" s="120">
        <v>44303.415092592593</v>
      </c>
      <c r="D13" s="122" t="s">
        <v>2189</v>
      </c>
      <c r="E13" s="123">
        <v>131</v>
      </c>
      <c r="F13" s="141" t="str">
        <f>VLOOKUP(E13,VIP!$A$2:$O12624,2,0)</f>
        <v>DRBR131</v>
      </c>
      <c r="G13" s="122" t="str">
        <f>VLOOKUP(E13,'LISTADO ATM'!$A$2:$B$900,2,0)</f>
        <v xml:space="preserve">ATM Oficina Baní I </v>
      </c>
      <c r="H13" s="122" t="str">
        <f>VLOOKUP(E13,VIP!$A$2:$O17545,7,FALSE)</f>
        <v>Si</v>
      </c>
      <c r="I13" s="122" t="str">
        <f>VLOOKUP(E13,VIP!$A$2:$O9510,8,FALSE)</f>
        <v>Si</v>
      </c>
      <c r="J13" s="122" t="str">
        <f>VLOOKUP(E13,VIP!$A$2:$O9460,8,FALSE)</f>
        <v>Si</v>
      </c>
      <c r="K13" s="122" t="str">
        <f>VLOOKUP(E13,VIP!$A$2:$O13034,6,0)</f>
        <v>NO</v>
      </c>
      <c r="L13" s="124" t="s">
        <v>2228</v>
      </c>
      <c r="M13" s="192" t="s">
        <v>2593</v>
      </c>
      <c r="N13" s="118" t="s">
        <v>2472</v>
      </c>
      <c r="O13" s="141" t="s">
        <v>2474</v>
      </c>
      <c r="P13" s="138"/>
      <c r="Q13" s="193">
        <v>44303.467361111114</v>
      </c>
    </row>
    <row r="14" spans="1:18" ht="18" x14ac:dyDescent="0.25">
      <c r="A14" s="122" t="str">
        <f>VLOOKUP(E14,'LISTADO ATM'!$A$2:$C$901,3,0)</f>
        <v>NORTE</v>
      </c>
      <c r="B14" s="142" t="s">
        <v>2624</v>
      </c>
      <c r="C14" s="120">
        <v>44303.385763888888</v>
      </c>
      <c r="D14" s="122" t="s">
        <v>2190</v>
      </c>
      <c r="E14" s="123">
        <v>282</v>
      </c>
      <c r="F14" s="141" t="str">
        <f>VLOOKUP(E14,VIP!$A$2:$O12643,2,0)</f>
        <v>DRBR282</v>
      </c>
      <c r="G14" s="122" t="str">
        <f>VLOOKUP(E14,'LISTADO ATM'!$A$2:$B$900,2,0)</f>
        <v xml:space="preserve">ATM Autobanco Nibaje </v>
      </c>
      <c r="H14" s="122" t="str">
        <f>VLOOKUP(E14,VIP!$A$2:$O17564,7,FALSE)</f>
        <v>Si</v>
      </c>
      <c r="I14" s="122" t="str">
        <f>VLOOKUP(E14,VIP!$A$2:$O9529,8,FALSE)</f>
        <v>Si</v>
      </c>
      <c r="J14" s="122" t="str">
        <f>VLOOKUP(E14,VIP!$A$2:$O9479,8,FALSE)</f>
        <v>Si</v>
      </c>
      <c r="K14" s="122" t="str">
        <f>VLOOKUP(E14,VIP!$A$2:$O13053,6,0)</f>
        <v>NO</v>
      </c>
      <c r="L14" s="124" t="s">
        <v>2228</v>
      </c>
      <c r="M14" s="192" t="s">
        <v>2593</v>
      </c>
      <c r="N14" s="118" t="s">
        <v>2472</v>
      </c>
      <c r="O14" s="141" t="s">
        <v>2639</v>
      </c>
      <c r="P14" s="138"/>
      <c r="Q14" s="193">
        <v>44303.468055555553</v>
      </c>
    </row>
    <row r="15" spans="1:18" ht="18" x14ac:dyDescent="0.25">
      <c r="A15" s="122" t="str">
        <f>VLOOKUP(E15,'LISTADO ATM'!$A$2:$C$901,3,0)</f>
        <v>DISTRITO NACIONAL</v>
      </c>
      <c r="B15" s="121">
        <v>335854513</v>
      </c>
      <c r="C15" s="120">
        <v>44301.499942129631</v>
      </c>
      <c r="D15" s="122" t="s">
        <v>2189</v>
      </c>
      <c r="E15" s="123">
        <v>15</v>
      </c>
      <c r="F15" s="141" t="str">
        <f>VLOOKUP(E15,VIP!$A$2:$O12633,2,0)</f>
        <v>DRBR015</v>
      </c>
      <c r="G15" s="122" t="str">
        <f>VLOOKUP(E15,'LISTADO ATM'!$A$2:$B$900,2,0)</f>
        <v>ATM DNI</v>
      </c>
      <c r="H15" s="122" t="str">
        <f>VLOOKUP(E15,VIP!$A$2:$O17554,7,FALSE)</f>
        <v>N/A</v>
      </c>
      <c r="I15" s="122" t="str">
        <f>VLOOKUP(E15,VIP!$A$2:$O9519,8,FALSE)</f>
        <v>N/A</v>
      </c>
      <c r="J15" s="122" t="str">
        <f>VLOOKUP(E15,VIP!$A$2:$O9469,8,FALSE)</f>
        <v>N/A</v>
      </c>
      <c r="K15" s="122" t="str">
        <f>VLOOKUP(E15,VIP!$A$2:$O13043,6,0)</f>
        <v>N/A</v>
      </c>
      <c r="L15" s="124" t="s">
        <v>2228</v>
      </c>
      <c r="M15" s="192" t="s">
        <v>2593</v>
      </c>
      <c r="N15" s="118" t="s">
        <v>2506</v>
      </c>
      <c r="O15" s="141" t="s">
        <v>2474</v>
      </c>
      <c r="P15" s="139"/>
      <c r="Q15" s="193">
        <v>44303.54791666667</v>
      </c>
    </row>
    <row r="16" spans="1:18" ht="18" x14ac:dyDescent="0.25">
      <c r="A16" s="122" t="str">
        <f>VLOOKUP(E16,'LISTADO ATM'!$A$2:$C$901,3,0)</f>
        <v>DISTRITO NACIONAL</v>
      </c>
      <c r="B16" s="142" t="s">
        <v>2546</v>
      </c>
      <c r="C16" s="120">
        <v>44302.576365740744</v>
      </c>
      <c r="D16" s="122" t="s">
        <v>2189</v>
      </c>
      <c r="E16" s="123">
        <v>900</v>
      </c>
      <c r="F16" s="141" t="str">
        <f>VLOOKUP(E16,VIP!$A$2:$O12617,2,0)</f>
        <v>DRBR900</v>
      </c>
      <c r="G16" s="122" t="str">
        <f>VLOOKUP(E16,'LISTADO ATM'!$A$2:$B$900,2,0)</f>
        <v xml:space="preserve">ATM UNP Merca Santo Domingo </v>
      </c>
      <c r="H16" s="122" t="str">
        <f>VLOOKUP(E16,VIP!$A$2:$O17538,7,FALSE)</f>
        <v>Si</v>
      </c>
      <c r="I16" s="122" t="str">
        <f>VLOOKUP(E16,VIP!$A$2:$O9503,8,FALSE)</f>
        <v>Si</v>
      </c>
      <c r="J16" s="122" t="str">
        <f>VLOOKUP(E16,VIP!$A$2:$O9453,8,FALSE)</f>
        <v>Si</v>
      </c>
      <c r="K16" s="122" t="str">
        <f>VLOOKUP(E16,VIP!$A$2:$O13027,6,0)</f>
        <v>NO</v>
      </c>
      <c r="L16" s="124" t="s">
        <v>2228</v>
      </c>
      <c r="M16" s="192" t="s">
        <v>2593</v>
      </c>
      <c r="N16" s="118" t="s">
        <v>2506</v>
      </c>
      <c r="O16" s="141" t="s">
        <v>2474</v>
      </c>
      <c r="P16" s="138"/>
      <c r="Q16" s="193">
        <v>44303.555555555555</v>
      </c>
    </row>
    <row r="17" spans="1:17" ht="18" x14ac:dyDescent="0.25">
      <c r="A17" s="122" t="str">
        <f>VLOOKUP(E17,'LISTADO ATM'!$A$2:$C$901,3,0)</f>
        <v>NORTE</v>
      </c>
      <c r="B17" s="142" t="s">
        <v>2559</v>
      </c>
      <c r="C17" s="120">
        <v>44302.706990740742</v>
      </c>
      <c r="D17" s="122" t="s">
        <v>2190</v>
      </c>
      <c r="E17" s="123">
        <v>689</v>
      </c>
      <c r="F17" s="141" t="str">
        <f>VLOOKUP(E17,VIP!$A$2:$O12612,2,0)</f>
        <v>DRBR689</v>
      </c>
      <c r="G17" s="122" t="str">
        <f>VLOOKUP(E17,'LISTADO ATM'!$A$2:$B$900,2,0)</f>
        <v>ATM Eco Petroleo Villa Gonzalez</v>
      </c>
      <c r="H17" s="122" t="str">
        <f>VLOOKUP(E17,VIP!$A$2:$O17533,7,FALSE)</f>
        <v>NO</v>
      </c>
      <c r="I17" s="122" t="str">
        <f>VLOOKUP(E17,VIP!$A$2:$O9498,8,FALSE)</f>
        <v>NO</v>
      </c>
      <c r="J17" s="122" t="str">
        <f>VLOOKUP(E17,VIP!$A$2:$O9448,8,FALSE)</f>
        <v>NO</v>
      </c>
      <c r="K17" s="122" t="str">
        <f>VLOOKUP(E17,VIP!$A$2:$O13022,6,0)</f>
        <v>NO</v>
      </c>
      <c r="L17" s="124" t="s">
        <v>2228</v>
      </c>
      <c r="M17" s="192" t="s">
        <v>2593</v>
      </c>
      <c r="N17" s="118" t="s">
        <v>2472</v>
      </c>
      <c r="O17" s="141" t="s">
        <v>2501</v>
      </c>
      <c r="P17" s="138"/>
      <c r="Q17" s="193">
        <v>44303.585416666669</v>
      </c>
    </row>
    <row r="18" spans="1:17" ht="18" x14ac:dyDescent="0.25">
      <c r="A18" s="122" t="str">
        <f>VLOOKUP(E18,'LISTADO ATM'!$A$2:$C$901,3,0)</f>
        <v>NORTE</v>
      </c>
      <c r="B18" s="142" t="s">
        <v>2534</v>
      </c>
      <c r="C18" s="120">
        <v>44302.413587962961</v>
      </c>
      <c r="D18" s="122" t="s">
        <v>2189</v>
      </c>
      <c r="E18" s="123">
        <v>262</v>
      </c>
      <c r="F18" s="141" t="str">
        <f>VLOOKUP(E18,VIP!$A$2:$O12596,2,0)</f>
        <v>DRBR262</v>
      </c>
      <c r="G18" s="122" t="str">
        <f>VLOOKUP(E18,'LISTADO ATM'!$A$2:$B$900,2,0)</f>
        <v xml:space="preserve">ATM Oficina Obras Públicas (Santiago) </v>
      </c>
      <c r="H18" s="122" t="str">
        <f>VLOOKUP(E18,VIP!$A$2:$O17517,7,FALSE)</f>
        <v>Si</v>
      </c>
      <c r="I18" s="122" t="str">
        <f>VLOOKUP(E18,VIP!$A$2:$O9482,8,FALSE)</f>
        <v>Si</v>
      </c>
      <c r="J18" s="122" t="str">
        <f>VLOOKUP(E18,VIP!$A$2:$O9432,8,FALSE)</f>
        <v>Si</v>
      </c>
      <c r="K18" s="122" t="str">
        <f>VLOOKUP(E18,VIP!$A$2:$O13006,6,0)</f>
        <v>SI</v>
      </c>
      <c r="L18" s="124" t="s">
        <v>2228</v>
      </c>
      <c r="M18" s="192" t="s">
        <v>2593</v>
      </c>
      <c r="N18" s="118" t="s">
        <v>2472</v>
      </c>
      <c r="O18" s="141" t="s">
        <v>2474</v>
      </c>
      <c r="P18" s="138"/>
      <c r="Q18" s="193">
        <v>44303.60833333333</v>
      </c>
    </row>
    <row r="19" spans="1:17" ht="18" x14ac:dyDescent="0.25">
      <c r="A19" s="122" t="str">
        <f>VLOOKUP(E19,'LISTADO ATM'!$A$2:$C$901,3,0)</f>
        <v>NORTE</v>
      </c>
      <c r="B19" s="142" t="s">
        <v>2614</v>
      </c>
      <c r="C19" s="120">
        <v>44303.401643518519</v>
      </c>
      <c r="D19" s="122" t="s">
        <v>2190</v>
      </c>
      <c r="E19" s="123">
        <v>172</v>
      </c>
      <c r="F19" s="141" t="str">
        <f>VLOOKUP(E19,VIP!$A$2:$O12633,2,0)</f>
        <v>DRBR172</v>
      </c>
      <c r="G19" s="122" t="str">
        <f>VLOOKUP(E19,'LISTADO ATM'!$A$2:$B$900,2,0)</f>
        <v xml:space="preserve">ATM UNP Guaucí </v>
      </c>
      <c r="H19" s="122" t="str">
        <f>VLOOKUP(E19,VIP!$A$2:$O17554,7,FALSE)</f>
        <v>Si</v>
      </c>
      <c r="I19" s="122" t="str">
        <f>VLOOKUP(E19,VIP!$A$2:$O9519,8,FALSE)</f>
        <v>Si</v>
      </c>
      <c r="J19" s="122" t="str">
        <f>VLOOKUP(E19,VIP!$A$2:$O9469,8,FALSE)</f>
        <v>Si</v>
      </c>
      <c r="K19" s="122" t="str">
        <f>VLOOKUP(E19,VIP!$A$2:$O13043,6,0)</f>
        <v>NO</v>
      </c>
      <c r="L19" s="124" t="s">
        <v>2228</v>
      </c>
      <c r="M19" s="192" t="s">
        <v>2593</v>
      </c>
      <c r="N19" s="118" t="s">
        <v>2472</v>
      </c>
      <c r="O19" s="141" t="s">
        <v>2639</v>
      </c>
      <c r="P19" s="138"/>
      <c r="Q19" s="193">
        <v>44303.609027777777</v>
      </c>
    </row>
    <row r="20" spans="1:17" ht="18" x14ac:dyDescent="0.25">
      <c r="A20" s="122" t="str">
        <f>VLOOKUP(E20,'LISTADO ATM'!$A$2:$C$901,3,0)</f>
        <v>DISTRITO NACIONAL</v>
      </c>
      <c r="B20" s="142" t="s">
        <v>2545</v>
      </c>
      <c r="C20" s="120">
        <v>44302.596724537034</v>
      </c>
      <c r="D20" s="122" t="s">
        <v>2189</v>
      </c>
      <c r="E20" s="123">
        <v>545</v>
      </c>
      <c r="F20" s="141" t="str">
        <f>VLOOKUP(E20,VIP!$A$2:$O12615,2,0)</f>
        <v>DRBR995</v>
      </c>
      <c r="G20" s="122" t="str">
        <f>VLOOKUP(E20,'LISTADO ATM'!$A$2:$B$900,2,0)</f>
        <v xml:space="preserve">ATM Oficina Isabel La Católica II  </v>
      </c>
      <c r="H20" s="122" t="str">
        <f>VLOOKUP(E20,VIP!$A$2:$O17536,7,FALSE)</f>
        <v>Si</v>
      </c>
      <c r="I20" s="122" t="str">
        <f>VLOOKUP(E20,VIP!$A$2:$O9501,8,FALSE)</f>
        <v>Si</v>
      </c>
      <c r="J20" s="122" t="str">
        <f>VLOOKUP(E20,VIP!$A$2:$O9451,8,FALSE)</f>
        <v>Si</v>
      </c>
      <c r="K20" s="122" t="str">
        <f>VLOOKUP(E20,VIP!$A$2:$O13025,6,0)</f>
        <v>NO</v>
      </c>
      <c r="L20" s="124" t="s">
        <v>2228</v>
      </c>
      <c r="M20" s="192" t="s">
        <v>2593</v>
      </c>
      <c r="N20" s="118" t="s">
        <v>2506</v>
      </c>
      <c r="O20" s="141" t="s">
        <v>2474</v>
      </c>
      <c r="P20" s="138"/>
      <c r="Q20" s="193">
        <v>44303.609722222223</v>
      </c>
    </row>
    <row r="21" spans="1:17" ht="18" x14ac:dyDescent="0.25">
      <c r="A21" s="122" t="str">
        <f>VLOOKUP(E21,'LISTADO ATM'!$A$2:$C$901,3,0)</f>
        <v>DISTRITO NACIONAL</v>
      </c>
      <c r="B21" s="142" t="s">
        <v>2584</v>
      </c>
      <c r="C21" s="120">
        <v>44302.803472222222</v>
      </c>
      <c r="D21" s="122" t="s">
        <v>2189</v>
      </c>
      <c r="E21" s="123">
        <v>87</v>
      </c>
      <c r="F21" s="141" t="str">
        <f>VLOOKUP(E21,VIP!$A$2:$O12618,2,0)</f>
        <v>DRBR087</v>
      </c>
      <c r="G21" s="122" t="str">
        <f>VLOOKUP(E21,'LISTADO ATM'!$A$2:$B$900,2,0)</f>
        <v xml:space="preserve">ATM Autoservicio Sarasota </v>
      </c>
      <c r="H21" s="122" t="str">
        <f>VLOOKUP(E21,VIP!$A$2:$O17539,7,FALSE)</f>
        <v>Si</v>
      </c>
      <c r="I21" s="122" t="str">
        <f>VLOOKUP(E21,VIP!$A$2:$O9504,8,FALSE)</f>
        <v>Si</v>
      </c>
      <c r="J21" s="122" t="str">
        <f>VLOOKUP(E21,VIP!$A$2:$O9454,8,FALSE)</f>
        <v>Si</v>
      </c>
      <c r="K21" s="122" t="str">
        <f>VLOOKUP(E21,VIP!$A$2:$O13028,6,0)</f>
        <v>NO</v>
      </c>
      <c r="L21" s="124" t="s">
        <v>2228</v>
      </c>
      <c r="M21" s="192" t="s">
        <v>2593</v>
      </c>
      <c r="N21" s="118" t="s">
        <v>2472</v>
      </c>
      <c r="O21" s="141" t="s">
        <v>2189</v>
      </c>
      <c r="P21" s="138"/>
      <c r="Q21" s="193">
        <v>44303.609722222223</v>
      </c>
    </row>
    <row r="22" spans="1:17" ht="18" x14ac:dyDescent="0.25">
      <c r="A22" s="122" t="str">
        <f>VLOOKUP(E22,'LISTADO ATM'!$A$2:$C$901,3,0)</f>
        <v>NORTE</v>
      </c>
      <c r="B22" s="142" t="s">
        <v>2563</v>
      </c>
      <c r="C22" s="120">
        <v>44302.701111111113</v>
      </c>
      <c r="D22" s="122" t="s">
        <v>2190</v>
      </c>
      <c r="E22" s="123">
        <v>88</v>
      </c>
      <c r="F22" s="141" t="str">
        <f>VLOOKUP(E22,VIP!$A$2:$O12616,2,0)</f>
        <v>DRBR088</v>
      </c>
      <c r="G22" s="122" t="str">
        <f>VLOOKUP(E22,'LISTADO ATM'!$A$2:$B$900,2,0)</f>
        <v xml:space="preserve">ATM S/M La Fuente (Santiago) </v>
      </c>
      <c r="H22" s="122" t="str">
        <f>VLOOKUP(E22,VIP!$A$2:$O17537,7,FALSE)</f>
        <v>Si</v>
      </c>
      <c r="I22" s="122" t="str">
        <f>VLOOKUP(E22,VIP!$A$2:$O9502,8,FALSE)</f>
        <v>Si</v>
      </c>
      <c r="J22" s="122" t="str">
        <f>VLOOKUP(E22,VIP!$A$2:$O9452,8,FALSE)</f>
        <v>Si</v>
      </c>
      <c r="K22" s="122" t="str">
        <f>VLOOKUP(E22,VIP!$A$2:$O13026,6,0)</f>
        <v>NO</v>
      </c>
      <c r="L22" s="124" t="s">
        <v>2228</v>
      </c>
      <c r="M22" s="192" t="s">
        <v>2593</v>
      </c>
      <c r="N22" s="118" t="s">
        <v>2472</v>
      </c>
      <c r="O22" s="141" t="s">
        <v>2501</v>
      </c>
      <c r="P22" s="138"/>
      <c r="Q22" s="193">
        <v>44303.609722222223</v>
      </c>
    </row>
    <row r="23" spans="1:17" ht="18" x14ac:dyDescent="0.25">
      <c r="A23" s="122" t="str">
        <f>VLOOKUP(E23,'LISTADO ATM'!$A$2:$C$901,3,0)</f>
        <v>NORTE</v>
      </c>
      <c r="B23" s="142" t="s">
        <v>2533</v>
      </c>
      <c r="C23" s="120">
        <v>44302.423761574071</v>
      </c>
      <c r="D23" s="122" t="s">
        <v>2189</v>
      </c>
      <c r="E23" s="123">
        <v>282</v>
      </c>
      <c r="F23" s="141" t="str">
        <f>VLOOKUP(E23,VIP!$A$2:$O12587,2,0)</f>
        <v>DRBR282</v>
      </c>
      <c r="G23" s="122" t="str">
        <f>VLOOKUP(E23,'LISTADO ATM'!$A$2:$B$900,2,0)</f>
        <v xml:space="preserve">ATM Autobanco Nibaje </v>
      </c>
      <c r="H23" s="122" t="str">
        <f>VLOOKUP(E23,VIP!$A$2:$O17508,7,FALSE)</f>
        <v>Si</v>
      </c>
      <c r="I23" s="122" t="str">
        <f>VLOOKUP(E23,VIP!$A$2:$O9473,8,FALSE)</f>
        <v>Si</v>
      </c>
      <c r="J23" s="122" t="str">
        <f>VLOOKUP(E23,VIP!$A$2:$O9423,8,FALSE)</f>
        <v>Si</v>
      </c>
      <c r="K23" s="122" t="str">
        <f>VLOOKUP(E23,VIP!$A$2:$O12997,6,0)</f>
        <v>NO</v>
      </c>
      <c r="L23" s="124" t="s">
        <v>2228</v>
      </c>
      <c r="M23" s="192" t="s">
        <v>2593</v>
      </c>
      <c r="N23" s="118" t="s">
        <v>2472</v>
      </c>
      <c r="O23" s="141" t="s">
        <v>2474</v>
      </c>
      <c r="P23" s="138"/>
      <c r="Q23" s="193">
        <v>44303.609722222223</v>
      </c>
    </row>
    <row r="24" spans="1:17" ht="18" x14ac:dyDescent="0.25">
      <c r="A24" s="122" t="str">
        <f>VLOOKUP(E24,'LISTADO ATM'!$A$2:$C$901,3,0)</f>
        <v>ESTE</v>
      </c>
      <c r="B24" s="142" t="s">
        <v>2532</v>
      </c>
      <c r="C24" s="120">
        <v>44302.456712962965</v>
      </c>
      <c r="D24" s="122" t="s">
        <v>2189</v>
      </c>
      <c r="E24" s="123">
        <v>830</v>
      </c>
      <c r="F24" s="141" t="str">
        <f>VLOOKUP(E24,VIP!$A$2:$O12581,2,0)</f>
        <v>DRBR830</v>
      </c>
      <c r="G24" s="122" t="str">
        <f>VLOOKUP(E24,'LISTADO ATM'!$A$2:$B$900,2,0)</f>
        <v xml:space="preserve">ATM UNP Sabana Grande de Boyá </v>
      </c>
      <c r="H24" s="122" t="str">
        <f>VLOOKUP(E24,VIP!$A$2:$O17502,7,FALSE)</f>
        <v>Si</v>
      </c>
      <c r="I24" s="122" t="str">
        <f>VLOOKUP(E24,VIP!$A$2:$O9467,8,FALSE)</f>
        <v>Si</v>
      </c>
      <c r="J24" s="122" t="str">
        <f>VLOOKUP(E24,VIP!$A$2:$O9417,8,FALSE)</f>
        <v>Si</v>
      </c>
      <c r="K24" s="122" t="str">
        <f>VLOOKUP(E24,VIP!$A$2:$O12991,6,0)</f>
        <v>NO</v>
      </c>
      <c r="L24" s="124" t="s">
        <v>2228</v>
      </c>
      <c r="M24" s="192" t="s">
        <v>2593</v>
      </c>
      <c r="N24" s="118" t="s">
        <v>2472</v>
      </c>
      <c r="O24" s="141" t="s">
        <v>2474</v>
      </c>
      <c r="P24" s="138"/>
      <c r="Q24" s="193">
        <v>44303.609722222223</v>
      </c>
    </row>
    <row r="25" spans="1:17" ht="18" x14ac:dyDescent="0.25">
      <c r="A25" s="122" t="str">
        <f>VLOOKUP(E25,'LISTADO ATM'!$A$2:$C$901,3,0)</f>
        <v>NORTE</v>
      </c>
      <c r="B25" s="142" t="s">
        <v>2607</v>
      </c>
      <c r="C25" s="120">
        <v>44303.412754629629</v>
      </c>
      <c r="D25" s="122" t="s">
        <v>2190</v>
      </c>
      <c r="E25" s="123">
        <v>253</v>
      </c>
      <c r="F25" s="141" t="str">
        <f>VLOOKUP(E25,VIP!$A$2:$O12626,2,0)</f>
        <v>DRBR253</v>
      </c>
      <c r="G25" s="122" t="str">
        <f>VLOOKUP(E25,'LISTADO ATM'!$A$2:$B$900,2,0)</f>
        <v xml:space="preserve">ATM Centro Cuesta Nacional (Santiago) </v>
      </c>
      <c r="H25" s="122" t="str">
        <f>VLOOKUP(E25,VIP!$A$2:$O17547,7,FALSE)</f>
        <v>Si</v>
      </c>
      <c r="I25" s="122" t="str">
        <f>VLOOKUP(E25,VIP!$A$2:$O9512,8,FALSE)</f>
        <v>Si</v>
      </c>
      <c r="J25" s="122" t="str">
        <f>VLOOKUP(E25,VIP!$A$2:$O9462,8,FALSE)</f>
        <v>Si</v>
      </c>
      <c r="K25" s="122" t="str">
        <f>VLOOKUP(E25,VIP!$A$2:$O13036,6,0)</f>
        <v>NO</v>
      </c>
      <c r="L25" s="124" t="s">
        <v>2228</v>
      </c>
      <c r="M25" s="192" t="s">
        <v>2593</v>
      </c>
      <c r="N25" s="118" t="s">
        <v>2472</v>
      </c>
      <c r="O25" s="141" t="s">
        <v>2639</v>
      </c>
      <c r="P25" s="138"/>
      <c r="Q25" s="193">
        <v>44303.615277777775</v>
      </c>
    </row>
    <row r="26" spans="1:17" ht="18" x14ac:dyDescent="0.25">
      <c r="A26" s="122" t="str">
        <f>VLOOKUP(E26,'LISTADO ATM'!$A$2:$C$901,3,0)</f>
        <v>DISTRITO NACIONAL</v>
      </c>
      <c r="B26" s="142" t="s">
        <v>2609</v>
      </c>
      <c r="C26" s="120">
        <v>44303.409791666665</v>
      </c>
      <c r="D26" s="122" t="s">
        <v>2189</v>
      </c>
      <c r="E26" s="123">
        <v>473</v>
      </c>
      <c r="F26" s="141" t="str">
        <f>VLOOKUP(E26,VIP!$A$2:$O12628,2,0)</f>
        <v>DRBR473</v>
      </c>
      <c r="G26" s="122" t="str">
        <f>VLOOKUP(E26,'LISTADO ATM'!$A$2:$B$900,2,0)</f>
        <v xml:space="preserve">ATM Oficina Carrefour II </v>
      </c>
      <c r="H26" s="122" t="str">
        <f>VLOOKUP(E26,VIP!$A$2:$O17549,7,FALSE)</f>
        <v>Si</v>
      </c>
      <c r="I26" s="122" t="str">
        <f>VLOOKUP(E26,VIP!$A$2:$O9514,8,FALSE)</f>
        <v>Si</v>
      </c>
      <c r="J26" s="122" t="str">
        <f>VLOOKUP(E26,VIP!$A$2:$O9464,8,FALSE)</f>
        <v>Si</v>
      </c>
      <c r="K26" s="122" t="str">
        <f>VLOOKUP(E26,VIP!$A$2:$O13038,6,0)</f>
        <v>NO</v>
      </c>
      <c r="L26" s="124" t="s">
        <v>2228</v>
      </c>
      <c r="M26" s="192" t="s">
        <v>2593</v>
      </c>
      <c r="N26" s="118" t="s">
        <v>2472</v>
      </c>
      <c r="O26" s="141" t="s">
        <v>2474</v>
      </c>
      <c r="P26" s="138"/>
      <c r="Q26" s="193">
        <v>44303.616666666669</v>
      </c>
    </row>
    <row r="27" spans="1:17" ht="18" x14ac:dyDescent="0.25">
      <c r="A27" s="122" t="str">
        <f>VLOOKUP(E27,'LISTADO ATM'!$A$2:$C$901,3,0)</f>
        <v>DISTRITO NACIONAL</v>
      </c>
      <c r="B27" s="142" t="s">
        <v>2611</v>
      </c>
      <c r="C27" s="120">
        <v>44303.408113425925</v>
      </c>
      <c r="D27" s="122" t="s">
        <v>2189</v>
      </c>
      <c r="E27" s="123">
        <v>542</v>
      </c>
      <c r="F27" s="141" t="str">
        <f>VLOOKUP(E27,VIP!$A$2:$O12630,2,0)</f>
        <v>DRBR542</v>
      </c>
      <c r="G27" s="122" t="str">
        <f>VLOOKUP(E27,'LISTADO ATM'!$A$2:$B$900,2,0)</f>
        <v>ATM S/M la Cadena Carretera Mella</v>
      </c>
      <c r="H27" s="122" t="str">
        <f>VLOOKUP(E27,VIP!$A$2:$O17551,7,FALSE)</f>
        <v>NO</v>
      </c>
      <c r="I27" s="122" t="str">
        <f>VLOOKUP(E27,VIP!$A$2:$O9516,8,FALSE)</f>
        <v>SI</v>
      </c>
      <c r="J27" s="122" t="str">
        <f>VLOOKUP(E27,VIP!$A$2:$O9466,8,FALSE)</f>
        <v>SI</v>
      </c>
      <c r="K27" s="122" t="str">
        <f>VLOOKUP(E27,VIP!$A$2:$O13040,6,0)</f>
        <v>NO</v>
      </c>
      <c r="L27" s="124" t="s">
        <v>2228</v>
      </c>
      <c r="M27" s="192" t="s">
        <v>2593</v>
      </c>
      <c r="N27" s="118" t="s">
        <v>2472</v>
      </c>
      <c r="O27" s="141" t="s">
        <v>2474</v>
      </c>
      <c r="P27" s="138"/>
      <c r="Q27" s="193">
        <v>44303.621527777781</v>
      </c>
    </row>
    <row r="28" spans="1:17" ht="18" x14ac:dyDescent="0.25">
      <c r="A28" s="122" t="str">
        <f>VLOOKUP(E28,'LISTADO ATM'!$A$2:$C$901,3,0)</f>
        <v>NORTE</v>
      </c>
      <c r="B28" s="142" t="s">
        <v>2608</v>
      </c>
      <c r="C28" s="120">
        <v>44303.411678240744</v>
      </c>
      <c r="D28" s="122" t="s">
        <v>2190</v>
      </c>
      <c r="E28" s="123">
        <v>275</v>
      </c>
      <c r="F28" s="141" t="str">
        <f>VLOOKUP(E28,VIP!$A$2:$O12627,2,0)</f>
        <v>DRBR275</v>
      </c>
      <c r="G28" s="122" t="str">
        <f>VLOOKUP(E28,'LISTADO ATM'!$A$2:$B$900,2,0)</f>
        <v xml:space="preserve">ATM Autobanco Duarte Stgo. II </v>
      </c>
      <c r="H28" s="122" t="str">
        <f>VLOOKUP(E28,VIP!$A$2:$O17548,7,FALSE)</f>
        <v>Si</v>
      </c>
      <c r="I28" s="122" t="str">
        <f>VLOOKUP(E28,VIP!$A$2:$O9513,8,FALSE)</f>
        <v>Si</v>
      </c>
      <c r="J28" s="122" t="str">
        <f>VLOOKUP(E28,VIP!$A$2:$O9463,8,FALSE)</f>
        <v>Si</v>
      </c>
      <c r="K28" s="122" t="str">
        <f>VLOOKUP(E28,VIP!$A$2:$O13037,6,0)</f>
        <v>NO</v>
      </c>
      <c r="L28" s="124" t="s">
        <v>2228</v>
      </c>
      <c r="M28" s="192" t="s">
        <v>2593</v>
      </c>
      <c r="N28" s="118" t="s">
        <v>2472</v>
      </c>
      <c r="O28" s="141" t="s">
        <v>2639</v>
      </c>
      <c r="P28" s="138"/>
      <c r="Q28" s="193">
        <v>44303.62222222222</v>
      </c>
    </row>
    <row r="29" spans="1:17" ht="18" x14ac:dyDescent="0.25">
      <c r="A29" s="122" t="str">
        <f>VLOOKUP(E29,'LISTADO ATM'!$A$2:$C$901,3,0)</f>
        <v>DISTRITO NACIONAL</v>
      </c>
      <c r="B29" s="121">
        <v>335854567</v>
      </c>
      <c r="C29" s="120">
        <v>44301.525914351849</v>
      </c>
      <c r="D29" s="122" t="s">
        <v>2189</v>
      </c>
      <c r="E29" s="123">
        <v>241</v>
      </c>
      <c r="F29" s="141" t="str">
        <f>VLOOKUP(E29,VIP!$A$2:$O12628,2,0)</f>
        <v>DRBR241</v>
      </c>
      <c r="G29" s="122" t="str">
        <f>VLOOKUP(E29,'LISTADO ATM'!$A$2:$B$900,2,0)</f>
        <v xml:space="preserve">ATM Palacio Nacional (Presidencia) </v>
      </c>
      <c r="H29" s="122" t="str">
        <f>VLOOKUP(E29,VIP!$A$2:$O17549,7,FALSE)</f>
        <v>Si</v>
      </c>
      <c r="I29" s="122" t="str">
        <f>VLOOKUP(E29,VIP!$A$2:$O9514,8,FALSE)</f>
        <v>Si</v>
      </c>
      <c r="J29" s="122" t="str">
        <f>VLOOKUP(E29,VIP!$A$2:$O9464,8,FALSE)</f>
        <v>Si</v>
      </c>
      <c r="K29" s="122" t="str">
        <f>VLOOKUP(E29,VIP!$A$2:$O13038,6,0)</f>
        <v>NO</v>
      </c>
      <c r="L29" s="124" t="s">
        <v>2228</v>
      </c>
      <c r="M29" s="118" t="s">
        <v>2465</v>
      </c>
      <c r="N29" s="118" t="s">
        <v>2506</v>
      </c>
      <c r="O29" s="141" t="s">
        <v>2474</v>
      </c>
      <c r="P29" s="139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42" t="s">
        <v>2561</v>
      </c>
      <c r="C30" s="120">
        <v>44302.705231481479</v>
      </c>
      <c r="D30" s="122" t="s">
        <v>2189</v>
      </c>
      <c r="E30" s="123">
        <v>248</v>
      </c>
      <c r="F30" s="141" t="str">
        <f>VLOOKUP(E30,VIP!$A$2:$O12614,2,0)</f>
        <v>DRBR248</v>
      </c>
      <c r="G30" s="122" t="str">
        <f>VLOOKUP(E30,'LISTADO ATM'!$A$2:$B$900,2,0)</f>
        <v xml:space="preserve">ATM Shell Paraiso </v>
      </c>
      <c r="H30" s="122" t="str">
        <f>VLOOKUP(E30,VIP!$A$2:$O17535,7,FALSE)</f>
        <v>Si</v>
      </c>
      <c r="I30" s="122" t="str">
        <f>VLOOKUP(E30,VIP!$A$2:$O9500,8,FALSE)</f>
        <v>Si</v>
      </c>
      <c r="J30" s="122" t="str">
        <f>VLOOKUP(E30,VIP!$A$2:$O9450,8,FALSE)</f>
        <v>Si</v>
      </c>
      <c r="K30" s="122" t="str">
        <f>VLOOKUP(E30,VIP!$A$2:$O13024,6,0)</f>
        <v>NO</v>
      </c>
      <c r="L30" s="124" t="s">
        <v>2228</v>
      </c>
      <c r="M30" s="118" t="s">
        <v>2465</v>
      </c>
      <c r="N30" s="118" t="s">
        <v>2506</v>
      </c>
      <c r="O30" s="141" t="s">
        <v>2474</v>
      </c>
      <c r="P30" s="138"/>
      <c r="Q30" s="118" t="s">
        <v>2228</v>
      </c>
    </row>
    <row r="31" spans="1:17" ht="18" x14ac:dyDescent="0.25">
      <c r="A31" s="122" t="str">
        <f>VLOOKUP(E31,'LISTADO ATM'!$A$2:$C$901,3,0)</f>
        <v>DISTRITO NACIONAL</v>
      </c>
      <c r="B31" s="142" t="s">
        <v>2544</v>
      </c>
      <c r="C31" s="120">
        <v>44302.597812499997</v>
      </c>
      <c r="D31" s="122" t="s">
        <v>2189</v>
      </c>
      <c r="E31" s="123">
        <v>416</v>
      </c>
      <c r="F31" s="141" t="str">
        <f>VLOOKUP(E31,VIP!$A$2:$O12614,2,0)</f>
        <v>DRBR416</v>
      </c>
      <c r="G31" s="122" t="str">
        <f>VLOOKUP(E31,'LISTADO ATM'!$A$2:$B$900,2,0)</f>
        <v xml:space="preserve">ATM Autobanco San Martín II </v>
      </c>
      <c r="H31" s="122" t="str">
        <f>VLOOKUP(E31,VIP!$A$2:$O17535,7,FALSE)</f>
        <v>Si</v>
      </c>
      <c r="I31" s="122" t="str">
        <f>VLOOKUP(E31,VIP!$A$2:$O9500,8,FALSE)</f>
        <v>Si</v>
      </c>
      <c r="J31" s="122" t="str">
        <f>VLOOKUP(E31,VIP!$A$2:$O9450,8,FALSE)</f>
        <v>Si</v>
      </c>
      <c r="K31" s="122" t="str">
        <f>VLOOKUP(E31,VIP!$A$2:$O13024,6,0)</f>
        <v>NO</v>
      </c>
      <c r="L31" s="124" t="s">
        <v>2228</v>
      </c>
      <c r="M31" s="118" t="s">
        <v>2465</v>
      </c>
      <c r="N31" s="118" t="s">
        <v>2506</v>
      </c>
      <c r="O31" s="141" t="s">
        <v>2474</v>
      </c>
      <c r="P31" s="138"/>
      <c r="Q31" s="119" t="s">
        <v>2228</v>
      </c>
    </row>
    <row r="32" spans="1:17" s="99" customFormat="1" ht="18" x14ac:dyDescent="0.25">
      <c r="A32" s="122" t="str">
        <f>VLOOKUP(E32,'LISTADO ATM'!$A$2:$C$901,3,0)</f>
        <v>DISTRITO NACIONAL</v>
      </c>
      <c r="B32" s="142" t="s">
        <v>2543</v>
      </c>
      <c r="C32" s="120">
        <v>44302.598553240743</v>
      </c>
      <c r="D32" s="122" t="s">
        <v>2189</v>
      </c>
      <c r="E32" s="123">
        <v>966</v>
      </c>
      <c r="F32" s="143" t="str">
        <f>VLOOKUP(E32,VIP!$A$2:$O12613,2,0)</f>
        <v>DRBR966</v>
      </c>
      <c r="G32" s="122" t="str">
        <f>VLOOKUP(E32,'LISTADO ATM'!$A$2:$B$900,2,0)</f>
        <v>ATM Centro Medico Real</v>
      </c>
      <c r="H32" s="122" t="str">
        <f>VLOOKUP(E32,VIP!$A$2:$O17534,7,FALSE)</f>
        <v>Si</v>
      </c>
      <c r="I32" s="122" t="str">
        <f>VLOOKUP(E32,VIP!$A$2:$O9499,8,FALSE)</f>
        <v>Si</v>
      </c>
      <c r="J32" s="122" t="str">
        <f>VLOOKUP(E32,VIP!$A$2:$O9449,8,FALSE)</f>
        <v>Si</v>
      </c>
      <c r="K32" s="122" t="str">
        <f>VLOOKUP(E32,VIP!$A$2:$O13023,6,0)</f>
        <v>NO</v>
      </c>
      <c r="L32" s="124" t="s">
        <v>2228</v>
      </c>
      <c r="M32" s="118" t="s">
        <v>2465</v>
      </c>
      <c r="N32" s="118" t="s">
        <v>2506</v>
      </c>
      <c r="O32" s="143" t="s">
        <v>2474</v>
      </c>
      <c r="P32" s="138"/>
      <c r="Q32" s="119" t="s">
        <v>2228</v>
      </c>
    </row>
    <row r="33" spans="1:17" s="99" customFormat="1" ht="18" x14ac:dyDescent="0.25">
      <c r="A33" s="122" t="str">
        <f>VLOOKUP(E33,'LISTADO ATM'!$A$2:$C$901,3,0)</f>
        <v>DISTRITO NACIONAL</v>
      </c>
      <c r="B33" s="142" t="s">
        <v>2539</v>
      </c>
      <c r="C33" s="120">
        <v>44302.620520833334</v>
      </c>
      <c r="D33" s="122" t="s">
        <v>2189</v>
      </c>
      <c r="E33" s="123">
        <v>70</v>
      </c>
      <c r="F33" s="143" t="str">
        <f>VLOOKUP(E33,VIP!$A$2:$O12608,2,0)</f>
        <v>DRBR070</v>
      </c>
      <c r="G33" s="122" t="str">
        <f>VLOOKUP(E33,'LISTADO ATM'!$A$2:$B$900,2,0)</f>
        <v xml:space="preserve">ATM Autoservicio Plaza Lama Zona Oriental </v>
      </c>
      <c r="H33" s="122" t="str">
        <f>VLOOKUP(E33,VIP!$A$2:$O17529,7,FALSE)</f>
        <v>Si</v>
      </c>
      <c r="I33" s="122" t="str">
        <f>VLOOKUP(E33,VIP!$A$2:$O9494,8,FALSE)</f>
        <v>Si</v>
      </c>
      <c r="J33" s="122" t="str">
        <f>VLOOKUP(E33,VIP!$A$2:$O9444,8,FALSE)</f>
        <v>Si</v>
      </c>
      <c r="K33" s="122" t="str">
        <f>VLOOKUP(E33,VIP!$A$2:$O13018,6,0)</f>
        <v>NO</v>
      </c>
      <c r="L33" s="124" t="s">
        <v>2228</v>
      </c>
      <c r="M33" s="118" t="s">
        <v>2465</v>
      </c>
      <c r="N33" s="118" t="s">
        <v>2472</v>
      </c>
      <c r="O33" s="143" t="s">
        <v>2474</v>
      </c>
      <c r="P33" s="138"/>
      <c r="Q33" s="119" t="s">
        <v>2228</v>
      </c>
    </row>
    <row r="34" spans="1:17" s="99" customFormat="1" ht="18" x14ac:dyDescent="0.25">
      <c r="A34" s="122" t="str">
        <f>VLOOKUP(E34,'LISTADO ATM'!$A$2:$C$901,3,0)</f>
        <v>DISTRITO NACIONAL</v>
      </c>
      <c r="B34" s="121">
        <v>335855314</v>
      </c>
      <c r="C34" s="120">
        <v>44301.925613425927</v>
      </c>
      <c r="D34" s="122" t="s">
        <v>2189</v>
      </c>
      <c r="E34" s="123">
        <v>115</v>
      </c>
      <c r="F34" s="143" t="str">
        <f>VLOOKUP(E34,VIP!$A$2:$O12643,2,0)</f>
        <v>DRBR115</v>
      </c>
      <c r="G34" s="122" t="str">
        <f>VLOOKUP(E34,'LISTADO ATM'!$A$2:$B$900,2,0)</f>
        <v xml:space="preserve">ATM Oficina Megacentro I </v>
      </c>
      <c r="H34" s="122" t="str">
        <f>VLOOKUP(E34,VIP!$A$2:$O17564,7,FALSE)</f>
        <v>Si</v>
      </c>
      <c r="I34" s="122" t="str">
        <f>VLOOKUP(E34,VIP!$A$2:$O9529,8,FALSE)</f>
        <v>Si</v>
      </c>
      <c r="J34" s="122" t="str">
        <f>VLOOKUP(E34,VIP!$A$2:$O9479,8,FALSE)</f>
        <v>Si</v>
      </c>
      <c r="K34" s="122" t="str">
        <f>VLOOKUP(E34,VIP!$A$2:$O13053,6,0)</f>
        <v>SI</v>
      </c>
      <c r="L34" s="124" t="s">
        <v>2228</v>
      </c>
      <c r="M34" s="118" t="s">
        <v>2465</v>
      </c>
      <c r="N34" s="118" t="s">
        <v>2472</v>
      </c>
      <c r="O34" s="143" t="s">
        <v>2474</v>
      </c>
      <c r="P34" s="139"/>
      <c r="Q34" s="118" t="s">
        <v>2228</v>
      </c>
    </row>
    <row r="35" spans="1:17" s="99" customFormat="1" ht="18" x14ac:dyDescent="0.25">
      <c r="A35" s="122" t="str">
        <f>VLOOKUP(E35,'LISTADO ATM'!$A$2:$C$901,3,0)</f>
        <v>DISTRITO NACIONAL</v>
      </c>
      <c r="B35" s="142" t="s">
        <v>2686</v>
      </c>
      <c r="C35" s="120">
        <v>44303.620104166665</v>
      </c>
      <c r="D35" s="122" t="s">
        <v>2189</v>
      </c>
      <c r="E35" s="123">
        <v>149</v>
      </c>
      <c r="F35" s="143" t="str">
        <f>VLOOKUP(E35,VIP!$A$2:$O12618,2,0)</f>
        <v>DRBR149</v>
      </c>
      <c r="G35" s="122" t="str">
        <f>VLOOKUP(E35,'LISTADO ATM'!$A$2:$B$900,2,0)</f>
        <v>ATM Estación Metro Concepción</v>
      </c>
      <c r="H35" s="122" t="str">
        <f>VLOOKUP(E35,VIP!$A$2:$O17539,7,FALSE)</f>
        <v>N/A</v>
      </c>
      <c r="I35" s="122" t="str">
        <f>VLOOKUP(E35,VIP!$A$2:$O9504,8,FALSE)</f>
        <v>N/A</v>
      </c>
      <c r="J35" s="122" t="str">
        <f>VLOOKUP(E35,VIP!$A$2:$O9454,8,FALSE)</f>
        <v>N/A</v>
      </c>
      <c r="K35" s="122" t="str">
        <f>VLOOKUP(E35,VIP!$A$2:$O13028,6,0)</f>
        <v>N/A</v>
      </c>
      <c r="L35" s="124" t="s">
        <v>2228</v>
      </c>
      <c r="M35" s="118" t="s">
        <v>2465</v>
      </c>
      <c r="N35" s="118" t="s">
        <v>2472</v>
      </c>
      <c r="O35" s="143" t="s">
        <v>2474</v>
      </c>
      <c r="P35" s="138"/>
      <c r="Q35" s="118" t="s">
        <v>2228</v>
      </c>
    </row>
    <row r="36" spans="1:17" s="99" customFormat="1" ht="18" x14ac:dyDescent="0.25">
      <c r="A36" s="122" t="str">
        <f>VLOOKUP(E36,'LISTADO ATM'!$A$2:$C$901,3,0)</f>
        <v>DISTRITO NACIONAL</v>
      </c>
      <c r="B36" s="142" t="s">
        <v>2621</v>
      </c>
      <c r="C36" s="120">
        <v>44303.394953703704</v>
      </c>
      <c r="D36" s="122" t="s">
        <v>2189</v>
      </c>
      <c r="E36" s="123">
        <v>160</v>
      </c>
      <c r="F36" s="143" t="str">
        <f>VLOOKUP(E36,VIP!$A$2:$O12640,2,0)</f>
        <v>DRBR160</v>
      </c>
      <c r="G36" s="122" t="str">
        <f>VLOOKUP(E36,'LISTADO ATM'!$A$2:$B$900,2,0)</f>
        <v xml:space="preserve">ATM Oficina Herrera </v>
      </c>
      <c r="H36" s="122" t="str">
        <f>VLOOKUP(E36,VIP!$A$2:$O17561,7,FALSE)</f>
        <v>Si</v>
      </c>
      <c r="I36" s="122" t="str">
        <f>VLOOKUP(E36,VIP!$A$2:$O9526,8,FALSE)</f>
        <v>Si</v>
      </c>
      <c r="J36" s="122" t="str">
        <f>VLOOKUP(E36,VIP!$A$2:$O9476,8,FALSE)</f>
        <v>Si</v>
      </c>
      <c r="K36" s="122" t="str">
        <f>VLOOKUP(E36,VIP!$A$2:$O13050,6,0)</f>
        <v>NO</v>
      </c>
      <c r="L36" s="124" t="s">
        <v>2228</v>
      </c>
      <c r="M36" s="118" t="s">
        <v>2465</v>
      </c>
      <c r="N36" s="118" t="s">
        <v>2472</v>
      </c>
      <c r="O36" s="143" t="s">
        <v>2474</v>
      </c>
      <c r="P36" s="138"/>
      <c r="Q36" s="118" t="s">
        <v>2228</v>
      </c>
    </row>
    <row r="37" spans="1:17" s="99" customFormat="1" ht="18" x14ac:dyDescent="0.25">
      <c r="A37" s="122" t="str">
        <f>VLOOKUP(E37,'LISTADO ATM'!$A$2:$C$901,3,0)</f>
        <v>DISTRITO NACIONAL</v>
      </c>
      <c r="B37" s="142" t="s">
        <v>2554</v>
      </c>
      <c r="C37" s="120">
        <v>44302.761157407411</v>
      </c>
      <c r="D37" s="122" t="s">
        <v>2189</v>
      </c>
      <c r="E37" s="123">
        <v>234</v>
      </c>
      <c r="F37" s="143" t="str">
        <f>VLOOKUP(E37,VIP!$A$2:$O12606,2,0)</f>
        <v>DRBR234</v>
      </c>
      <c r="G37" s="122" t="str">
        <f>VLOOKUP(E37,'LISTADO ATM'!$A$2:$B$900,2,0)</f>
        <v xml:space="preserve">ATM Oficina Boca Chica I </v>
      </c>
      <c r="H37" s="122" t="str">
        <f>VLOOKUP(E37,VIP!$A$2:$O17527,7,FALSE)</f>
        <v>Si</v>
      </c>
      <c r="I37" s="122" t="str">
        <f>VLOOKUP(E37,VIP!$A$2:$O9492,8,FALSE)</f>
        <v>Si</v>
      </c>
      <c r="J37" s="122" t="str">
        <f>VLOOKUP(E37,VIP!$A$2:$O9442,8,FALSE)</f>
        <v>Si</v>
      </c>
      <c r="K37" s="122" t="str">
        <f>VLOOKUP(E37,VIP!$A$2:$O13016,6,0)</f>
        <v>NO</v>
      </c>
      <c r="L37" s="124" t="s">
        <v>2228</v>
      </c>
      <c r="M37" s="118" t="s">
        <v>2465</v>
      </c>
      <c r="N37" s="118" t="s">
        <v>2472</v>
      </c>
      <c r="O37" s="143" t="s">
        <v>2474</v>
      </c>
      <c r="P37" s="138"/>
      <c r="Q37" s="118" t="s">
        <v>2228</v>
      </c>
    </row>
    <row r="38" spans="1:17" s="99" customFormat="1" ht="18" x14ac:dyDescent="0.25">
      <c r="A38" s="122" t="str">
        <f>VLOOKUP(E38,'LISTADO ATM'!$A$2:$C$901,3,0)</f>
        <v>DISTRITO NACIONAL</v>
      </c>
      <c r="B38" s="142" t="s">
        <v>2616</v>
      </c>
      <c r="C38" s="120">
        <v>44303.4</v>
      </c>
      <c r="D38" s="122" t="s">
        <v>2189</v>
      </c>
      <c r="E38" s="123">
        <v>239</v>
      </c>
      <c r="F38" s="143" t="str">
        <f>VLOOKUP(E38,VIP!$A$2:$O12635,2,0)</f>
        <v>DRBR239</v>
      </c>
      <c r="G38" s="122" t="str">
        <f>VLOOKUP(E38,'LISTADO ATM'!$A$2:$B$900,2,0)</f>
        <v xml:space="preserve">ATM Autobanco Charles de Gaulle </v>
      </c>
      <c r="H38" s="122" t="str">
        <f>VLOOKUP(E38,VIP!$A$2:$O17556,7,FALSE)</f>
        <v>Si</v>
      </c>
      <c r="I38" s="122" t="str">
        <f>VLOOKUP(E38,VIP!$A$2:$O9521,8,FALSE)</f>
        <v>Si</v>
      </c>
      <c r="J38" s="122" t="str">
        <f>VLOOKUP(E38,VIP!$A$2:$O9471,8,FALSE)</f>
        <v>Si</v>
      </c>
      <c r="K38" s="122" t="str">
        <f>VLOOKUP(E38,VIP!$A$2:$O13045,6,0)</f>
        <v>SI</v>
      </c>
      <c r="L38" s="124" t="s">
        <v>2228</v>
      </c>
      <c r="M38" s="118" t="s">
        <v>2465</v>
      </c>
      <c r="N38" s="118" t="s">
        <v>2472</v>
      </c>
      <c r="O38" s="143" t="s">
        <v>2474</v>
      </c>
      <c r="P38" s="138"/>
      <c r="Q38" s="118" t="s">
        <v>2228</v>
      </c>
    </row>
    <row r="39" spans="1:17" s="99" customFormat="1" ht="18" x14ac:dyDescent="0.25">
      <c r="A39" s="122" t="str">
        <f>VLOOKUP(E39,'LISTADO ATM'!$A$2:$C$901,3,0)</f>
        <v>DISTRITO NACIONAL</v>
      </c>
      <c r="B39" s="142" t="s">
        <v>2617</v>
      </c>
      <c r="C39" s="120">
        <v>44303.398344907408</v>
      </c>
      <c r="D39" s="122" t="s">
        <v>2189</v>
      </c>
      <c r="E39" s="123">
        <v>264</v>
      </c>
      <c r="F39" s="143" t="str">
        <f>VLOOKUP(E39,VIP!$A$2:$O12636,2,0)</f>
        <v>DRBR264</v>
      </c>
      <c r="G39" s="122" t="str">
        <f>VLOOKUP(E39,'LISTADO ATM'!$A$2:$B$900,2,0)</f>
        <v xml:space="preserve">ATM S/M Nacional Independencia </v>
      </c>
      <c r="H39" s="122" t="str">
        <f>VLOOKUP(E39,VIP!$A$2:$O17557,7,FALSE)</f>
        <v>Si</v>
      </c>
      <c r="I39" s="122" t="str">
        <f>VLOOKUP(E39,VIP!$A$2:$O9522,8,FALSE)</f>
        <v>Si</v>
      </c>
      <c r="J39" s="122" t="str">
        <f>VLOOKUP(E39,VIP!$A$2:$O9472,8,FALSE)</f>
        <v>Si</v>
      </c>
      <c r="K39" s="122" t="str">
        <f>VLOOKUP(E39,VIP!$A$2:$O13046,6,0)</f>
        <v>SI</v>
      </c>
      <c r="L39" s="124" t="s">
        <v>2228</v>
      </c>
      <c r="M39" s="118" t="s">
        <v>2465</v>
      </c>
      <c r="N39" s="118" t="s">
        <v>2472</v>
      </c>
      <c r="O39" s="143" t="s">
        <v>2474</v>
      </c>
      <c r="P39" s="138"/>
      <c r="Q39" s="118" t="s">
        <v>2228</v>
      </c>
    </row>
    <row r="40" spans="1:17" s="99" customFormat="1" ht="18" x14ac:dyDescent="0.25">
      <c r="A40" s="122" t="str">
        <f>VLOOKUP(E40,'LISTADO ATM'!$A$2:$C$901,3,0)</f>
        <v>NORTE</v>
      </c>
      <c r="B40" s="142" t="s">
        <v>2547</v>
      </c>
      <c r="C40" s="120">
        <v>44302.574942129628</v>
      </c>
      <c r="D40" s="122" t="s">
        <v>2190</v>
      </c>
      <c r="E40" s="123">
        <v>396</v>
      </c>
      <c r="F40" s="143" t="str">
        <f>VLOOKUP(E40,VIP!$A$2:$O12618,2,0)</f>
        <v>DRBR396</v>
      </c>
      <c r="G40" s="122" t="str">
        <f>VLOOKUP(E40,'LISTADO ATM'!$A$2:$B$900,2,0)</f>
        <v xml:space="preserve">ATM Oficina Plaza Ulloa (La Fuente) </v>
      </c>
      <c r="H40" s="122" t="str">
        <f>VLOOKUP(E40,VIP!$A$2:$O17539,7,FALSE)</f>
        <v>Si</v>
      </c>
      <c r="I40" s="122" t="str">
        <f>VLOOKUP(E40,VIP!$A$2:$O9504,8,FALSE)</f>
        <v>Si</v>
      </c>
      <c r="J40" s="122" t="str">
        <f>VLOOKUP(E40,VIP!$A$2:$O9454,8,FALSE)</f>
        <v>Si</v>
      </c>
      <c r="K40" s="122" t="str">
        <f>VLOOKUP(E40,VIP!$A$2:$O13028,6,0)</f>
        <v>NO</v>
      </c>
      <c r="L40" s="124" t="s">
        <v>2228</v>
      </c>
      <c r="M40" s="118" t="s">
        <v>2465</v>
      </c>
      <c r="N40" s="118" t="s">
        <v>2472</v>
      </c>
      <c r="O40" s="143" t="s">
        <v>2501</v>
      </c>
      <c r="P40" s="138"/>
      <c r="Q40" s="119" t="s">
        <v>2228</v>
      </c>
    </row>
    <row r="41" spans="1:17" s="99" customFormat="1" ht="18" x14ac:dyDescent="0.25">
      <c r="A41" s="122" t="str">
        <f>VLOOKUP(E41,'LISTADO ATM'!$A$2:$C$901,3,0)</f>
        <v>DISTRITO NACIONAL</v>
      </c>
      <c r="B41" s="142" t="s">
        <v>2610</v>
      </c>
      <c r="C41" s="120">
        <v>44303.408877314818</v>
      </c>
      <c r="D41" s="122" t="s">
        <v>2189</v>
      </c>
      <c r="E41" s="123">
        <v>476</v>
      </c>
      <c r="F41" s="143" t="str">
        <f>VLOOKUP(E41,VIP!$A$2:$O12629,2,0)</f>
        <v>DRBR476</v>
      </c>
      <c r="G41" s="122" t="str">
        <f>VLOOKUP(E41,'LISTADO ATM'!$A$2:$B$900,2,0)</f>
        <v xml:space="preserve">ATM Multicentro La Sirena Las Caobas </v>
      </c>
      <c r="H41" s="122" t="str">
        <f>VLOOKUP(E41,VIP!$A$2:$O17550,7,FALSE)</f>
        <v>Si</v>
      </c>
      <c r="I41" s="122" t="str">
        <f>VLOOKUP(E41,VIP!$A$2:$O9515,8,FALSE)</f>
        <v>Si</v>
      </c>
      <c r="J41" s="122" t="str">
        <f>VLOOKUP(E41,VIP!$A$2:$O9465,8,FALSE)</f>
        <v>Si</v>
      </c>
      <c r="K41" s="122" t="str">
        <f>VLOOKUP(E41,VIP!$A$2:$O13039,6,0)</f>
        <v>SI</v>
      </c>
      <c r="L41" s="124" t="s">
        <v>2228</v>
      </c>
      <c r="M41" s="118" t="s">
        <v>2465</v>
      </c>
      <c r="N41" s="118" t="s">
        <v>2472</v>
      </c>
      <c r="O41" s="143" t="s">
        <v>2474</v>
      </c>
      <c r="P41" s="138"/>
      <c r="Q41" s="118" t="s">
        <v>2228</v>
      </c>
    </row>
    <row r="42" spans="1:17" s="99" customFormat="1" ht="18" x14ac:dyDescent="0.25">
      <c r="A42" s="122" t="str">
        <f>VLOOKUP(E42,'LISTADO ATM'!$A$2:$C$901,3,0)</f>
        <v>NORTE</v>
      </c>
      <c r="B42" s="142" t="s">
        <v>2557</v>
      </c>
      <c r="C42" s="120">
        <v>44302.709178240744</v>
      </c>
      <c r="D42" s="122" t="s">
        <v>2190</v>
      </c>
      <c r="E42" s="123">
        <v>492</v>
      </c>
      <c r="F42" s="143" t="e">
        <f>VLOOKUP(E42,VIP!$A$2:$O12610,2,0)</f>
        <v>#N/A</v>
      </c>
      <c r="G42" s="122" t="str">
        <f>VLOOKUP(E42,'LISTADO ATM'!$A$2:$B$900,2,0)</f>
        <v>ATM S/M Nacional  El Dorado Santiago</v>
      </c>
      <c r="H42" s="122" t="e">
        <f>VLOOKUP(E42,VIP!$A$2:$O17531,7,FALSE)</f>
        <v>#N/A</v>
      </c>
      <c r="I42" s="122" t="e">
        <f>VLOOKUP(E42,VIP!$A$2:$O9496,8,FALSE)</f>
        <v>#N/A</v>
      </c>
      <c r="J42" s="122" t="e">
        <f>VLOOKUP(E42,VIP!$A$2:$O9446,8,FALSE)</f>
        <v>#N/A</v>
      </c>
      <c r="K42" s="122" t="e">
        <f>VLOOKUP(E42,VIP!$A$2:$O13020,6,0)</f>
        <v>#N/A</v>
      </c>
      <c r="L42" s="124" t="s">
        <v>2228</v>
      </c>
      <c r="M42" s="118" t="s">
        <v>2465</v>
      </c>
      <c r="N42" s="118" t="s">
        <v>2472</v>
      </c>
      <c r="O42" s="143" t="s">
        <v>2501</v>
      </c>
      <c r="P42" s="138"/>
      <c r="Q42" s="118" t="s">
        <v>2228</v>
      </c>
    </row>
    <row r="43" spans="1:17" s="99" customFormat="1" ht="18" x14ac:dyDescent="0.25">
      <c r="A43" s="122" t="str">
        <f>VLOOKUP(E43,'LISTADO ATM'!$A$2:$C$901,3,0)</f>
        <v>DISTRITO NACIONAL</v>
      </c>
      <c r="B43" s="142" t="s">
        <v>2619</v>
      </c>
      <c r="C43" s="120">
        <v>44303.396990740737</v>
      </c>
      <c r="D43" s="122" t="s">
        <v>2189</v>
      </c>
      <c r="E43" s="123">
        <v>517</v>
      </c>
      <c r="F43" s="143" t="str">
        <f>VLOOKUP(E43,VIP!$A$2:$O12638,2,0)</f>
        <v>DRBR517</v>
      </c>
      <c r="G43" s="122" t="str">
        <f>VLOOKUP(E43,'LISTADO ATM'!$A$2:$B$900,2,0)</f>
        <v xml:space="preserve">ATM Autobanco Oficina Sans Soucí </v>
      </c>
      <c r="H43" s="122" t="str">
        <f>VLOOKUP(E43,VIP!$A$2:$O17559,7,FALSE)</f>
        <v>Si</v>
      </c>
      <c r="I43" s="122" t="str">
        <f>VLOOKUP(E43,VIP!$A$2:$O9524,8,FALSE)</f>
        <v>Si</v>
      </c>
      <c r="J43" s="122" t="str">
        <f>VLOOKUP(E43,VIP!$A$2:$O9474,8,FALSE)</f>
        <v>Si</v>
      </c>
      <c r="K43" s="122" t="str">
        <f>VLOOKUP(E43,VIP!$A$2:$O13048,6,0)</f>
        <v>SI</v>
      </c>
      <c r="L43" s="124" t="s">
        <v>2228</v>
      </c>
      <c r="M43" s="118" t="s">
        <v>2465</v>
      </c>
      <c r="N43" s="118" t="s">
        <v>2472</v>
      </c>
      <c r="O43" s="143" t="s">
        <v>2474</v>
      </c>
      <c r="P43" s="138"/>
      <c r="Q43" s="118" t="s">
        <v>2228</v>
      </c>
    </row>
    <row r="44" spans="1:17" s="99" customFormat="1" ht="18" x14ac:dyDescent="0.25">
      <c r="A44" s="122" t="str">
        <f>VLOOKUP(E44,'LISTADO ATM'!$A$2:$C$901,3,0)</f>
        <v>NORTE</v>
      </c>
      <c r="B44" s="142" t="s">
        <v>2620</v>
      </c>
      <c r="C44" s="120">
        <v>44303.395520833335</v>
      </c>
      <c r="D44" s="122" t="s">
        <v>2190</v>
      </c>
      <c r="E44" s="123">
        <v>518</v>
      </c>
      <c r="F44" s="143" t="str">
        <f>VLOOKUP(E44,VIP!$A$2:$O12639,2,0)</f>
        <v>DRBR518</v>
      </c>
      <c r="G44" s="122" t="str">
        <f>VLOOKUP(E44,'LISTADO ATM'!$A$2:$B$900,2,0)</f>
        <v xml:space="preserve">ATM Autobanco Los Alamos </v>
      </c>
      <c r="H44" s="122" t="str">
        <f>VLOOKUP(E44,VIP!$A$2:$O17560,7,FALSE)</f>
        <v>Si</v>
      </c>
      <c r="I44" s="122" t="str">
        <f>VLOOKUP(E44,VIP!$A$2:$O9525,8,FALSE)</f>
        <v>Si</v>
      </c>
      <c r="J44" s="122" t="str">
        <f>VLOOKUP(E44,VIP!$A$2:$O9475,8,FALSE)</f>
        <v>Si</v>
      </c>
      <c r="K44" s="122" t="str">
        <f>VLOOKUP(E44,VIP!$A$2:$O13049,6,0)</f>
        <v>NO</v>
      </c>
      <c r="L44" s="124" t="s">
        <v>2228</v>
      </c>
      <c r="M44" s="118" t="s">
        <v>2465</v>
      </c>
      <c r="N44" s="118" t="s">
        <v>2472</v>
      </c>
      <c r="O44" s="143" t="s">
        <v>2639</v>
      </c>
      <c r="P44" s="138"/>
      <c r="Q44" s="118" t="s">
        <v>2228</v>
      </c>
    </row>
    <row r="45" spans="1:17" s="99" customFormat="1" ht="18" x14ac:dyDescent="0.25">
      <c r="A45" s="122" t="str">
        <f>VLOOKUP(E45,'LISTADO ATM'!$A$2:$C$901,3,0)</f>
        <v>DISTRITO NACIONAL</v>
      </c>
      <c r="B45" s="142" t="s">
        <v>2612</v>
      </c>
      <c r="C45" s="120">
        <v>44303.405868055554</v>
      </c>
      <c r="D45" s="122" t="s">
        <v>2189</v>
      </c>
      <c r="E45" s="123">
        <v>694</v>
      </c>
      <c r="F45" s="143" t="str">
        <f>VLOOKUP(E45,VIP!$A$2:$O12631,2,0)</f>
        <v>DRBR694</v>
      </c>
      <c r="G45" s="122" t="str">
        <f>VLOOKUP(E45,'LISTADO ATM'!$A$2:$B$900,2,0)</f>
        <v>ATM Optica 27 de Febrero</v>
      </c>
      <c r="H45" s="122" t="str">
        <f>VLOOKUP(E45,VIP!$A$2:$O17552,7,FALSE)</f>
        <v>Si</v>
      </c>
      <c r="I45" s="122" t="str">
        <f>VLOOKUP(E45,VIP!$A$2:$O9517,8,FALSE)</f>
        <v>Si</v>
      </c>
      <c r="J45" s="122" t="str">
        <f>VLOOKUP(E45,VIP!$A$2:$O9467,8,FALSE)</f>
        <v>Si</v>
      </c>
      <c r="K45" s="122" t="str">
        <f>VLOOKUP(E45,VIP!$A$2:$O13041,6,0)</f>
        <v>NO</v>
      </c>
      <c r="L45" s="124" t="s">
        <v>2228</v>
      </c>
      <c r="M45" s="118" t="s">
        <v>2465</v>
      </c>
      <c r="N45" s="118" t="s">
        <v>2472</v>
      </c>
      <c r="O45" s="143" t="s">
        <v>2474</v>
      </c>
      <c r="P45" s="138"/>
      <c r="Q45" s="118" t="s">
        <v>2228</v>
      </c>
    </row>
    <row r="46" spans="1:17" s="99" customFormat="1" ht="18" x14ac:dyDescent="0.25">
      <c r="A46" s="122" t="str">
        <f>VLOOKUP(E46,'LISTADO ATM'!$A$2:$C$901,3,0)</f>
        <v>DISTRITO NACIONAL</v>
      </c>
      <c r="B46" s="142" t="s">
        <v>2613</v>
      </c>
      <c r="C46" s="120">
        <v>44303.404490740744</v>
      </c>
      <c r="D46" s="122" t="s">
        <v>2189</v>
      </c>
      <c r="E46" s="123">
        <v>935</v>
      </c>
      <c r="F46" s="143" t="str">
        <f>VLOOKUP(E46,VIP!$A$2:$O12632,2,0)</f>
        <v>DRBR16J</v>
      </c>
      <c r="G46" s="122" t="str">
        <f>VLOOKUP(E46,'LISTADO ATM'!$A$2:$B$900,2,0)</f>
        <v xml:space="preserve">ATM Oficina John F. Kennedy </v>
      </c>
      <c r="H46" s="122" t="str">
        <f>VLOOKUP(E46,VIP!$A$2:$O17553,7,FALSE)</f>
        <v>Si</v>
      </c>
      <c r="I46" s="122" t="str">
        <f>VLOOKUP(E46,VIP!$A$2:$O9518,8,FALSE)</f>
        <v>Si</v>
      </c>
      <c r="J46" s="122" t="str">
        <f>VLOOKUP(E46,VIP!$A$2:$O9468,8,FALSE)</f>
        <v>Si</v>
      </c>
      <c r="K46" s="122" t="str">
        <f>VLOOKUP(E46,VIP!$A$2:$O13042,6,0)</f>
        <v>SI</v>
      </c>
      <c r="L46" s="124" t="s">
        <v>2228</v>
      </c>
      <c r="M46" s="118" t="s">
        <v>2465</v>
      </c>
      <c r="N46" s="118" t="s">
        <v>2472</v>
      </c>
      <c r="O46" s="143" t="s">
        <v>2474</v>
      </c>
      <c r="P46" s="138"/>
      <c r="Q46" s="118" t="s">
        <v>2228</v>
      </c>
    </row>
    <row r="47" spans="1:17" s="99" customFormat="1" ht="18" x14ac:dyDescent="0.25">
      <c r="A47" s="122" t="str">
        <f>VLOOKUP(E47,'LISTADO ATM'!$A$2:$C$901,3,0)</f>
        <v>DISTRITO NACIONAL</v>
      </c>
      <c r="B47" s="142" t="s">
        <v>2651</v>
      </c>
      <c r="C47" s="120">
        <v>44303.510555555556</v>
      </c>
      <c r="D47" s="122" t="s">
        <v>2189</v>
      </c>
      <c r="E47" s="123">
        <v>355</v>
      </c>
      <c r="F47" s="143" t="str">
        <f>VLOOKUP(E47,VIP!$A$2:$O12624,2,0)</f>
        <v>DRBR355</v>
      </c>
      <c r="G47" s="122" t="str">
        <f>VLOOKUP(E47,'LISTADO ATM'!$A$2:$B$900,2,0)</f>
        <v xml:space="preserve">ATM UNP Metro II </v>
      </c>
      <c r="H47" s="122" t="str">
        <f>VLOOKUP(E47,VIP!$A$2:$O17545,7,FALSE)</f>
        <v>Si</v>
      </c>
      <c r="I47" s="122" t="str">
        <f>VLOOKUP(E47,VIP!$A$2:$O9510,8,FALSE)</f>
        <v>Si</v>
      </c>
      <c r="J47" s="122" t="str">
        <f>VLOOKUP(E47,VIP!$A$2:$O9460,8,FALSE)</f>
        <v>Si</v>
      </c>
      <c r="K47" s="122" t="str">
        <f>VLOOKUP(E47,VIP!$A$2:$O13034,6,0)</f>
        <v>SI</v>
      </c>
      <c r="L47" s="124" t="s">
        <v>2658</v>
      </c>
      <c r="M47" s="118" t="s">
        <v>2465</v>
      </c>
      <c r="N47" s="118" t="s">
        <v>2472</v>
      </c>
      <c r="O47" s="143" t="s">
        <v>2474</v>
      </c>
      <c r="P47" s="138"/>
      <c r="Q47" s="118" t="s">
        <v>2658</v>
      </c>
    </row>
    <row r="48" spans="1:17" s="99" customFormat="1" ht="18" x14ac:dyDescent="0.25">
      <c r="A48" s="122" t="str">
        <f>VLOOKUP(E48,'LISTADO ATM'!$A$2:$C$901,3,0)</f>
        <v>SUR</v>
      </c>
      <c r="B48" s="142" t="s">
        <v>2530</v>
      </c>
      <c r="C48" s="120">
        <v>44302.328113425923</v>
      </c>
      <c r="D48" s="122" t="s">
        <v>2189</v>
      </c>
      <c r="E48" s="123">
        <v>817</v>
      </c>
      <c r="F48" s="143" t="str">
        <f>VLOOKUP(E48,VIP!$A$2:$O12580,2,0)</f>
        <v>DRBR817</v>
      </c>
      <c r="G48" s="122" t="str">
        <f>VLOOKUP(E48,'LISTADO ATM'!$A$2:$B$900,2,0)</f>
        <v xml:space="preserve">ATM Ayuntamiento Sabana Larga (San José de Ocoa) </v>
      </c>
      <c r="H48" s="122" t="str">
        <f>VLOOKUP(E48,VIP!$A$2:$O17501,7,FALSE)</f>
        <v>Si</v>
      </c>
      <c r="I48" s="122" t="str">
        <f>VLOOKUP(E48,VIP!$A$2:$O9466,8,FALSE)</f>
        <v>Si</v>
      </c>
      <c r="J48" s="122" t="str">
        <f>VLOOKUP(E48,VIP!$A$2:$O9416,8,FALSE)</f>
        <v>Si</v>
      </c>
      <c r="K48" s="122" t="str">
        <f>VLOOKUP(E48,VIP!$A$2:$O12990,6,0)</f>
        <v>NO</v>
      </c>
      <c r="L48" s="124" t="s">
        <v>2254</v>
      </c>
      <c r="M48" s="192" t="s">
        <v>2593</v>
      </c>
      <c r="N48" s="118" t="s">
        <v>2506</v>
      </c>
      <c r="O48" s="143" t="s">
        <v>2474</v>
      </c>
      <c r="P48" s="138"/>
      <c r="Q48" s="193">
        <v>44303.414583333331</v>
      </c>
    </row>
    <row r="49" spans="1:17" s="99" customFormat="1" ht="18" x14ac:dyDescent="0.25">
      <c r="A49" s="122" t="str">
        <f>VLOOKUP(E49,'LISTADO ATM'!$A$2:$C$901,3,0)</f>
        <v>NORTE</v>
      </c>
      <c r="B49" s="142" t="s">
        <v>2577</v>
      </c>
      <c r="C49" s="120">
        <v>44302.869039351855</v>
      </c>
      <c r="D49" s="122" t="s">
        <v>2190</v>
      </c>
      <c r="E49" s="123">
        <v>64</v>
      </c>
      <c r="F49" s="143" t="str">
        <f>VLOOKUP(E49,VIP!$A$2:$O12611,2,0)</f>
        <v>DRBR064</v>
      </c>
      <c r="G49" s="122" t="str">
        <f>VLOOKUP(E49,'LISTADO ATM'!$A$2:$B$900,2,0)</f>
        <v xml:space="preserve">ATM COOPALINA (Cotuí) </v>
      </c>
      <c r="H49" s="122" t="str">
        <f>VLOOKUP(E49,VIP!$A$2:$O17532,7,FALSE)</f>
        <v>Si</v>
      </c>
      <c r="I49" s="122" t="str">
        <f>VLOOKUP(E49,VIP!$A$2:$O9497,8,FALSE)</f>
        <v>Si</v>
      </c>
      <c r="J49" s="122" t="str">
        <f>VLOOKUP(E49,VIP!$A$2:$O9447,8,FALSE)</f>
        <v>Si</v>
      </c>
      <c r="K49" s="122" t="str">
        <f>VLOOKUP(E49,VIP!$A$2:$O13021,6,0)</f>
        <v>NO</v>
      </c>
      <c r="L49" s="124" t="s">
        <v>2254</v>
      </c>
      <c r="M49" s="192" t="s">
        <v>2593</v>
      </c>
      <c r="N49" s="118" t="s">
        <v>2472</v>
      </c>
      <c r="O49" s="143" t="s">
        <v>2190</v>
      </c>
      <c r="P49" s="138"/>
      <c r="Q49" s="193">
        <v>44303.425000000003</v>
      </c>
    </row>
    <row r="50" spans="1:17" s="99" customFormat="1" ht="18" x14ac:dyDescent="0.25">
      <c r="A50" s="122" t="str">
        <f>VLOOKUP(E50,'LISTADO ATM'!$A$2:$C$901,3,0)</f>
        <v>ESTE</v>
      </c>
      <c r="B50" s="142" t="s">
        <v>2627</v>
      </c>
      <c r="C50" s="120">
        <v>44303.367291666669</v>
      </c>
      <c r="D50" s="122" t="s">
        <v>2189</v>
      </c>
      <c r="E50" s="123">
        <v>631</v>
      </c>
      <c r="F50" s="143" t="str">
        <f>VLOOKUP(E50,VIP!$A$2:$O12646,2,0)</f>
        <v>DRBR417</v>
      </c>
      <c r="G50" s="122" t="str">
        <f>VLOOKUP(E50,'LISTADO ATM'!$A$2:$B$900,2,0)</f>
        <v xml:space="preserve">ATM ASOCODEQUI (San Pedro) </v>
      </c>
      <c r="H50" s="122" t="str">
        <f>VLOOKUP(E50,VIP!$A$2:$O17567,7,FALSE)</f>
        <v>Si</v>
      </c>
      <c r="I50" s="122" t="str">
        <f>VLOOKUP(E50,VIP!$A$2:$O9532,8,FALSE)</f>
        <v>Si</v>
      </c>
      <c r="J50" s="122" t="str">
        <f>VLOOKUP(E50,VIP!$A$2:$O9482,8,FALSE)</f>
        <v>Si</v>
      </c>
      <c r="K50" s="122" t="str">
        <f>VLOOKUP(E50,VIP!$A$2:$O13056,6,0)</f>
        <v>NO</v>
      </c>
      <c r="L50" s="124" t="s">
        <v>2254</v>
      </c>
      <c r="M50" s="192" t="s">
        <v>2593</v>
      </c>
      <c r="N50" s="118" t="s">
        <v>2472</v>
      </c>
      <c r="O50" s="143" t="s">
        <v>2474</v>
      </c>
      <c r="P50" s="138"/>
      <c r="Q50" s="193">
        <v>44303.443749999999</v>
      </c>
    </row>
    <row r="51" spans="1:17" s="99" customFormat="1" ht="18" x14ac:dyDescent="0.25">
      <c r="A51" s="122" t="str">
        <f>VLOOKUP(E51,'LISTADO ATM'!$A$2:$C$901,3,0)</f>
        <v>NORTE</v>
      </c>
      <c r="B51" s="142" t="s">
        <v>2633</v>
      </c>
      <c r="C51" s="120">
        <v>44303.354074074072</v>
      </c>
      <c r="D51" s="122" t="s">
        <v>2190</v>
      </c>
      <c r="E51" s="123">
        <v>538</v>
      </c>
      <c r="F51" s="143" t="str">
        <f>VLOOKUP(E51,VIP!$A$2:$O12652,2,0)</f>
        <v>DRBR538</v>
      </c>
      <c r="G51" s="122" t="str">
        <f>VLOOKUP(E51,'LISTADO ATM'!$A$2:$B$900,2,0)</f>
        <v>ATM  Autoservicio San Fco. Macorís</v>
      </c>
      <c r="H51" s="122" t="str">
        <f>VLOOKUP(E51,VIP!$A$2:$O17573,7,FALSE)</f>
        <v>Si</v>
      </c>
      <c r="I51" s="122" t="str">
        <f>VLOOKUP(E51,VIP!$A$2:$O9538,8,FALSE)</f>
        <v>Si</v>
      </c>
      <c r="J51" s="122" t="str">
        <f>VLOOKUP(E51,VIP!$A$2:$O9488,8,FALSE)</f>
        <v>Si</v>
      </c>
      <c r="K51" s="122" t="str">
        <f>VLOOKUP(E51,VIP!$A$2:$O13062,6,0)</f>
        <v>NO</v>
      </c>
      <c r="L51" s="124" t="s">
        <v>2254</v>
      </c>
      <c r="M51" s="192" t="s">
        <v>2593</v>
      </c>
      <c r="N51" s="118" t="s">
        <v>2472</v>
      </c>
      <c r="O51" s="143" t="s">
        <v>2639</v>
      </c>
      <c r="P51" s="138"/>
      <c r="Q51" s="193">
        <v>44303.464583333334</v>
      </c>
    </row>
    <row r="52" spans="1:17" s="99" customFormat="1" ht="18" x14ac:dyDescent="0.25">
      <c r="A52" s="122" t="str">
        <f>VLOOKUP(E52,'LISTADO ATM'!$A$2:$C$901,3,0)</f>
        <v>DISTRITO NACIONAL</v>
      </c>
      <c r="B52" s="142" t="s">
        <v>2601</v>
      </c>
      <c r="C52" s="120">
        <v>44303.418657407405</v>
      </c>
      <c r="D52" s="122" t="s">
        <v>2189</v>
      </c>
      <c r="E52" s="123">
        <v>85</v>
      </c>
      <c r="F52" s="143" t="str">
        <f>VLOOKUP(E52,VIP!$A$2:$O12620,2,0)</f>
        <v>DRBR085</v>
      </c>
      <c r="G52" s="122" t="str">
        <f>VLOOKUP(E52,'LISTADO ATM'!$A$2:$B$900,2,0)</f>
        <v xml:space="preserve">ATM Oficina San Isidro (Fuerza Aérea) </v>
      </c>
      <c r="H52" s="122" t="str">
        <f>VLOOKUP(E52,VIP!$A$2:$O17541,7,FALSE)</f>
        <v>Si</v>
      </c>
      <c r="I52" s="122" t="str">
        <f>VLOOKUP(E52,VIP!$A$2:$O9506,8,FALSE)</f>
        <v>Si</v>
      </c>
      <c r="J52" s="122" t="str">
        <f>VLOOKUP(E52,VIP!$A$2:$O9456,8,FALSE)</f>
        <v>Si</v>
      </c>
      <c r="K52" s="122" t="str">
        <f>VLOOKUP(E52,VIP!$A$2:$O13030,6,0)</f>
        <v>NO</v>
      </c>
      <c r="L52" s="124" t="s">
        <v>2254</v>
      </c>
      <c r="M52" s="192" t="s">
        <v>2593</v>
      </c>
      <c r="N52" s="118" t="s">
        <v>2472</v>
      </c>
      <c r="O52" s="143" t="s">
        <v>2474</v>
      </c>
      <c r="P52" s="138"/>
      <c r="Q52" s="193">
        <v>44303.46597222222</v>
      </c>
    </row>
    <row r="53" spans="1:17" s="99" customFormat="1" ht="18" x14ac:dyDescent="0.25">
      <c r="A53" s="122" t="str">
        <f>VLOOKUP(E53,'LISTADO ATM'!$A$2:$C$901,3,0)</f>
        <v>ESTE</v>
      </c>
      <c r="B53" s="142" t="s">
        <v>2629</v>
      </c>
      <c r="C53" s="120">
        <v>44303.362719907411</v>
      </c>
      <c r="D53" s="122" t="s">
        <v>2189</v>
      </c>
      <c r="E53" s="123">
        <v>867</v>
      </c>
      <c r="F53" s="143" t="str">
        <f>VLOOKUP(E53,VIP!$A$2:$O12648,2,0)</f>
        <v>DRBR867</v>
      </c>
      <c r="G53" s="122" t="str">
        <f>VLOOKUP(E53,'LISTADO ATM'!$A$2:$B$900,2,0)</f>
        <v xml:space="preserve">ATM Estación Combustible Autopista El Coral </v>
      </c>
      <c r="H53" s="122" t="str">
        <f>VLOOKUP(E53,VIP!$A$2:$O17569,7,FALSE)</f>
        <v>Si</v>
      </c>
      <c r="I53" s="122" t="str">
        <f>VLOOKUP(E53,VIP!$A$2:$O9534,8,FALSE)</f>
        <v>Si</v>
      </c>
      <c r="J53" s="122" t="str">
        <f>VLOOKUP(E53,VIP!$A$2:$O9484,8,FALSE)</f>
        <v>Si</v>
      </c>
      <c r="K53" s="122" t="str">
        <f>VLOOKUP(E53,VIP!$A$2:$O13058,6,0)</f>
        <v>NO</v>
      </c>
      <c r="L53" s="124" t="s">
        <v>2254</v>
      </c>
      <c r="M53" s="192" t="s">
        <v>2593</v>
      </c>
      <c r="N53" s="118" t="s">
        <v>2472</v>
      </c>
      <c r="O53" s="143" t="s">
        <v>2474</v>
      </c>
      <c r="P53" s="138"/>
      <c r="Q53" s="193">
        <v>44303.46875</v>
      </c>
    </row>
    <row r="54" spans="1:17" s="99" customFormat="1" ht="18" x14ac:dyDescent="0.25">
      <c r="A54" s="122" t="str">
        <f>VLOOKUP(E54,'LISTADO ATM'!$A$2:$C$901,3,0)</f>
        <v>DISTRITO NACIONAL</v>
      </c>
      <c r="B54" s="142" t="s">
        <v>2626</v>
      </c>
      <c r="C54" s="120">
        <v>44303.368750000001</v>
      </c>
      <c r="D54" s="122" t="s">
        <v>2189</v>
      </c>
      <c r="E54" s="123">
        <v>761</v>
      </c>
      <c r="F54" s="143" t="str">
        <f>VLOOKUP(E54,VIP!$A$2:$O12645,2,0)</f>
        <v>DRBR761</v>
      </c>
      <c r="G54" s="122" t="str">
        <f>VLOOKUP(E54,'LISTADO ATM'!$A$2:$B$900,2,0)</f>
        <v xml:space="preserve">ATM ISSPOL </v>
      </c>
      <c r="H54" s="122" t="str">
        <f>VLOOKUP(E54,VIP!$A$2:$O17566,7,FALSE)</f>
        <v>Si</v>
      </c>
      <c r="I54" s="122" t="str">
        <f>VLOOKUP(E54,VIP!$A$2:$O9531,8,FALSE)</f>
        <v>Si</v>
      </c>
      <c r="J54" s="122" t="str">
        <f>VLOOKUP(E54,VIP!$A$2:$O9481,8,FALSE)</f>
        <v>Si</v>
      </c>
      <c r="K54" s="122" t="str">
        <f>VLOOKUP(E54,VIP!$A$2:$O13055,6,0)</f>
        <v>NO</v>
      </c>
      <c r="L54" s="124" t="s">
        <v>2254</v>
      </c>
      <c r="M54" s="192" t="s">
        <v>2593</v>
      </c>
      <c r="N54" s="118" t="s">
        <v>2472</v>
      </c>
      <c r="O54" s="143" t="s">
        <v>2474</v>
      </c>
      <c r="P54" s="138"/>
      <c r="Q54" s="193">
        <v>44303.589583333334</v>
      </c>
    </row>
    <row r="55" spans="1:17" s="99" customFormat="1" ht="18" x14ac:dyDescent="0.25">
      <c r="A55" s="122" t="str">
        <f>VLOOKUP(E55,'LISTADO ATM'!$A$2:$C$901,3,0)</f>
        <v>DISTRITO NACIONAL</v>
      </c>
      <c r="B55" s="142" t="s">
        <v>2579</v>
      </c>
      <c r="C55" s="120">
        <v>44302.864340277774</v>
      </c>
      <c r="D55" s="122" t="s">
        <v>2189</v>
      </c>
      <c r="E55" s="123">
        <v>272</v>
      </c>
      <c r="F55" s="143" t="str">
        <f>VLOOKUP(E55,VIP!$A$2:$O12613,2,0)</f>
        <v>DRBR272</v>
      </c>
      <c r="G55" s="122" t="str">
        <f>VLOOKUP(E55,'LISTADO ATM'!$A$2:$B$900,2,0)</f>
        <v xml:space="preserve">ATM Cámara de Diputados </v>
      </c>
      <c r="H55" s="122" t="str">
        <f>VLOOKUP(E55,VIP!$A$2:$O17534,7,FALSE)</f>
        <v>Si</v>
      </c>
      <c r="I55" s="122" t="str">
        <f>VLOOKUP(E55,VIP!$A$2:$O9499,8,FALSE)</f>
        <v>Si</v>
      </c>
      <c r="J55" s="122" t="str">
        <f>VLOOKUP(E55,VIP!$A$2:$O9449,8,FALSE)</f>
        <v>Si</v>
      </c>
      <c r="K55" s="122" t="str">
        <f>VLOOKUP(E55,VIP!$A$2:$O13023,6,0)</f>
        <v>NO</v>
      </c>
      <c r="L55" s="124" t="s">
        <v>2254</v>
      </c>
      <c r="M55" s="192" t="s">
        <v>2593</v>
      </c>
      <c r="N55" s="118" t="s">
        <v>2472</v>
      </c>
      <c r="O55" s="143" t="s">
        <v>2189</v>
      </c>
      <c r="P55" s="138"/>
      <c r="Q55" s="193">
        <v>44303.604166666664</v>
      </c>
    </row>
    <row r="56" spans="1:17" s="99" customFormat="1" ht="18" x14ac:dyDescent="0.25">
      <c r="A56" s="122" t="str">
        <f>VLOOKUP(E56,'LISTADO ATM'!$A$2:$C$901,3,0)</f>
        <v>ESTE</v>
      </c>
      <c r="B56" s="142" t="s">
        <v>2630</v>
      </c>
      <c r="C56" s="120">
        <v>44303.361886574072</v>
      </c>
      <c r="D56" s="122" t="s">
        <v>2189</v>
      </c>
      <c r="E56" s="123">
        <v>159</v>
      </c>
      <c r="F56" s="143" t="str">
        <f>VLOOKUP(E56,VIP!$A$2:$O12649,2,0)</f>
        <v>DRBR159</v>
      </c>
      <c r="G56" s="122" t="str">
        <f>VLOOKUP(E56,'LISTADO ATM'!$A$2:$B$900,2,0)</f>
        <v xml:space="preserve">ATM Hotel Dreams Bayahibe I </v>
      </c>
      <c r="H56" s="122" t="str">
        <f>VLOOKUP(E56,VIP!$A$2:$O17570,7,FALSE)</f>
        <v>Si</v>
      </c>
      <c r="I56" s="122" t="str">
        <f>VLOOKUP(E56,VIP!$A$2:$O9535,8,FALSE)</f>
        <v>Si</v>
      </c>
      <c r="J56" s="122" t="str">
        <f>VLOOKUP(E56,VIP!$A$2:$O9485,8,FALSE)</f>
        <v>Si</v>
      </c>
      <c r="K56" s="122" t="str">
        <f>VLOOKUP(E56,VIP!$A$2:$O13059,6,0)</f>
        <v>NO</v>
      </c>
      <c r="L56" s="124" t="s">
        <v>2254</v>
      </c>
      <c r="M56" s="192" t="s">
        <v>2593</v>
      </c>
      <c r="N56" s="118" t="s">
        <v>2472</v>
      </c>
      <c r="O56" s="143" t="s">
        <v>2474</v>
      </c>
      <c r="P56" s="138"/>
      <c r="Q56" s="193">
        <v>44303.606249999997</v>
      </c>
    </row>
    <row r="57" spans="1:17" s="99" customFormat="1" ht="18" x14ac:dyDescent="0.25">
      <c r="A57" s="122" t="str">
        <f>VLOOKUP(E57,'LISTADO ATM'!$A$2:$C$901,3,0)</f>
        <v>DISTRITO NACIONAL</v>
      </c>
      <c r="B57" s="142" t="s">
        <v>2531</v>
      </c>
      <c r="C57" s="120">
        <v>44302.326817129629</v>
      </c>
      <c r="D57" s="122" t="s">
        <v>2189</v>
      </c>
      <c r="E57" s="123">
        <v>149</v>
      </c>
      <c r="F57" s="143" t="str">
        <f>VLOOKUP(E57,VIP!$A$2:$O12581,2,0)</f>
        <v>DRBR149</v>
      </c>
      <c r="G57" s="122" t="str">
        <f>VLOOKUP(E57,'LISTADO ATM'!$A$2:$B$900,2,0)</f>
        <v>ATM Estación Metro Concepción</v>
      </c>
      <c r="H57" s="122" t="str">
        <f>VLOOKUP(E57,VIP!$A$2:$O17502,7,FALSE)</f>
        <v>N/A</v>
      </c>
      <c r="I57" s="122" t="str">
        <f>VLOOKUP(E57,VIP!$A$2:$O9467,8,FALSE)</f>
        <v>N/A</v>
      </c>
      <c r="J57" s="122" t="str">
        <f>VLOOKUP(E57,VIP!$A$2:$O9417,8,FALSE)</f>
        <v>N/A</v>
      </c>
      <c r="K57" s="122" t="str">
        <f>VLOOKUP(E57,VIP!$A$2:$O12991,6,0)</f>
        <v>N/A</v>
      </c>
      <c r="L57" s="124" t="s">
        <v>2254</v>
      </c>
      <c r="M57" s="192" t="s">
        <v>2593</v>
      </c>
      <c r="N57" s="118" t="s">
        <v>2472</v>
      </c>
      <c r="O57" s="143" t="s">
        <v>2474</v>
      </c>
      <c r="P57" s="138"/>
      <c r="Q57" s="193">
        <v>44303.618750000001</v>
      </c>
    </row>
    <row r="58" spans="1:17" s="99" customFormat="1" ht="18" x14ac:dyDescent="0.25">
      <c r="A58" s="122" t="str">
        <f>VLOOKUP(E58,'LISTADO ATM'!$A$2:$C$901,3,0)</f>
        <v>SUR</v>
      </c>
      <c r="B58" s="142" t="s">
        <v>2644</v>
      </c>
      <c r="C58" s="120">
        <v>44303.531458333331</v>
      </c>
      <c r="D58" s="122" t="s">
        <v>2189</v>
      </c>
      <c r="E58" s="123">
        <v>619</v>
      </c>
      <c r="F58" s="143" t="str">
        <f>VLOOKUP(E58,VIP!$A$2:$O12617,2,0)</f>
        <v>DRBR619</v>
      </c>
      <c r="G58" s="122" t="str">
        <f>VLOOKUP(E58,'LISTADO ATM'!$A$2:$B$900,2,0)</f>
        <v xml:space="preserve">ATM Academia P.N. Hatillo (San Cristóbal) </v>
      </c>
      <c r="H58" s="122" t="str">
        <f>VLOOKUP(E58,VIP!$A$2:$O17538,7,FALSE)</f>
        <v>Si</v>
      </c>
      <c r="I58" s="122" t="str">
        <f>VLOOKUP(E58,VIP!$A$2:$O9503,8,FALSE)</f>
        <v>Si</v>
      </c>
      <c r="J58" s="122" t="str">
        <f>VLOOKUP(E58,VIP!$A$2:$O9453,8,FALSE)</f>
        <v>Si</v>
      </c>
      <c r="K58" s="122" t="str">
        <f>VLOOKUP(E58,VIP!$A$2:$O13027,6,0)</f>
        <v>NO</v>
      </c>
      <c r="L58" s="124" t="s">
        <v>2254</v>
      </c>
      <c r="M58" s="192" t="s">
        <v>2593</v>
      </c>
      <c r="N58" s="118" t="s">
        <v>2472</v>
      </c>
      <c r="O58" s="143" t="s">
        <v>2474</v>
      </c>
      <c r="P58" s="138"/>
      <c r="Q58" s="193">
        <v>44303.620833333334</v>
      </c>
    </row>
    <row r="59" spans="1:17" s="99" customFormat="1" ht="18" x14ac:dyDescent="0.25">
      <c r="A59" s="122" t="str">
        <f>VLOOKUP(E59,'LISTADO ATM'!$A$2:$C$901,3,0)</f>
        <v>DISTRITO NACIONAL</v>
      </c>
      <c r="B59" s="142" t="s">
        <v>2590</v>
      </c>
      <c r="C59" s="120">
        <v>44303.324675925927</v>
      </c>
      <c r="D59" s="122" t="s">
        <v>2189</v>
      </c>
      <c r="E59" s="123">
        <v>812</v>
      </c>
      <c r="F59" s="143" t="str">
        <f>VLOOKUP(E59,VIP!$A$2:$O12612,2,0)</f>
        <v>DRBR812</v>
      </c>
      <c r="G59" s="122" t="str">
        <f>VLOOKUP(E59,'LISTADO ATM'!$A$2:$B$900,2,0)</f>
        <v xml:space="preserve">ATM Canasta del Pueblo </v>
      </c>
      <c r="H59" s="122" t="str">
        <f>VLOOKUP(E59,VIP!$A$2:$O17533,7,FALSE)</f>
        <v>Si</v>
      </c>
      <c r="I59" s="122" t="str">
        <f>VLOOKUP(E59,VIP!$A$2:$O9498,8,FALSE)</f>
        <v>Si</v>
      </c>
      <c r="J59" s="122" t="str">
        <f>VLOOKUP(E59,VIP!$A$2:$O9448,8,FALSE)</f>
        <v>Si</v>
      </c>
      <c r="K59" s="122" t="str">
        <f>VLOOKUP(E59,VIP!$A$2:$O13022,6,0)</f>
        <v>NO</v>
      </c>
      <c r="L59" s="124" t="s">
        <v>2254</v>
      </c>
      <c r="M59" s="118" t="s">
        <v>2465</v>
      </c>
      <c r="N59" s="118" t="s">
        <v>2506</v>
      </c>
      <c r="O59" s="143" t="s">
        <v>2474</v>
      </c>
      <c r="P59" s="138"/>
      <c r="Q59" s="118" t="s">
        <v>2254</v>
      </c>
    </row>
    <row r="60" spans="1:17" s="99" customFormat="1" ht="18" x14ac:dyDescent="0.25">
      <c r="A60" s="122" t="str">
        <f>VLOOKUP(E60,'LISTADO ATM'!$A$2:$C$901,3,0)</f>
        <v>SUR</v>
      </c>
      <c r="B60" s="142" t="s">
        <v>2542</v>
      </c>
      <c r="C60" s="120">
        <v>44302.602430555555</v>
      </c>
      <c r="D60" s="122" t="s">
        <v>2189</v>
      </c>
      <c r="E60" s="123">
        <v>890</v>
      </c>
      <c r="F60" s="143" t="str">
        <f>VLOOKUP(E60,VIP!$A$2:$O12612,2,0)</f>
        <v>DRBR890</v>
      </c>
      <c r="G60" s="122" t="str">
        <f>VLOOKUP(E60,'LISTADO ATM'!$A$2:$B$900,2,0)</f>
        <v xml:space="preserve">ATM Escuela Penitenciaria (San Cristóbal) </v>
      </c>
      <c r="H60" s="122" t="str">
        <f>VLOOKUP(E60,VIP!$A$2:$O17533,7,FALSE)</f>
        <v>Si</v>
      </c>
      <c r="I60" s="122" t="str">
        <f>VLOOKUP(E60,VIP!$A$2:$O9498,8,FALSE)</f>
        <v>Si</v>
      </c>
      <c r="J60" s="122" t="str">
        <f>VLOOKUP(E60,VIP!$A$2:$O9448,8,FALSE)</f>
        <v>Si</v>
      </c>
      <c r="K60" s="122" t="str">
        <f>VLOOKUP(E60,VIP!$A$2:$O13022,6,0)</f>
        <v>NO</v>
      </c>
      <c r="L60" s="124" t="s">
        <v>2254</v>
      </c>
      <c r="M60" s="118" t="s">
        <v>2465</v>
      </c>
      <c r="N60" s="118" t="s">
        <v>2506</v>
      </c>
      <c r="O60" s="143" t="s">
        <v>2474</v>
      </c>
      <c r="P60" s="138"/>
      <c r="Q60" s="119" t="s">
        <v>2254</v>
      </c>
    </row>
    <row r="61" spans="1:17" s="99" customFormat="1" ht="18" x14ac:dyDescent="0.25">
      <c r="A61" s="122" t="str">
        <f>VLOOKUP(E61,'LISTADO ATM'!$A$2:$C$901,3,0)</f>
        <v>DISTRITO NACIONAL</v>
      </c>
      <c r="B61" s="142" t="s">
        <v>2683</v>
      </c>
      <c r="C61" s="120">
        <v>44303.628125000003</v>
      </c>
      <c r="D61" s="122" t="s">
        <v>2189</v>
      </c>
      <c r="E61" s="123">
        <v>13</v>
      </c>
      <c r="F61" s="143" t="str">
        <f>VLOOKUP(E61,VIP!$A$2:$O12615,2,0)</f>
        <v>DRBR013</v>
      </c>
      <c r="G61" s="122" t="str">
        <f>VLOOKUP(E61,'LISTADO ATM'!$A$2:$B$900,2,0)</f>
        <v xml:space="preserve">ATM CDEEE </v>
      </c>
      <c r="H61" s="122" t="str">
        <f>VLOOKUP(E61,VIP!$A$2:$O17536,7,FALSE)</f>
        <v>Si</v>
      </c>
      <c r="I61" s="122" t="str">
        <f>VLOOKUP(E61,VIP!$A$2:$O9501,8,FALSE)</f>
        <v>Si</v>
      </c>
      <c r="J61" s="122" t="str">
        <f>VLOOKUP(E61,VIP!$A$2:$O9451,8,FALSE)</f>
        <v>Si</v>
      </c>
      <c r="K61" s="122" t="str">
        <f>VLOOKUP(E61,VIP!$A$2:$O13025,6,0)</f>
        <v>NO</v>
      </c>
      <c r="L61" s="124" t="s">
        <v>2254</v>
      </c>
      <c r="M61" s="118" t="s">
        <v>2465</v>
      </c>
      <c r="N61" s="118" t="s">
        <v>2472</v>
      </c>
      <c r="O61" s="143" t="s">
        <v>2474</v>
      </c>
      <c r="P61" s="138"/>
      <c r="Q61" s="118" t="s">
        <v>2254</v>
      </c>
    </row>
    <row r="62" spans="1:17" s="99" customFormat="1" ht="18" x14ac:dyDescent="0.25">
      <c r="A62" s="122" t="str">
        <f>VLOOKUP(E62,'LISTADO ATM'!$A$2:$C$901,3,0)</f>
        <v>ESTE</v>
      </c>
      <c r="B62" s="142" t="s">
        <v>2685</v>
      </c>
      <c r="C62" s="120">
        <v>44303.626851851855</v>
      </c>
      <c r="D62" s="122" t="s">
        <v>2189</v>
      </c>
      <c r="E62" s="123">
        <v>188</v>
      </c>
      <c r="F62" s="143" t="str">
        <f>VLOOKUP(E62,VIP!$A$2:$O12617,2,0)</f>
        <v>DRBR188</v>
      </c>
      <c r="G62" s="122" t="str">
        <f>VLOOKUP(E62,'LISTADO ATM'!$A$2:$B$900,2,0)</f>
        <v xml:space="preserve">ATM UNP Miches </v>
      </c>
      <c r="H62" s="122" t="str">
        <f>VLOOKUP(E62,VIP!$A$2:$O17538,7,FALSE)</f>
        <v>Si</v>
      </c>
      <c r="I62" s="122" t="str">
        <f>VLOOKUP(E62,VIP!$A$2:$O9503,8,FALSE)</f>
        <v>Si</v>
      </c>
      <c r="J62" s="122" t="str">
        <f>VLOOKUP(E62,VIP!$A$2:$O9453,8,FALSE)</f>
        <v>Si</v>
      </c>
      <c r="K62" s="122" t="str">
        <f>VLOOKUP(E62,VIP!$A$2:$O13027,6,0)</f>
        <v>NO</v>
      </c>
      <c r="L62" s="124" t="s">
        <v>2254</v>
      </c>
      <c r="M62" s="118" t="s">
        <v>2465</v>
      </c>
      <c r="N62" s="118" t="s">
        <v>2472</v>
      </c>
      <c r="O62" s="143" t="s">
        <v>2474</v>
      </c>
      <c r="P62" s="138"/>
      <c r="Q62" s="118" t="s">
        <v>2254</v>
      </c>
    </row>
    <row r="63" spans="1:17" s="99" customFormat="1" ht="18" x14ac:dyDescent="0.25">
      <c r="A63" s="122" t="str">
        <f>VLOOKUP(E63,'LISTADO ATM'!$A$2:$C$901,3,0)</f>
        <v>ESTE</v>
      </c>
      <c r="B63" s="142" t="s">
        <v>2589</v>
      </c>
      <c r="C63" s="120">
        <v>44303.277696759258</v>
      </c>
      <c r="D63" s="122" t="s">
        <v>2189</v>
      </c>
      <c r="E63" s="123">
        <v>289</v>
      </c>
      <c r="F63" s="143" t="str">
        <f>VLOOKUP(E63,VIP!$A$2:$O12611,2,0)</f>
        <v>DRBR910</v>
      </c>
      <c r="G63" s="122" t="str">
        <f>VLOOKUP(E63,'LISTADO ATM'!$A$2:$B$900,2,0)</f>
        <v>ATM Oficina Bávaro II</v>
      </c>
      <c r="H63" s="122" t="str">
        <f>VLOOKUP(E63,VIP!$A$2:$O17532,7,FALSE)</f>
        <v>Si</v>
      </c>
      <c r="I63" s="122" t="str">
        <f>VLOOKUP(E63,VIP!$A$2:$O9497,8,FALSE)</f>
        <v>Si</v>
      </c>
      <c r="J63" s="122" t="str">
        <f>VLOOKUP(E63,VIP!$A$2:$O9447,8,FALSE)</f>
        <v>Si</v>
      </c>
      <c r="K63" s="122" t="str">
        <f>VLOOKUP(E63,VIP!$A$2:$O13021,6,0)</f>
        <v>NO</v>
      </c>
      <c r="L63" s="124" t="s">
        <v>2254</v>
      </c>
      <c r="M63" s="118" t="s">
        <v>2465</v>
      </c>
      <c r="N63" s="118" t="s">
        <v>2472</v>
      </c>
      <c r="O63" s="143" t="s">
        <v>2189</v>
      </c>
      <c r="P63" s="138"/>
      <c r="Q63" s="118" t="s">
        <v>2254</v>
      </c>
    </row>
    <row r="64" spans="1:17" s="99" customFormat="1" ht="18" x14ac:dyDescent="0.25">
      <c r="A64" s="122" t="str">
        <f>VLOOKUP(E64,'LISTADO ATM'!$A$2:$C$901,3,0)</f>
        <v>DISTRITO NACIONAL</v>
      </c>
      <c r="B64" s="142" t="s">
        <v>2631</v>
      </c>
      <c r="C64" s="120">
        <v>44303.360000000001</v>
      </c>
      <c r="D64" s="122" t="s">
        <v>2189</v>
      </c>
      <c r="E64" s="123">
        <v>420</v>
      </c>
      <c r="F64" s="143" t="str">
        <f>VLOOKUP(E64,VIP!$A$2:$O12650,2,0)</f>
        <v>DRBR420</v>
      </c>
      <c r="G64" s="122" t="str">
        <f>VLOOKUP(E64,'LISTADO ATM'!$A$2:$B$900,2,0)</f>
        <v xml:space="preserve">ATM DGII Av. Lincoln </v>
      </c>
      <c r="H64" s="122" t="str">
        <f>VLOOKUP(E64,VIP!$A$2:$O17571,7,FALSE)</f>
        <v>Si</v>
      </c>
      <c r="I64" s="122" t="str">
        <f>VLOOKUP(E64,VIP!$A$2:$O9536,8,FALSE)</f>
        <v>Si</v>
      </c>
      <c r="J64" s="122" t="str">
        <f>VLOOKUP(E64,VIP!$A$2:$O9486,8,FALSE)</f>
        <v>Si</v>
      </c>
      <c r="K64" s="122" t="str">
        <f>VLOOKUP(E64,VIP!$A$2:$O13060,6,0)</f>
        <v>NO</v>
      </c>
      <c r="L64" s="124" t="s">
        <v>2254</v>
      </c>
      <c r="M64" s="118" t="s">
        <v>2465</v>
      </c>
      <c r="N64" s="118" t="s">
        <v>2472</v>
      </c>
      <c r="O64" s="143" t="s">
        <v>2474</v>
      </c>
      <c r="P64" s="138"/>
      <c r="Q64" s="118" t="s">
        <v>2254</v>
      </c>
    </row>
    <row r="65" spans="1:17" s="99" customFormat="1" ht="18" x14ac:dyDescent="0.25">
      <c r="A65" s="122" t="str">
        <f>VLOOKUP(E65,'LISTADO ATM'!$A$2:$C$901,3,0)</f>
        <v>DISTRITO NACIONAL</v>
      </c>
      <c r="B65" s="121">
        <v>335854745</v>
      </c>
      <c r="C65" s="120">
        <v>44301.591504629629</v>
      </c>
      <c r="D65" s="122" t="s">
        <v>2189</v>
      </c>
      <c r="E65" s="123">
        <v>549</v>
      </c>
      <c r="F65" s="143" t="str">
        <f>VLOOKUP(E65,VIP!$A$2:$O12626,2,0)</f>
        <v>DRBR026</v>
      </c>
      <c r="G65" s="122" t="str">
        <f>VLOOKUP(E65,'LISTADO ATM'!$A$2:$B$900,2,0)</f>
        <v xml:space="preserve">ATM Ministerio de Turismo (Oficinas Gubernamentales) </v>
      </c>
      <c r="H65" s="122" t="str">
        <f>VLOOKUP(E65,VIP!$A$2:$O17547,7,FALSE)</f>
        <v>Si</v>
      </c>
      <c r="I65" s="122" t="str">
        <f>VLOOKUP(E65,VIP!$A$2:$O9512,8,FALSE)</f>
        <v>Si</v>
      </c>
      <c r="J65" s="122" t="str">
        <f>VLOOKUP(E65,VIP!$A$2:$O9462,8,FALSE)</f>
        <v>Si</v>
      </c>
      <c r="K65" s="122" t="str">
        <f>VLOOKUP(E65,VIP!$A$2:$O13036,6,0)</f>
        <v>NO</v>
      </c>
      <c r="L65" s="124" t="s">
        <v>2254</v>
      </c>
      <c r="M65" s="118" t="s">
        <v>2465</v>
      </c>
      <c r="N65" s="118" t="s">
        <v>2472</v>
      </c>
      <c r="O65" s="143" t="s">
        <v>2474</v>
      </c>
      <c r="P65" s="139"/>
      <c r="Q65" s="119" t="s">
        <v>2254</v>
      </c>
    </row>
    <row r="66" spans="1:17" s="99" customFormat="1" ht="18" x14ac:dyDescent="0.25">
      <c r="A66" s="122" t="str">
        <f>VLOOKUP(E66,'LISTADO ATM'!$A$2:$C$901,3,0)</f>
        <v>DISTRITO NACIONAL</v>
      </c>
      <c r="B66" s="142" t="s">
        <v>2628</v>
      </c>
      <c r="C66" s="120">
        <v>44303.363564814812</v>
      </c>
      <c r="D66" s="122" t="s">
        <v>2189</v>
      </c>
      <c r="E66" s="123">
        <v>648</v>
      </c>
      <c r="F66" s="143" t="str">
        <f>VLOOKUP(E66,VIP!$A$2:$O12647,2,0)</f>
        <v>DRBR190</v>
      </c>
      <c r="G66" s="122" t="str">
        <f>VLOOKUP(E66,'LISTADO ATM'!$A$2:$B$900,2,0)</f>
        <v xml:space="preserve">ATM Hermandad de Pensionados </v>
      </c>
      <c r="H66" s="122" t="str">
        <f>VLOOKUP(E66,VIP!$A$2:$O17568,7,FALSE)</f>
        <v>Si</v>
      </c>
      <c r="I66" s="122" t="str">
        <f>VLOOKUP(E66,VIP!$A$2:$O9533,8,FALSE)</f>
        <v>No</v>
      </c>
      <c r="J66" s="122" t="str">
        <f>VLOOKUP(E66,VIP!$A$2:$O9483,8,FALSE)</f>
        <v>No</v>
      </c>
      <c r="K66" s="122" t="str">
        <f>VLOOKUP(E66,VIP!$A$2:$O13057,6,0)</f>
        <v>NO</v>
      </c>
      <c r="L66" s="124" t="s">
        <v>2254</v>
      </c>
      <c r="M66" s="118" t="s">
        <v>2465</v>
      </c>
      <c r="N66" s="118" t="s">
        <v>2472</v>
      </c>
      <c r="O66" s="143" t="s">
        <v>2474</v>
      </c>
      <c r="P66" s="138"/>
      <c r="Q66" s="118" t="s">
        <v>2254</v>
      </c>
    </row>
    <row r="67" spans="1:17" s="99" customFormat="1" ht="18" x14ac:dyDescent="0.25">
      <c r="A67" s="122" t="str">
        <f>VLOOKUP(E67,'LISTADO ATM'!$A$2:$C$901,3,0)</f>
        <v>DISTRITO NACIONAL</v>
      </c>
      <c r="B67" s="142" t="s">
        <v>2684</v>
      </c>
      <c r="C67" s="120">
        <v>44303.627476851849</v>
      </c>
      <c r="D67" s="122" t="s">
        <v>2189</v>
      </c>
      <c r="E67" s="123">
        <v>718</v>
      </c>
      <c r="F67" s="143" t="str">
        <f>VLOOKUP(E67,VIP!$A$2:$O12616,2,0)</f>
        <v>DRBR24Y</v>
      </c>
      <c r="G67" s="122" t="str">
        <f>VLOOKUP(E67,'LISTADO ATM'!$A$2:$B$900,2,0)</f>
        <v xml:space="preserve">ATM Feria Ganadera </v>
      </c>
      <c r="H67" s="122" t="str">
        <f>VLOOKUP(E67,VIP!$A$2:$O17537,7,FALSE)</f>
        <v>Si</v>
      </c>
      <c r="I67" s="122" t="str">
        <f>VLOOKUP(E67,VIP!$A$2:$O9502,8,FALSE)</f>
        <v>Si</v>
      </c>
      <c r="J67" s="122" t="str">
        <f>VLOOKUP(E67,VIP!$A$2:$O9452,8,FALSE)</f>
        <v>Si</v>
      </c>
      <c r="K67" s="122" t="str">
        <f>VLOOKUP(E67,VIP!$A$2:$O13026,6,0)</f>
        <v>NO</v>
      </c>
      <c r="L67" s="124" t="s">
        <v>2254</v>
      </c>
      <c r="M67" s="118" t="s">
        <v>2465</v>
      </c>
      <c r="N67" s="118" t="s">
        <v>2472</v>
      </c>
      <c r="O67" s="143" t="s">
        <v>2474</v>
      </c>
      <c r="P67" s="138"/>
      <c r="Q67" s="118" t="s">
        <v>2254</v>
      </c>
    </row>
    <row r="68" spans="1:17" s="99" customFormat="1" ht="18" x14ac:dyDescent="0.25">
      <c r="A68" s="122" t="str">
        <f>VLOOKUP(E68,'LISTADO ATM'!$A$2:$C$901,3,0)</f>
        <v>DISTRITO NACIONAL</v>
      </c>
      <c r="B68" s="142" t="s">
        <v>2603</v>
      </c>
      <c r="C68" s="120">
        <v>44303.417696759258</v>
      </c>
      <c r="D68" s="122" t="s">
        <v>2189</v>
      </c>
      <c r="E68" s="123">
        <v>719</v>
      </c>
      <c r="F68" s="143" t="str">
        <f>VLOOKUP(E68,VIP!$A$2:$O12622,2,0)</f>
        <v>DRBR419</v>
      </c>
      <c r="G68" s="122" t="str">
        <f>VLOOKUP(E68,'LISTADO ATM'!$A$2:$B$900,2,0)</f>
        <v xml:space="preserve">ATM Ayuntamiento Municipal San Luís </v>
      </c>
      <c r="H68" s="122" t="str">
        <f>VLOOKUP(E68,VIP!$A$2:$O17543,7,FALSE)</f>
        <v>Si</v>
      </c>
      <c r="I68" s="122" t="str">
        <f>VLOOKUP(E68,VIP!$A$2:$O9508,8,FALSE)</f>
        <v>Si</v>
      </c>
      <c r="J68" s="122" t="str">
        <f>VLOOKUP(E68,VIP!$A$2:$O9458,8,FALSE)</f>
        <v>Si</v>
      </c>
      <c r="K68" s="122" t="str">
        <f>VLOOKUP(E68,VIP!$A$2:$O13032,6,0)</f>
        <v>NO</v>
      </c>
      <c r="L68" s="124" t="s">
        <v>2254</v>
      </c>
      <c r="M68" s="118" t="s">
        <v>2465</v>
      </c>
      <c r="N68" s="118" t="s">
        <v>2472</v>
      </c>
      <c r="O68" s="143" t="s">
        <v>2474</v>
      </c>
      <c r="P68" s="138"/>
      <c r="Q68" s="118" t="s">
        <v>2254</v>
      </c>
    </row>
    <row r="69" spans="1:17" s="99" customFormat="1" ht="18" x14ac:dyDescent="0.25">
      <c r="A69" s="122" t="str">
        <f>VLOOKUP(E69,'LISTADO ATM'!$A$2:$C$901,3,0)</f>
        <v>DISTRITO NACIONAL</v>
      </c>
      <c r="B69" s="142" t="s">
        <v>2535</v>
      </c>
      <c r="C69" s="120">
        <v>44302.402245370373</v>
      </c>
      <c r="D69" s="122" t="s">
        <v>2189</v>
      </c>
      <c r="E69" s="123">
        <v>841</v>
      </c>
      <c r="F69" s="143" t="str">
        <f>VLOOKUP(E69,VIP!$A$2:$O12599,2,0)</f>
        <v>DRBR841</v>
      </c>
      <c r="G69" s="122" t="str">
        <f>VLOOKUP(E69,'LISTADO ATM'!$A$2:$B$900,2,0)</f>
        <v xml:space="preserve">ATM CEA </v>
      </c>
      <c r="H69" s="122" t="str">
        <f>VLOOKUP(E69,VIP!$A$2:$O17520,7,FALSE)</f>
        <v>Si</v>
      </c>
      <c r="I69" s="122" t="str">
        <f>VLOOKUP(E69,VIP!$A$2:$O9485,8,FALSE)</f>
        <v>No</v>
      </c>
      <c r="J69" s="122" t="str">
        <f>VLOOKUP(E69,VIP!$A$2:$O9435,8,FALSE)</f>
        <v>No</v>
      </c>
      <c r="K69" s="122" t="str">
        <f>VLOOKUP(E69,VIP!$A$2:$O13009,6,0)</f>
        <v>NO</v>
      </c>
      <c r="L69" s="124" t="s">
        <v>2254</v>
      </c>
      <c r="M69" s="118" t="s">
        <v>2465</v>
      </c>
      <c r="N69" s="118" t="s">
        <v>2472</v>
      </c>
      <c r="O69" s="143" t="s">
        <v>2474</v>
      </c>
      <c r="P69" s="138"/>
      <c r="Q69" s="119" t="s">
        <v>2254</v>
      </c>
    </row>
    <row r="70" spans="1:17" ht="18" x14ac:dyDescent="0.25">
      <c r="A70" s="122" t="str">
        <f>VLOOKUP(E70,'LISTADO ATM'!$A$2:$C$901,3,0)</f>
        <v>DISTRITO NACIONAL</v>
      </c>
      <c r="B70" s="142" t="s">
        <v>2642</v>
      </c>
      <c r="C70" s="120">
        <v>44303.536770833336</v>
      </c>
      <c r="D70" s="122" t="s">
        <v>2189</v>
      </c>
      <c r="E70" s="123">
        <v>927</v>
      </c>
      <c r="F70" s="146" t="str">
        <f>VLOOKUP(E70,VIP!$A$2:$O12615,2,0)</f>
        <v>DRBR927</v>
      </c>
      <c r="G70" s="122" t="str">
        <f>VLOOKUP(E70,'LISTADO ATM'!$A$2:$B$900,2,0)</f>
        <v>ATM S/M Bravo La Esperilla</v>
      </c>
      <c r="H70" s="122" t="str">
        <f>VLOOKUP(E70,VIP!$A$2:$O17536,7,FALSE)</f>
        <v>Si</v>
      </c>
      <c r="I70" s="122" t="str">
        <f>VLOOKUP(E70,VIP!$A$2:$O9501,8,FALSE)</f>
        <v>Si</v>
      </c>
      <c r="J70" s="122" t="str">
        <f>VLOOKUP(E70,VIP!$A$2:$O9451,8,FALSE)</f>
        <v>Si</v>
      </c>
      <c r="K70" s="122" t="str">
        <f>VLOOKUP(E70,VIP!$A$2:$O13025,6,0)</f>
        <v>NO</v>
      </c>
      <c r="L70" s="124" t="s">
        <v>2254</v>
      </c>
      <c r="M70" s="118" t="s">
        <v>2465</v>
      </c>
      <c r="N70" s="118" t="s">
        <v>2472</v>
      </c>
      <c r="O70" s="146" t="s">
        <v>2474</v>
      </c>
      <c r="P70" s="138"/>
      <c r="Q70" s="118" t="s">
        <v>2254</v>
      </c>
    </row>
    <row r="71" spans="1:17" ht="18" x14ac:dyDescent="0.25">
      <c r="A71" s="122" t="str">
        <f>VLOOKUP(E71,'LISTADO ATM'!$A$2:$C$901,3,0)</f>
        <v>NORTE</v>
      </c>
      <c r="B71" s="142" t="s">
        <v>2667</v>
      </c>
      <c r="C71" s="120">
        <v>44303.516215277778</v>
      </c>
      <c r="D71" s="122" t="s">
        <v>2492</v>
      </c>
      <c r="E71" s="123">
        <v>151</v>
      </c>
      <c r="F71" s="146" t="str">
        <f>VLOOKUP(E71,VIP!$A$2:$O12629,2,0)</f>
        <v>DRBR151</v>
      </c>
      <c r="G71" s="122" t="str">
        <f>VLOOKUP(E71,'LISTADO ATM'!$A$2:$B$900,2,0)</f>
        <v xml:space="preserve">ATM Oficina Nagua </v>
      </c>
      <c r="H71" s="122" t="str">
        <f>VLOOKUP(E71,VIP!$A$2:$O17550,7,FALSE)</f>
        <v>Si</v>
      </c>
      <c r="I71" s="122" t="str">
        <f>VLOOKUP(E71,VIP!$A$2:$O9515,8,FALSE)</f>
        <v>Si</v>
      </c>
      <c r="J71" s="122" t="str">
        <f>VLOOKUP(E71,VIP!$A$2:$O9465,8,FALSE)</f>
        <v>Si</v>
      </c>
      <c r="K71" s="122" t="str">
        <f>VLOOKUP(E71,VIP!$A$2:$O13039,6,0)</f>
        <v>SI</v>
      </c>
      <c r="L71" s="124" t="s">
        <v>2477</v>
      </c>
      <c r="M71" s="192" t="s">
        <v>2593</v>
      </c>
      <c r="N71" s="192" t="s">
        <v>2679</v>
      </c>
      <c r="O71" s="146" t="s">
        <v>2680</v>
      </c>
      <c r="P71" s="138" t="s">
        <v>2682</v>
      </c>
      <c r="Q71" s="192" t="s">
        <v>2477</v>
      </c>
    </row>
    <row r="72" spans="1:17" ht="18" x14ac:dyDescent="0.25">
      <c r="A72" s="122" t="str">
        <f>VLOOKUP(E72,'LISTADO ATM'!$A$2:$C$901,3,0)</f>
        <v>NORTE</v>
      </c>
      <c r="B72" s="142" t="s">
        <v>2665</v>
      </c>
      <c r="C72" s="120">
        <v>44303.517777777779</v>
      </c>
      <c r="D72" s="122" t="s">
        <v>2492</v>
      </c>
      <c r="E72" s="123">
        <v>261</v>
      </c>
      <c r="F72" s="146" t="str">
        <f>VLOOKUP(E72,VIP!$A$2:$O12627,2,0)</f>
        <v>DRBR261</v>
      </c>
      <c r="G72" s="122" t="str">
        <f>VLOOKUP(E72,'LISTADO ATM'!$A$2:$B$900,2,0)</f>
        <v xml:space="preserve">ATM UNP Aeropuerto Cibao (Santiago) </v>
      </c>
      <c r="H72" s="122" t="str">
        <f>VLOOKUP(E72,VIP!$A$2:$O17548,7,FALSE)</f>
        <v>Si</v>
      </c>
      <c r="I72" s="122" t="str">
        <f>VLOOKUP(E72,VIP!$A$2:$O9513,8,FALSE)</f>
        <v>Si</v>
      </c>
      <c r="J72" s="122" t="str">
        <f>VLOOKUP(E72,VIP!$A$2:$O9463,8,FALSE)</f>
        <v>Si</v>
      </c>
      <c r="K72" s="122" t="str">
        <f>VLOOKUP(E72,VIP!$A$2:$O13037,6,0)</f>
        <v>NO</v>
      </c>
      <c r="L72" s="124" t="s">
        <v>2477</v>
      </c>
      <c r="M72" s="192" t="s">
        <v>2593</v>
      </c>
      <c r="N72" s="192" t="s">
        <v>2679</v>
      </c>
      <c r="O72" s="146" t="s">
        <v>2680</v>
      </c>
      <c r="P72" s="138" t="s">
        <v>2682</v>
      </c>
      <c r="Q72" s="192" t="s">
        <v>2477</v>
      </c>
    </row>
    <row r="73" spans="1:17" ht="18" x14ac:dyDescent="0.25">
      <c r="A73" s="122" t="str">
        <f>VLOOKUP(E73,'LISTADO ATM'!$A$2:$C$901,3,0)</f>
        <v>NORTE</v>
      </c>
      <c r="B73" s="142" t="s">
        <v>2666</v>
      </c>
      <c r="C73" s="120">
        <v>44303.517164351855</v>
      </c>
      <c r="D73" s="122" t="s">
        <v>2492</v>
      </c>
      <c r="E73" s="123">
        <v>307</v>
      </c>
      <c r="F73" s="146" t="str">
        <f>VLOOKUP(E73,VIP!$A$2:$O12628,2,0)</f>
        <v>DRBR307</v>
      </c>
      <c r="G73" s="122" t="str">
        <f>VLOOKUP(E73,'LISTADO ATM'!$A$2:$B$900,2,0)</f>
        <v>ATM Oficina Nagua II</v>
      </c>
      <c r="H73" s="122" t="str">
        <f>VLOOKUP(E73,VIP!$A$2:$O17549,7,FALSE)</f>
        <v>Si</v>
      </c>
      <c r="I73" s="122" t="str">
        <f>VLOOKUP(E73,VIP!$A$2:$O9514,8,FALSE)</f>
        <v>Si</v>
      </c>
      <c r="J73" s="122" t="str">
        <f>VLOOKUP(E73,VIP!$A$2:$O9464,8,FALSE)</f>
        <v>Si</v>
      </c>
      <c r="K73" s="122" t="str">
        <f>VLOOKUP(E73,VIP!$A$2:$O13038,6,0)</f>
        <v>SI</v>
      </c>
      <c r="L73" s="124" t="s">
        <v>2477</v>
      </c>
      <c r="M73" s="192" t="s">
        <v>2593</v>
      </c>
      <c r="N73" s="192" t="s">
        <v>2679</v>
      </c>
      <c r="O73" s="146" t="s">
        <v>2680</v>
      </c>
      <c r="P73" s="138" t="s">
        <v>2682</v>
      </c>
      <c r="Q73" s="192" t="s">
        <v>2477</v>
      </c>
    </row>
    <row r="74" spans="1:17" ht="18" x14ac:dyDescent="0.25">
      <c r="A74" s="122" t="str">
        <f>VLOOKUP(E74,'LISTADO ATM'!$A$2:$C$901,3,0)</f>
        <v>DISTRITO NACIONAL</v>
      </c>
      <c r="B74" s="142" t="s">
        <v>2670</v>
      </c>
      <c r="C74" s="120">
        <v>44303.496851851851</v>
      </c>
      <c r="D74" s="122" t="s">
        <v>2492</v>
      </c>
      <c r="E74" s="123">
        <v>319</v>
      </c>
      <c r="F74" s="151" t="str">
        <f>VLOOKUP(E74,VIP!$A$2:$O12632,2,0)</f>
        <v>DRBR319</v>
      </c>
      <c r="G74" s="122" t="str">
        <f>VLOOKUP(E74,'LISTADO ATM'!$A$2:$B$900,2,0)</f>
        <v>ATM Autobanco Lopez de Vega</v>
      </c>
      <c r="H74" s="122" t="str">
        <f>VLOOKUP(E74,VIP!$A$2:$O17553,7,FALSE)</f>
        <v>Si</v>
      </c>
      <c r="I74" s="122" t="str">
        <f>VLOOKUP(E74,VIP!$A$2:$O9518,8,FALSE)</f>
        <v>Si</v>
      </c>
      <c r="J74" s="122" t="str">
        <f>VLOOKUP(E74,VIP!$A$2:$O9468,8,FALSE)</f>
        <v>Si</v>
      </c>
      <c r="K74" s="122" t="str">
        <f>VLOOKUP(E74,VIP!$A$2:$O13042,6,0)</f>
        <v>NO</v>
      </c>
      <c r="L74" s="124" t="s">
        <v>2477</v>
      </c>
      <c r="M74" s="192" t="s">
        <v>2593</v>
      </c>
      <c r="N74" s="192" t="s">
        <v>2679</v>
      </c>
      <c r="O74" s="151" t="s">
        <v>2681</v>
      </c>
      <c r="P74" s="138" t="s">
        <v>2682</v>
      </c>
      <c r="Q74" s="192" t="s">
        <v>2477</v>
      </c>
    </row>
    <row r="75" spans="1:17" ht="18" x14ac:dyDescent="0.25">
      <c r="A75" s="122" t="str">
        <f>VLOOKUP(E75,'LISTADO ATM'!$A$2:$C$901,3,0)</f>
        <v>NORTE</v>
      </c>
      <c r="B75" s="142" t="s">
        <v>2662</v>
      </c>
      <c r="C75" s="120">
        <v>44303.519502314812</v>
      </c>
      <c r="D75" s="122" t="s">
        <v>2492</v>
      </c>
      <c r="E75" s="123">
        <v>632</v>
      </c>
      <c r="F75" s="151" t="str">
        <f>VLOOKUP(E75,VIP!$A$2:$O12624,2,0)</f>
        <v>DRBR263</v>
      </c>
      <c r="G75" s="122" t="str">
        <f>VLOOKUP(E75,'LISTADO ATM'!$A$2:$B$900,2,0)</f>
        <v xml:space="preserve">ATM Autobanco Gurabo </v>
      </c>
      <c r="H75" s="122" t="str">
        <f>VLOOKUP(E75,VIP!$A$2:$O17545,7,FALSE)</f>
        <v>Si</v>
      </c>
      <c r="I75" s="122" t="str">
        <f>VLOOKUP(E75,VIP!$A$2:$O9510,8,FALSE)</f>
        <v>Si</v>
      </c>
      <c r="J75" s="122" t="str">
        <f>VLOOKUP(E75,VIP!$A$2:$O9460,8,FALSE)</f>
        <v>Si</v>
      </c>
      <c r="K75" s="122" t="str">
        <f>VLOOKUP(E75,VIP!$A$2:$O13034,6,0)</f>
        <v>NO</v>
      </c>
      <c r="L75" s="124" t="s">
        <v>2477</v>
      </c>
      <c r="M75" s="192" t="s">
        <v>2593</v>
      </c>
      <c r="N75" s="192" t="s">
        <v>2679</v>
      </c>
      <c r="O75" s="151" t="s">
        <v>2680</v>
      </c>
      <c r="P75" s="138" t="s">
        <v>2682</v>
      </c>
      <c r="Q75" s="192" t="s">
        <v>2477</v>
      </c>
    </row>
    <row r="76" spans="1:17" ht="18" x14ac:dyDescent="0.25">
      <c r="A76" s="122" t="str">
        <f>VLOOKUP(E76,'LISTADO ATM'!$A$2:$C$901,3,0)</f>
        <v>DISTRITO NACIONAL</v>
      </c>
      <c r="B76" s="142" t="s">
        <v>2663</v>
      </c>
      <c r="C76" s="120">
        <v>44303.518946759257</v>
      </c>
      <c r="D76" s="122" t="s">
        <v>2492</v>
      </c>
      <c r="E76" s="123">
        <v>717</v>
      </c>
      <c r="F76" s="151" t="str">
        <f>VLOOKUP(E76,VIP!$A$2:$O12625,2,0)</f>
        <v>DRBR24K</v>
      </c>
      <c r="G76" s="122" t="str">
        <f>VLOOKUP(E76,'LISTADO ATM'!$A$2:$B$900,2,0)</f>
        <v xml:space="preserve">ATM Oficina Los Alcarrizos </v>
      </c>
      <c r="H76" s="122" t="str">
        <f>VLOOKUP(E76,VIP!$A$2:$O17546,7,FALSE)</f>
        <v>Si</v>
      </c>
      <c r="I76" s="122" t="str">
        <f>VLOOKUP(E76,VIP!$A$2:$O9511,8,FALSE)</f>
        <v>Si</v>
      </c>
      <c r="J76" s="122" t="str">
        <f>VLOOKUP(E76,VIP!$A$2:$O9461,8,FALSE)</f>
        <v>Si</v>
      </c>
      <c r="K76" s="122" t="str">
        <f>VLOOKUP(E76,VIP!$A$2:$O13035,6,0)</f>
        <v>SI</v>
      </c>
      <c r="L76" s="124" t="s">
        <v>2477</v>
      </c>
      <c r="M76" s="192" t="s">
        <v>2593</v>
      </c>
      <c r="N76" s="192" t="s">
        <v>2679</v>
      </c>
      <c r="O76" s="151" t="s">
        <v>2680</v>
      </c>
      <c r="P76" s="138" t="s">
        <v>2682</v>
      </c>
      <c r="Q76" s="192" t="s">
        <v>2477</v>
      </c>
    </row>
    <row r="77" spans="1:17" ht="18" x14ac:dyDescent="0.25">
      <c r="A77" s="122" t="str">
        <f>VLOOKUP(E77,'LISTADO ATM'!$A$2:$C$901,3,0)</f>
        <v>SUR</v>
      </c>
      <c r="B77" s="142" t="s">
        <v>2664</v>
      </c>
      <c r="C77" s="120">
        <v>44303.518414351849</v>
      </c>
      <c r="D77" s="122" t="s">
        <v>2492</v>
      </c>
      <c r="E77" s="123">
        <v>764</v>
      </c>
      <c r="F77" s="151" t="str">
        <f>VLOOKUP(E77,VIP!$A$2:$O12626,2,0)</f>
        <v>DRBR451</v>
      </c>
      <c r="G77" s="122" t="str">
        <f>VLOOKUP(E77,'LISTADO ATM'!$A$2:$B$900,2,0)</f>
        <v xml:space="preserve">ATM Oficina Elías Piña </v>
      </c>
      <c r="H77" s="122" t="str">
        <f>VLOOKUP(E77,VIP!$A$2:$O17547,7,FALSE)</f>
        <v>Si</v>
      </c>
      <c r="I77" s="122" t="str">
        <f>VLOOKUP(E77,VIP!$A$2:$O9512,8,FALSE)</f>
        <v>Si</v>
      </c>
      <c r="J77" s="122" t="str">
        <f>VLOOKUP(E77,VIP!$A$2:$O9462,8,FALSE)</f>
        <v>Si</v>
      </c>
      <c r="K77" s="122" t="str">
        <f>VLOOKUP(E77,VIP!$A$2:$O13036,6,0)</f>
        <v>NO</v>
      </c>
      <c r="L77" s="124" t="s">
        <v>2477</v>
      </c>
      <c r="M77" s="192" t="s">
        <v>2593</v>
      </c>
      <c r="N77" s="192" t="s">
        <v>2679</v>
      </c>
      <c r="O77" s="151" t="s">
        <v>2680</v>
      </c>
      <c r="P77" s="138" t="s">
        <v>2682</v>
      </c>
      <c r="Q77" s="192" t="s">
        <v>2477</v>
      </c>
    </row>
    <row r="78" spans="1:17" ht="18" x14ac:dyDescent="0.25">
      <c r="A78" s="122" t="str">
        <f>VLOOKUP(E78,'LISTADO ATM'!$A$2:$C$901,3,0)</f>
        <v>DISTRITO NACIONAL</v>
      </c>
      <c r="B78" s="142" t="s">
        <v>2625</v>
      </c>
      <c r="C78" s="120">
        <v>44303.385636574072</v>
      </c>
      <c r="D78" s="122" t="s">
        <v>2468</v>
      </c>
      <c r="E78" s="123">
        <v>70</v>
      </c>
      <c r="F78" s="151" t="str">
        <f>VLOOKUP(E78,VIP!$A$2:$O12644,2,0)</f>
        <v>DRBR070</v>
      </c>
      <c r="G78" s="122" t="str">
        <f>VLOOKUP(E78,'LISTADO ATM'!$A$2:$B$900,2,0)</f>
        <v xml:space="preserve">ATM Autoservicio Plaza Lama Zona Oriental </v>
      </c>
      <c r="H78" s="122" t="str">
        <f>VLOOKUP(E78,VIP!$A$2:$O17565,7,FALSE)</f>
        <v>Si</v>
      </c>
      <c r="I78" s="122" t="str">
        <f>VLOOKUP(E78,VIP!$A$2:$O9530,8,FALSE)</f>
        <v>Si</v>
      </c>
      <c r="J78" s="122" t="str">
        <f>VLOOKUP(E78,VIP!$A$2:$O9480,8,FALSE)</f>
        <v>Si</v>
      </c>
      <c r="K78" s="122" t="str">
        <f>VLOOKUP(E78,VIP!$A$2:$O13054,6,0)</f>
        <v>NO</v>
      </c>
      <c r="L78" s="124" t="s">
        <v>2522</v>
      </c>
      <c r="M78" s="118" t="s">
        <v>2465</v>
      </c>
      <c r="N78" s="118" t="s">
        <v>2472</v>
      </c>
      <c r="O78" s="151" t="s">
        <v>2473</v>
      </c>
      <c r="P78" s="138"/>
      <c r="Q78" s="118" t="s">
        <v>2522</v>
      </c>
    </row>
    <row r="79" spans="1:17" ht="18" x14ac:dyDescent="0.25">
      <c r="A79" s="122" t="str">
        <f>VLOOKUP(E79,'LISTADO ATM'!$A$2:$C$901,3,0)</f>
        <v>NORTE</v>
      </c>
      <c r="B79" s="142" t="s">
        <v>2643</v>
      </c>
      <c r="C79" s="120">
        <v>44303.533530092594</v>
      </c>
      <c r="D79" s="122" t="s">
        <v>2529</v>
      </c>
      <c r="E79" s="123">
        <v>291</v>
      </c>
      <c r="F79" s="151" t="str">
        <f>VLOOKUP(E79,VIP!$A$2:$O12616,2,0)</f>
        <v>DRBR291</v>
      </c>
      <c r="G79" s="122" t="str">
        <f>VLOOKUP(E79,'LISTADO ATM'!$A$2:$B$900,2,0)</f>
        <v xml:space="preserve">ATM S/M Jumbo Las Colinas </v>
      </c>
      <c r="H79" s="122" t="str">
        <f>VLOOKUP(E79,VIP!$A$2:$O17537,7,FALSE)</f>
        <v>Si</v>
      </c>
      <c r="I79" s="122" t="str">
        <f>VLOOKUP(E79,VIP!$A$2:$O9502,8,FALSE)</f>
        <v>Si</v>
      </c>
      <c r="J79" s="122" t="str">
        <f>VLOOKUP(E79,VIP!$A$2:$O9452,8,FALSE)</f>
        <v>Si</v>
      </c>
      <c r="K79" s="122" t="str">
        <f>VLOOKUP(E79,VIP!$A$2:$O13026,6,0)</f>
        <v>NO</v>
      </c>
      <c r="L79" s="124" t="s">
        <v>2525</v>
      </c>
      <c r="M79" s="118" t="s">
        <v>2465</v>
      </c>
      <c r="N79" s="118" t="s">
        <v>2472</v>
      </c>
      <c r="O79" s="151" t="s">
        <v>2660</v>
      </c>
      <c r="P79" s="138"/>
      <c r="Q79" s="118" t="s">
        <v>2657</v>
      </c>
    </row>
    <row r="80" spans="1:17" ht="18" x14ac:dyDescent="0.25">
      <c r="A80" s="122" t="str">
        <f>VLOOKUP(E80,'LISTADO ATM'!$A$2:$C$901,3,0)</f>
        <v>DISTRITO NACIONAL</v>
      </c>
      <c r="B80" s="121">
        <v>335854495</v>
      </c>
      <c r="C80" s="120">
        <v>44301.494629629633</v>
      </c>
      <c r="D80" s="122" t="s">
        <v>2468</v>
      </c>
      <c r="E80" s="123">
        <v>577</v>
      </c>
      <c r="F80" s="151" t="str">
        <f>VLOOKUP(E80,VIP!$A$2:$O12637,2,0)</f>
        <v>DRBR173</v>
      </c>
      <c r="G80" s="122" t="str">
        <f>VLOOKUP(E80,'LISTADO ATM'!$A$2:$B$900,2,0)</f>
        <v xml:space="preserve">ATM Olé Ave. Duarte </v>
      </c>
      <c r="H80" s="122" t="str">
        <f>VLOOKUP(E80,VIP!$A$2:$O17558,7,FALSE)</f>
        <v>Si</v>
      </c>
      <c r="I80" s="122" t="str">
        <f>VLOOKUP(E80,VIP!$A$2:$O9523,8,FALSE)</f>
        <v>Si</v>
      </c>
      <c r="J80" s="122" t="str">
        <f>VLOOKUP(E80,VIP!$A$2:$O9473,8,FALSE)</f>
        <v>Si</v>
      </c>
      <c r="K80" s="122" t="str">
        <f>VLOOKUP(E80,VIP!$A$2:$O13047,6,0)</f>
        <v>SI</v>
      </c>
      <c r="L80" s="124" t="s">
        <v>2459</v>
      </c>
      <c r="M80" s="192" t="s">
        <v>2593</v>
      </c>
      <c r="N80" s="118" t="s">
        <v>2472</v>
      </c>
      <c r="O80" s="151" t="s">
        <v>2473</v>
      </c>
      <c r="P80" s="139"/>
      <c r="Q80" s="193">
        <v>44303.552083333336</v>
      </c>
    </row>
    <row r="81" spans="1:17" ht="18" x14ac:dyDescent="0.25">
      <c r="A81" s="122" t="str">
        <f>VLOOKUP(E81,'LISTADO ATM'!$A$2:$C$901,3,0)</f>
        <v>SUR</v>
      </c>
      <c r="B81" s="121">
        <v>335855274</v>
      </c>
      <c r="C81" s="120">
        <v>44301.817766203705</v>
      </c>
      <c r="D81" s="122" t="s">
        <v>2468</v>
      </c>
      <c r="E81" s="123">
        <v>873</v>
      </c>
      <c r="F81" s="151" t="str">
        <f>VLOOKUP(E81,VIP!$A$2:$O12634,2,0)</f>
        <v>DRBR873</v>
      </c>
      <c r="G81" s="122" t="str">
        <f>VLOOKUP(E81,'LISTADO ATM'!$A$2:$B$900,2,0)</f>
        <v xml:space="preserve">ATM Centro de Caja San Cristóbal II 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SI</v>
      </c>
      <c r="L81" s="124" t="s">
        <v>2459</v>
      </c>
      <c r="M81" s="192" t="s">
        <v>2593</v>
      </c>
      <c r="N81" s="118" t="s">
        <v>2472</v>
      </c>
      <c r="O81" s="151" t="s">
        <v>2473</v>
      </c>
      <c r="P81" s="139"/>
      <c r="Q81" s="193">
        <v>44303.597916666666</v>
      </c>
    </row>
    <row r="82" spans="1:17" ht="18" x14ac:dyDescent="0.25">
      <c r="A82" s="122" t="str">
        <f>VLOOKUP(E82,'LISTADO ATM'!$A$2:$C$901,3,0)</f>
        <v>ESTE</v>
      </c>
      <c r="B82" s="142" t="s">
        <v>2602</v>
      </c>
      <c r="C82" s="120">
        <v>44303.418206018519</v>
      </c>
      <c r="D82" s="122" t="s">
        <v>2468</v>
      </c>
      <c r="E82" s="123">
        <v>945</v>
      </c>
      <c r="F82" s="151" t="str">
        <f>VLOOKUP(E82,VIP!$A$2:$O12621,2,0)</f>
        <v>DRBR945</v>
      </c>
      <c r="G82" s="122" t="str">
        <f>VLOOKUP(E82,'LISTADO ATM'!$A$2:$B$900,2,0)</f>
        <v xml:space="preserve">ATM UNP El Valle (Hato Mayor) </v>
      </c>
      <c r="H82" s="122" t="str">
        <f>VLOOKUP(E82,VIP!$A$2:$O17542,7,FALSE)</f>
        <v>Si</v>
      </c>
      <c r="I82" s="122" t="str">
        <f>VLOOKUP(E82,VIP!$A$2:$O9507,8,FALSE)</f>
        <v>Si</v>
      </c>
      <c r="J82" s="122" t="str">
        <f>VLOOKUP(E82,VIP!$A$2:$O9457,8,FALSE)</f>
        <v>Si</v>
      </c>
      <c r="K82" s="122" t="str">
        <f>VLOOKUP(E82,VIP!$A$2:$O13031,6,0)</f>
        <v>NO</v>
      </c>
      <c r="L82" s="124" t="s">
        <v>2459</v>
      </c>
      <c r="M82" s="192" t="s">
        <v>2593</v>
      </c>
      <c r="N82" s="118" t="s">
        <v>2472</v>
      </c>
      <c r="O82" s="151" t="s">
        <v>2473</v>
      </c>
      <c r="P82" s="138"/>
      <c r="Q82" s="193">
        <v>44303.6</v>
      </c>
    </row>
    <row r="83" spans="1:17" ht="18" x14ac:dyDescent="0.25">
      <c r="A83" s="122" t="str">
        <f>VLOOKUP(E83,'LISTADO ATM'!$A$2:$C$901,3,0)</f>
        <v>DISTRITO NACIONAL</v>
      </c>
      <c r="B83" s="142" t="s">
        <v>2551</v>
      </c>
      <c r="C83" s="120">
        <v>44302.515393518515</v>
      </c>
      <c r="D83" s="122" t="s">
        <v>2468</v>
      </c>
      <c r="E83" s="123">
        <v>487</v>
      </c>
      <c r="F83" s="151" t="str">
        <f>VLOOKUP(E83,VIP!$A$2:$O12626,2,0)</f>
        <v>DRBR487</v>
      </c>
      <c r="G83" s="122" t="str">
        <f>VLOOKUP(E83,'LISTADO ATM'!$A$2:$B$900,2,0)</f>
        <v xml:space="preserve">ATM Olé Hainamosa </v>
      </c>
      <c r="H83" s="122" t="str">
        <f>VLOOKUP(E83,VIP!$A$2:$O17547,7,FALSE)</f>
        <v>Si</v>
      </c>
      <c r="I83" s="122" t="str">
        <f>VLOOKUP(E83,VIP!$A$2:$O9512,8,FALSE)</f>
        <v>Si</v>
      </c>
      <c r="J83" s="122" t="str">
        <f>VLOOKUP(E83,VIP!$A$2:$O9462,8,FALSE)</f>
        <v>Si</v>
      </c>
      <c r="K83" s="122" t="str">
        <f>VLOOKUP(E83,VIP!$A$2:$O13036,6,0)</f>
        <v>SI</v>
      </c>
      <c r="L83" s="124" t="s">
        <v>2459</v>
      </c>
      <c r="M83" s="118" t="s">
        <v>2465</v>
      </c>
      <c r="N83" s="118" t="s">
        <v>2472</v>
      </c>
      <c r="O83" s="151" t="s">
        <v>2473</v>
      </c>
      <c r="P83" s="138"/>
      <c r="Q83" s="119" t="s">
        <v>2459</v>
      </c>
    </row>
    <row r="84" spans="1:17" ht="18" x14ac:dyDescent="0.25">
      <c r="A84" s="122" t="str">
        <f>VLOOKUP(E84,'LISTADO ATM'!$A$2:$C$901,3,0)</f>
        <v>DISTRITO NACIONAL</v>
      </c>
      <c r="B84" s="142" t="s">
        <v>2549</v>
      </c>
      <c r="C84" s="120">
        <v>44302.555914351855</v>
      </c>
      <c r="D84" s="122" t="s">
        <v>2468</v>
      </c>
      <c r="E84" s="123">
        <v>490</v>
      </c>
      <c r="F84" s="151" t="str">
        <f>VLOOKUP(E84,VIP!$A$2:$O12621,2,0)</f>
        <v>DRBR490</v>
      </c>
      <c r="G84" s="122" t="str">
        <f>VLOOKUP(E84,'LISTADO ATM'!$A$2:$B$900,2,0)</f>
        <v xml:space="preserve">ATM Hospital Ney Arias Lora </v>
      </c>
      <c r="H84" s="122" t="str">
        <f>VLOOKUP(E84,VIP!$A$2:$O17542,7,FALSE)</f>
        <v>Si</v>
      </c>
      <c r="I84" s="122" t="str">
        <f>VLOOKUP(E84,VIP!$A$2:$O9507,8,FALSE)</f>
        <v>Si</v>
      </c>
      <c r="J84" s="122" t="str">
        <f>VLOOKUP(E84,VIP!$A$2:$O9457,8,FALSE)</f>
        <v>Si</v>
      </c>
      <c r="K84" s="122" t="str">
        <f>VLOOKUP(E84,VIP!$A$2:$O13031,6,0)</f>
        <v>NO</v>
      </c>
      <c r="L84" s="124" t="s">
        <v>2459</v>
      </c>
      <c r="M84" s="118" t="s">
        <v>2465</v>
      </c>
      <c r="N84" s="118" t="s">
        <v>2472</v>
      </c>
      <c r="O84" s="151" t="s">
        <v>2473</v>
      </c>
      <c r="P84" s="138"/>
      <c r="Q84" s="119" t="s">
        <v>2459</v>
      </c>
    </row>
    <row r="85" spans="1:17" ht="18" x14ac:dyDescent="0.25">
      <c r="A85" s="122" t="str">
        <f>VLOOKUP(E85,'LISTADO ATM'!$A$2:$C$901,3,0)</f>
        <v>DISTRITO NACIONAL</v>
      </c>
      <c r="B85" s="121">
        <v>335850318</v>
      </c>
      <c r="C85" s="120">
        <v>44298.626423611109</v>
      </c>
      <c r="D85" s="120" t="s">
        <v>2492</v>
      </c>
      <c r="E85" s="122">
        <v>567</v>
      </c>
      <c r="F85" s="151" t="str">
        <f>VLOOKUP(E85,VIP!$A$2:$O12593,2,0)</f>
        <v>DRBR015</v>
      </c>
      <c r="G85" s="122" t="str">
        <f>VLOOKUP(E85,'LISTADO ATM'!$A$2:$B$900,2,0)</f>
        <v xml:space="preserve">ATM Oficina Máximo Gómez </v>
      </c>
      <c r="H85" s="122" t="str">
        <f>VLOOKUP(E85,VIP!$A$2:$O17514,7,FALSE)</f>
        <v>Si</v>
      </c>
      <c r="I85" s="122" t="str">
        <f>VLOOKUP(E85,VIP!$A$2:$O9479,8,FALSE)</f>
        <v>Si</v>
      </c>
      <c r="J85" s="122" t="str">
        <f>VLOOKUP(E85,VIP!$A$2:$O9429,8,FALSE)</f>
        <v>Si</v>
      </c>
      <c r="K85" s="122" t="str">
        <f>VLOOKUP(E85,VIP!$A$2:$O13003,6,0)</f>
        <v>NO</v>
      </c>
      <c r="L85" s="124" t="s">
        <v>2459</v>
      </c>
      <c r="M85" s="118" t="s">
        <v>2465</v>
      </c>
      <c r="N85" s="118" t="s">
        <v>2472</v>
      </c>
      <c r="O85" s="151" t="s">
        <v>2493</v>
      </c>
      <c r="P85" s="138"/>
      <c r="Q85" s="119" t="s">
        <v>2459</v>
      </c>
    </row>
    <row r="86" spans="1:17" ht="18" x14ac:dyDescent="0.25">
      <c r="A86" s="122" t="str">
        <f>VLOOKUP(E86,'LISTADO ATM'!$A$2:$C$901,3,0)</f>
        <v>DISTRITO NACIONAL</v>
      </c>
      <c r="B86" s="142" t="s">
        <v>2537</v>
      </c>
      <c r="C86" s="120">
        <v>44302.630474537036</v>
      </c>
      <c r="D86" s="122" t="s">
        <v>2468</v>
      </c>
      <c r="E86" s="123">
        <v>580</v>
      </c>
      <c r="F86" s="151" t="str">
        <f>VLOOKUP(E86,VIP!$A$2:$O12604,2,0)</f>
        <v>DRBR523</v>
      </c>
      <c r="G86" s="122" t="str">
        <f>VLOOKUP(E86,'LISTADO ATM'!$A$2:$B$900,2,0)</f>
        <v xml:space="preserve">ATM Edificio Propagas </v>
      </c>
      <c r="H86" s="122" t="str">
        <f>VLOOKUP(E86,VIP!$A$2:$O17525,7,FALSE)</f>
        <v>Si</v>
      </c>
      <c r="I86" s="122" t="str">
        <f>VLOOKUP(E86,VIP!$A$2:$O9490,8,FALSE)</f>
        <v>Si</v>
      </c>
      <c r="J86" s="122" t="str">
        <f>VLOOKUP(E86,VIP!$A$2:$O9440,8,FALSE)</f>
        <v>Si</v>
      </c>
      <c r="K86" s="122" t="str">
        <f>VLOOKUP(E86,VIP!$A$2:$O13014,6,0)</f>
        <v>NO</v>
      </c>
      <c r="L86" s="124" t="s">
        <v>2459</v>
      </c>
      <c r="M86" s="118" t="s">
        <v>2465</v>
      </c>
      <c r="N86" s="118" t="s">
        <v>2472</v>
      </c>
      <c r="O86" s="151" t="s">
        <v>2473</v>
      </c>
      <c r="P86" s="138"/>
      <c r="Q86" s="119" t="s">
        <v>2459</v>
      </c>
    </row>
    <row r="87" spans="1:17" ht="18" x14ac:dyDescent="0.25">
      <c r="A87" s="122" t="str">
        <f>VLOOKUP(E87,'LISTADO ATM'!$A$2:$C$901,3,0)</f>
        <v>SUR</v>
      </c>
      <c r="B87" s="142" t="s">
        <v>2570</v>
      </c>
      <c r="C87" s="120">
        <v>44302.664375</v>
      </c>
      <c r="D87" s="122" t="s">
        <v>2492</v>
      </c>
      <c r="E87" s="123">
        <v>871</v>
      </c>
      <c r="F87" s="151" t="str">
        <f>VLOOKUP(E87,VIP!$A$2:$O12627,2,0)</f>
        <v>DRBR871</v>
      </c>
      <c r="G87" s="122" t="str">
        <f>VLOOKUP(E87,'LISTADO ATM'!$A$2:$B$900,2,0)</f>
        <v>ATM Plaza Cultural San Juan</v>
      </c>
      <c r="H87" s="122" t="str">
        <f>VLOOKUP(E87,VIP!$A$2:$O17548,7,FALSE)</f>
        <v>N/A</v>
      </c>
      <c r="I87" s="122" t="str">
        <f>VLOOKUP(E87,VIP!$A$2:$O9513,8,FALSE)</f>
        <v>N/A</v>
      </c>
      <c r="J87" s="122" t="str">
        <f>VLOOKUP(E87,VIP!$A$2:$O9463,8,FALSE)</f>
        <v>N/A</v>
      </c>
      <c r="K87" s="122" t="str">
        <f>VLOOKUP(E87,VIP!$A$2:$O13037,6,0)</f>
        <v>N/A</v>
      </c>
      <c r="L87" s="124" t="s">
        <v>2459</v>
      </c>
      <c r="M87" s="118" t="s">
        <v>2465</v>
      </c>
      <c r="N87" s="118" t="s">
        <v>2472</v>
      </c>
      <c r="O87" s="151" t="s">
        <v>2493</v>
      </c>
      <c r="P87" s="138"/>
      <c r="Q87" s="118" t="s">
        <v>2459</v>
      </c>
    </row>
    <row r="88" spans="1:17" ht="18" x14ac:dyDescent="0.25">
      <c r="A88" s="122" t="str">
        <f>VLOOKUP(E88,'LISTADO ATM'!$A$2:$C$901,3,0)</f>
        <v>SUR</v>
      </c>
      <c r="B88" s="142" t="s">
        <v>2622</v>
      </c>
      <c r="C88" s="120">
        <v>44303.390231481484</v>
      </c>
      <c r="D88" s="122" t="s">
        <v>2492</v>
      </c>
      <c r="E88" s="123">
        <v>5</v>
      </c>
      <c r="F88" s="151" t="str">
        <f>VLOOKUP(E88,VIP!$A$2:$O12641,2,0)</f>
        <v>DRBR005</v>
      </c>
      <c r="G88" s="122" t="str">
        <f>VLOOKUP(E88,'LISTADO ATM'!$A$2:$B$900,2,0)</f>
        <v>ATM Oficina Autoservicio Villa Ofelia (San Juan)</v>
      </c>
      <c r="H88" s="122" t="str">
        <f>VLOOKUP(E88,VIP!$A$2:$O17562,7,FALSE)</f>
        <v>Si</v>
      </c>
      <c r="I88" s="122" t="str">
        <f>VLOOKUP(E88,VIP!$A$2:$O9527,8,FALSE)</f>
        <v>Si</v>
      </c>
      <c r="J88" s="122" t="str">
        <f>VLOOKUP(E88,VIP!$A$2:$O9477,8,FALSE)</f>
        <v>Si</v>
      </c>
      <c r="K88" s="122" t="str">
        <f>VLOOKUP(E88,VIP!$A$2:$O13051,6,0)</f>
        <v>NO</v>
      </c>
      <c r="L88" s="124" t="s">
        <v>2636</v>
      </c>
      <c r="M88" s="118" t="s">
        <v>2465</v>
      </c>
      <c r="N88" s="118" t="s">
        <v>2472</v>
      </c>
      <c r="O88" s="151" t="s">
        <v>2493</v>
      </c>
      <c r="P88" s="138"/>
      <c r="Q88" s="118" t="s">
        <v>2636</v>
      </c>
    </row>
    <row r="89" spans="1:17" ht="18" x14ac:dyDescent="0.25">
      <c r="A89" s="122" t="str">
        <f>VLOOKUP(E89,'LISTADO ATM'!$A$2:$C$901,3,0)</f>
        <v>NORTE</v>
      </c>
      <c r="B89" s="142" t="s">
        <v>2669</v>
      </c>
      <c r="C89" s="120">
        <v>44303.513831018521</v>
      </c>
      <c r="D89" s="122" t="s">
        <v>2492</v>
      </c>
      <c r="E89" s="123">
        <v>88</v>
      </c>
      <c r="F89" s="151" t="str">
        <f>VLOOKUP(E89,VIP!$A$2:$O12631,2,0)</f>
        <v>DRBR088</v>
      </c>
      <c r="G89" s="122" t="str">
        <f>VLOOKUP(E89,'LISTADO ATM'!$A$2:$B$900,2,0)</f>
        <v xml:space="preserve">ATM S/M La Fuente (Santiago) </v>
      </c>
      <c r="H89" s="122" t="str">
        <f>VLOOKUP(E89,VIP!$A$2:$O17552,7,FALSE)</f>
        <v>Si</v>
      </c>
      <c r="I89" s="122" t="str">
        <f>VLOOKUP(E89,VIP!$A$2:$O9517,8,FALSE)</f>
        <v>Si</v>
      </c>
      <c r="J89" s="122" t="str">
        <f>VLOOKUP(E89,VIP!$A$2:$O9467,8,FALSE)</f>
        <v>Si</v>
      </c>
      <c r="K89" s="122" t="str">
        <f>VLOOKUP(E89,VIP!$A$2:$O13041,6,0)</f>
        <v>NO</v>
      </c>
      <c r="L89" s="124" t="s">
        <v>2437</v>
      </c>
      <c r="M89" s="192" t="s">
        <v>2593</v>
      </c>
      <c r="N89" s="192" t="s">
        <v>2679</v>
      </c>
      <c r="O89" s="151" t="s">
        <v>2680</v>
      </c>
      <c r="P89" s="138" t="s">
        <v>2640</v>
      </c>
      <c r="Q89" s="192" t="s">
        <v>2437</v>
      </c>
    </row>
    <row r="90" spans="1:17" ht="18" x14ac:dyDescent="0.25">
      <c r="A90" s="122" t="str">
        <f>VLOOKUP(E90,'LISTADO ATM'!$A$2:$C$901,3,0)</f>
        <v>ESTE</v>
      </c>
      <c r="B90" s="142" t="s">
        <v>2677</v>
      </c>
      <c r="C90" s="120">
        <v>44303.416608796295</v>
      </c>
      <c r="D90" s="122" t="s">
        <v>2492</v>
      </c>
      <c r="E90" s="123">
        <v>114</v>
      </c>
      <c r="F90" s="151" t="str">
        <f>VLOOKUP(E90,VIP!$A$2:$O12640,2,0)</f>
        <v>DRBR114</v>
      </c>
      <c r="G90" s="122" t="str">
        <f>VLOOKUP(E90,'LISTADO ATM'!$A$2:$B$900,2,0)</f>
        <v xml:space="preserve">ATM Oficina Hato Mayor </v>
      </c>
      <c r="H90" s="122" t="str">
        <f>VLOOKUP(E90,VIP!$A$2:$O17561,7,FALSE)</f>
        <v>Si</v>
      </c>
      <c r="I90" s="122" t="str">
        <f>VLOOKUP(E90,VIP!$A$2:$O9526,8,FALSE)</f>
        <v>Si</v>
      </c>
      <c r="J90" s="122" t="str">
        <f>VLOOKUP(E90,VIP!$A$2:$O9476,8,FALSE)</f>
        <v>Si</v>
      </c>
      <c r="K90" s="122" t="str">
        <f>VLOOKUP(E90,VIP!$A$2:$O13050,6,0)</f>
        <v>NO</v>
      </c>
      <c r="L90" s="124" t="s">
        <v>2437</v>
      </c>
      <c r="M90" s="192" t="s">
        <v>2593</v>
      </c>
      <c r="N90" s="192" t="s">
        <v>2679</v>
      </c>
      <c r="O90" s="151" t="s">
        <v>2638</v>
      </c>
      <c r="P90" s="138" t="s">
        <v>2640</v>
      </c>
      <c r="Q90" s="192" t="s">
        <v>2437</v>
      </c>
    </row>
    <row r="91" spans="1:17" ht="18" x14ac:dyDescent="0.25">
      <c r="A91" s="122" t="str">
        <f>VLOOKUP(E91,'LISTADO ATM'!$A$2:$C$901,3,0)</f>
        <v>ESTE</v>
      </c>
      <c r="B91" s="142" t="s">
        <v>2678</v>
      </c>
      <c r="C91" s="120">
        <v>44303.405069444445</v>
      </c>
      <c r="D91" s="122" t="s">
        <v>2492</v>
      </c>
      <c r="E91" s="123">
        <v>222</v>
      </c>
      <c r="F91" s="151" t="str">
        <f>VLOOKUP(E91,VIP!$A$2:$O12641,2,0)</f>
        <v>DRBR222</v>
      </c>
      <c r="G91" s="122" t="str">
        <f>VLOOKUP(E91,'LISTADO ATM'!$A$2:$B$900,2,0)</f>
        <v xml:space="preserve">ATM UNP Dominicus (La Romana) </v>
      </c>
      <c r="H91" s="122" t="str">
        <f>VLOOKUP(E91,VIP!$A$2:$O17562,7,FALSE)</f>
        <v>Si</v>
      </c>
      <c r="I91" s="122" t="str">
        <f>VLOOKUP(E91,VIP!$A$2:$O9527,8,FALSE)</f>
        <v>Si</v>
      </c>
      <c r="J91" s="122" t="str">
        <f>VLOOKUP(E91,VIP!$A$2:$O9477,8,FALSE)</f>
        <v>Si</v>
      </c>
      <c r="K91" s="122" t="str">
        <f>VLOOKUP(E91,VIP!$A$2:$O13051,6,0)</f>
        <v>NO</v>
      </c>
      <c r="L91" s="124" t="s">
        <v>2437</v>
      </c>
      <c r="M91" s="192" t="s">
        <v>2593</v>
      </c>
      <c r="N91" s="192" t="s">
        <v>2679</v>
      </c>
      <c r="O91" s="151" t="s">
        <v>2638</v>
      </c>
      <c r="P91" s="138" t="s">
        <v>2640</v>
      </c>
      <c r="Q91" s="192" t="s">
        <v>2437</v>
      </c>
    </row>
    <row r="92" spans="1:17" ht="18" x14ac:dyDescent="0.25">
      <c r="A92" s="122" t="str">
        <f>VLOOKUP(E92,'LISTADO ATM'!$A$2:$C$901,3,0)</f>
        <v>NORTE</v>
      </c>
      <c r="B92" s="142" t="s">
        <v>2668</v>
      </c>
      <c r="C92" s="120">
        <v>44303.515300925923</v>
      </c>
      <c r="D92" s="122" t="s">
        <v>2492</v>
      </c>
      <c r="E92" s="123">
        <v>492</v>
      </c>
      <c r="F92" s="151" t="e">
        <f>VLOOKUP(E92,VIP!$A$2:$O12630,2,0)</f>
        <v>#N/A</v>
      </c>
      <c r="G92" s="122" t="str">
        <f>VLOOKUP(E92,'LISTADO ATM'!$A$2:$B$900,2,0)</f>
        <v>ATM S/M Nacional  El Dorado Santiago</v>
      </c>
      <c r="H92" s="122" t="e">
        <f>VLOOKUP(E92,VIP!$A$2:$O17551,7,FALSE)</f>
        <v>#N/A</v>
      </c>
      <c r="I92" s="122" t="e">
        <f>VLOOKUP(E92,VIP!$A$2:$O9516,8,FALSE)</f>
        <v>#N/A</v>
      </c>
      <c r="J92" s="122" t="e">
        <f>VLOOKUP(E92,VIP!$A$2:$O9466,8,FALSE)</f>
        <v>#N/A</v>
      </c>
      <c r="K92" s="122" t="e">
        <f>VLOOKUP(E92,VIP!$A$2:$O13040,6,0)</f>
        <v>#N/A</v>
      </c>
      <c r="L92" s="124" t="s">
        <v>2437</v>
      </c>
      <c r="M92" s="192" t="s">
        <v>2593</v>
      </c>
      <c r="N92" s="192" t="s">
        <v>2679</v>
      </c>
      <c r="O92" s="151" t="s">
        <v>2680</v>
      </c>
      <c r="P92" s="138" t="s">
        <v>2640</v>
      </c>
      <c r="Q92" s="192" t="s">
        <v>2437</v>
      </c>
    </row>
    <row r="93" spans="1:17" ht="18" x14ac:dyDescent="0.25">
      <c r="A93" s="122" t="str">
        <f>VLOOKUP(E93,'LISTADO ATM'!$A$2:$C$901,3,0)</f>
        <v>SUR</v>
      </c>
      <c r="B93" s="142" t="s">
        <v>2568</v>
      </c>
      <c r="C93" s="120">
        <v>44302.679247685184</v>
      </c>
      <c r="D93" s="122" t="s">
        <v>2189</v>
      </c>
      <c r="E93" s="123">
        <v>48</v>
      </c>
      <c r="F93" s="151" t="str">
        <f>VLOOKUP(E93,VIP!$A$2:$O12625,2,0)</f>
        <v>DRBR048</v>
      </c>
      <c r="G93" s="122" t="str">
        <f>VLOOKUP(E93,'LISTADO ATM'!$A$2:$B$900,2,0)</f>
        <v xml:space="preserve">ATM Autoservicio Neiba I </v>
      </c>
      <c r="H93" s="122" t="str">
        <f>VLOOKUP(E93,VIP!$A$2:$O17546,7,FALSE)</f>
        <v>Si</v>
      </c>
      <c r="I93" s="122" t="str">
        <f>VLOOKUP(E93,VIP!$A$2:$O9511,8,FALSE)</f>
        <v>Si</v>
      </c>
      <c r="J93" s="122" t="str">
        <f>VLOOKUP(E93,VIP!$A$2:$O9461,8,FALSE)</f>
        <v>Si</v>
      </c>
      <c r="K93" s="122" t="str">
        <f>VLOOKUP(E93,VIP!$A$2:$O13035,6,0)</f>
        <v>SI</v>
      </c>
      <c r="L93" s="124" t="s">
        <v>2431</v>
      </c>
      <c r="M93" s="192" t="s">
        <v>2593</v>
      </c>
      <c r="N93" s="118" t="s">
        <v>2506</v>
      </c>
      <c r="O93" s="151" t="s">
        <v>2474</v>
      </c>
      <c r="P93" s="138"/>
      <c r="Q93" s="193">
        <v>44303.441666666666</v>
      </c>
    </row>
    <row r="94" spans="1:17" ht="18" x14ac:dyDescent="0.25">
      <c r="A94" s="122" t="str">
        <f>VLOOKUP(E94,'LISTADO ATM'!$A$2:$C$901,3,0)</f>
        <v>DISTRITO NACIONAL</v>
      </c>
      <c r="B94" s="142" t="s">
        <v>2567</v>
      </c>
      <c r="C94" s="120">
        <v>44302.68074074074</v>
      </c>
      <c r="D94" s="122" t="s">
        <v>2189</v>
      </c>
      <c r="E94" s="123">
        <v>627</v>
      </c>
      <c r="F94" s="151" t="str">
        <f>VLOOKUP(E94,VIP!$A$2:$O12624,2,0)</f>
        <v>DRBR163</v>
      </c>
      <c r="G94" s="122" t="str">
        <f>VLOOKUP(E94,'LISTADO ATM'!$A$2:$B$900,2,0)</f>
        <v xml:space="preserve">ATM CAASD </v>
      </c>
      <c r="H94" s="122" t="str">
        <f>VLOOKUP(E94,VIP!$A$2:$O17545,7,FALSE)</f>
        <v>Si</v>
      </c>
      <c r="I94" s="122" t="str">
        <f>VLOOKUP(E94,VIP!$A$2:$O9510,8,FALSE)</f>
        <v>Si</v>
      </c>
      <c r="J94" s="122" t="str">
        <f>VLOOKUP(E94,VIP!$A$2:$O9460,8,FALSE)</f>
        <v>Si</v>
      </c>
      <c r="K94" s="122" t="str">
        <f>VLOOKUP(E94,VIP!$A$2:$O13034,6,0)</f>
        <v>NO</v>
      </c>
      <c r="L94" s="124" t="s">
        <v>2431</v>
      </c>
      <c r="M94" s="192" t="s">
        <v>2593</v>
      </c>
      <c r="N94" s="118" t="s">
        <v>2506</v>
      </c>
      <c r="O94" s="151" t="s">
        <v>2474</v>
      </c>
      <c r="P94" s="138"/>
      <c r="Q94" s="193">
        <v>44303.444444444445</v>
      </c>
    </row>
    <row r="95" spans="1:17" ht="18" x14ac:dyDescent="0.25">
      <c r="A95" s="122" t="str">
        <f>VLOOKUP(E95,'LISTADO ATM'!$A$2:$C$901,3,0)</f>
        <v>NORTE</v>
      </c>
      <c r="B95" s="142" t="s">
        <v>2558</v>
      </c>
      <c r="C95" s="120">
        <v>44302.707812499997</v>
      </c>
      <c r="D95" s="122" t="s">
        <v>2190</v>
      </c>
      <c r="E95" s="123">
        <v>779</v>
      </c>
      <c r="F95" s="151" t="str">
        <f>VLOOKUP(E95,VIP!$A$2:$O12611,2,0)</f>
        <v>DRBR206</v>
      </c>
      <c r="G95" s="122" t="str">
        <f>VLOOKUP(E95,'LISTADO ATM'!$A$2:$B$900,2,0)</f>
        <v xml:space="preserve">ATM Zona Franca Esperanza I (Mao) </v>
      </c>
      <c r="H95" s="122" t="str">
        <f>VLOOKUP(E95,VIP!$A$2:$O17532,7,FALSE)</f>
        <v>Si</v>
      </c>
      <c r="I95" s="122" t="str">
        <f>VLOOKUP(E95,VIP!$A$2:$O9497,8,FALSE)</f>
        <v>Si</v>
      </c>
      <c r="J95" s="122" t="str">
        <f>VLOOKUP(E95,VIP!$A$2:$O9447,8,FALSE)</f>
        <v>Si</v>
      </c>
      <c r="K95" s="122" t="str">
        <f>VLOOKUP(E95,VIP!$A$2:$O13021,6,0)</f>
        <v>NO</v>
      </c>
      <c r="L95" s="124" t="s">
        <v>2431</v>
      </c>
      <c r="M95" s="192" t="s">
        <v>2593</v>
      </c>
      <c r="N95" s="118" t="s">
        <v>2472</v>
      </c>
      <c r="O95" s="151" t="s">
        <v>2501</v>
      </c>
      <c r="P95" s="138"/>
      <c r="Q95" s="193">
        <v>44303.447916666664</v>
      </c>
    </row>
    <row r="96" spans="1:17" ht="18" x14ac:dyDescent="0.25">
      <c r="A96" s="122" t="str">
        <f>VLOOKUP(E96,'LISTADO ATM'!$A$2:$C$901,3,0)</f>
        <v>DISTRITO NACIONAL</v>
      </c>
      <c r="B96" s="142" t="s">
        <v>2562</v>
      </c>
      <c r="C96" s="120">
        <v>44302.702719907407</v>
      </c>
      <c r="D96" s="122" t="s">
        <v>2189</v>
      </c>
      <c r="E96" s="123">
        <v>235</v>
      </c>
      <c r="F96" s="151" t="str">
        <f>VLOOKUP(E96,VIP!$A$2:$O12615,2,0)</f>
        <v>DRBR235</v>
      </c>
      <c r="G96" s="122" t="str">
        <f>VLOOKUP(E96,'LISTADO ATM'!$A$2:$B$900,2,0)</f>
        <v xml:space="preserve">ATM Oficina Multicentro La Sirena San Isidro </v>
      </c>
      <c r="H96" s="122" t="str">
        <f>VLOOKUP(E96,VIP!$A$2:$O17536,7,FALSE)</f>
        <v>Si</v>
      </c>
      <c r="I96" s="122" t="str">
        <f>VLOOKUP(E96,VIP!$A$2:$O9501,8,FALSE)</f>
        <v>Si</v>
      </c>
      <c r="J96" s="122" t="str">
        <f>VLOOKUP(E96,VIP!$A$2:$O9451,8,FALSE)</f>
        <v>Si</v>
      </c>
      <c r="K96" s="122" t="str">
        <f>VLOOKUP(E96,VIP!$A$2:$O13025,6,0)</f>
        <v>SI</v>
      </c>
      <c r="L96" s="124" t="s">
        <v>2431</v>
      </c>
      <c r="M96" s="192" t="s">
        <v>2593</v>
      </c>
      <c r="N96" s="118" t="s">
        <v>2506</v>
      </c>
      <c r="O96" s="151" t="s">
        <v>2474</v>
      </c>
      <c r="P96" s="138"/>
      <c r="Q96" s="193">
        <v>44303.599305555559</v>
      </c>
    </row>
    <row r="97" spans="1:17" ht="18" x14ac:dyDescent="0.25">
      <c r="A97" s="122" t="str">
        <f>VLOOKUP(E97,'LISTADO ATM'!$A$2:$C$901,3,0)</f>
        <v>ESTE</v>
      </c>
      <c r="B97" s="142" t="s">
        <v>2569</v>
      </c>
      <c r="C97" s="120">
        <v>44302.67863425926</v>
      </c>
      <c r="D97" s="122" t="s">
        <v>2189</v>
      </c>
      <c r="E97" s="123">
        <v>309</v>
      </c>
      <c r="F97" s="151" t="str">
        <f>VLOOKUP(E97,VIP!$A$2:$O12626,2,0)</f>
        <v>DRBR309</v>
      </c>
      <c r="G97" s="122" t="str">
        <f>VLOOKUP(E97,'LISTADO ATM'!$A$2:$B$900,2,0)</f>
        <v xml:space="preserve">ATM Secrets Cap Cana I </v>
      </c>
      <c r="H97" s="122" t="str">
        <f>VLOOKUP(E97,VIP!$A$2:$O17547,7,FALSE)</f>
        <v>Si</v>
      </c>
      <c r="I97" s="122" t="str">
        <f>VLOOKUP(E97,VIP!$A$2:$O9512,8,FALSE)</f>
        <v>Si</v>
      </c>
      <c r="J97" s="122" t="str">
        <f>VLOOKUP(E97,VIP!$A$2:$O9462,8,FALSE)</f>
        <v>Si</v>
      </c>
      <c r="K97" s="122" t="str">
        <f>VLOOKUP(E97,VIP!$A$2:$O13036,6,0)</f>
        <v>NO</v>
      </c>
      <c r="L97" s="124" t="s">
        <v>2431</v>
      </c>
      <c r="M97" s="192" t="s">
        <v>2593</v>
      </c>
      <c r="N97" s="118" t="s">
        <v>2506</v>
      </c>
      <c r="O97" s="151" t="s">
        <v>2474</v>
      </c>
      <c r="P97" s="138"/>
      <c r="Q97" s="193">
        <v>44303.600694444445</v>
      </c>
    </row>
    <row r="98" spans="1:17" ht="18" x14ac:dyDescent="0.25">
      <c r="A98" s="122" t="str">
        <f>VLOOKUP(E98,'LISTADO ATM'!$A$2:$C$901,3,0)</f>
        <v>DISTRITO NACIONAL</v>
      </c>
      <c r="B98" s="142" t="s">
        <v>2553</v>
      </c>
      <c r="C98" s="120">
        <v>44302.763969907406</v>
      </c>
      <c r="D98" s="122" t="s">
        <v>2189</v>
      </c>
      <c r="E98" s="123">
        <v>721</v>
      </c>
      <c r="F98" s="151" t="str">
        <f>VLOOKUP(E98,VIP!$A$2:$O12605,2,0)</f>
        <v>DRBR23A</v>
      </c>
      <c r="G98" s="122" t="str">
        <f>VLOOKUP(E98,'LISTADO ATM'!$A$2:$B$900,2,0)</f>
        <v xml:space="preserve">ATM Oficina Charles de Gaulle II </v>
      </c>
      <c r="H98" s="122" t="str">
        <f>VLOOKUP(E98,VIP!$A$2:$O17526,7,FALSE)</f>
        <v>Si</v>
      </c>
      <c r="I98" s="122" t="str">
        <f>VLOOKUP(E98,VIP!$A$2:$O9491,8,FALSE)</f>
        <v>Si</v>
      </c>
      <c r="J98" s="122" t="str">
        <f>VLOOKUP(E98,VIP!$A$2:$O9441,8,FALSE)</f>
        <v>Si</v>
      </c>
      <c r="K98" s="122" t="str">
        <f>VLOOKUP(E98,VIP!$A$2:$O13015,6,0)</f>
        <v>NO</v>
      </c>
      <c r="L98" s="124" t="s">
        <v>2431</v>
      </c>
      <c r="M98" s="192" t="s">
        <v>2593</v>
      </c>
      <c r="N98" s="118" t="s">
        <v>2472</v>
      </c>
      <c r="O98" s="151" t="s">
        <v>2474</v>
      </c>
      <c r="P98" s="138"/>
      <c r="Q98" s="193">
        <v>44303.600694444445</v>
      </c>
    </row>
    <row r="99" spans="1:17" ht="18" x14ac:dyDescent="0.25">
      <c r="A99" s="122" t="str">
        <f>VLOOKUP(E99,'LISTADO ATM'!$A$2:$C$901,3,0)</f>
        <v>NORTE</v>
      </c>
      <c r="B99" s="142" t="s">
        <v>2560</v>
      </c>
      <c r="C99" s="120">
        <v>44302.70590277778</v>
      </c>
      <c r="D99" s="122" t="s">
        <v>2190</v>
      </c>
      <c r="E99" s="123">
        <v>632</v>
      </c>
      <c r="F99" s="151" t="str">
        <f>VLOOKUP(E99,VIP!$A$2:$O12613,2,0)</f>
        <v>DRBR263</v>
      </c>
      <c r="G99" s="122" t="str">
        <f>VLOOKUP(E99,'LISTADO ATM'!$A$2:$B$900,2,0)</f>
        <v xml:space="preserve">ATM Autobanco Gurabo </v>
      </c>
      <c r="H99" s="122" t="str">
        <f>VLOOKUP(E99,VIP!$A$2:$O17534,7,FALSE)</f>
        <v>Si</v>
      </c>
      <c r="I99" s="122" t="str">
        <f>VLOOKUP(E99,VIP!$A$2:$O9499,8,FALSE)</f>
        <v>Si</v>
      </c>
      <c r="J99" s="122" t="str">
        <f>VLOOKUP(E99,VIP!$A$2:$O9449,8,FALSE)</f>
        <v>Si</v>
      </c>
      <c r="K99" s="122" t="str">
        <f>VLOOKUP(E99,VIP!$A$2:$O13023,6,0)</f>
        <v>NO</v>
      </c>
      <c r="L99" s="124" t="s">
        <v>2431</v>
      </c>
      <c r="M99" s="192" t="s">
        <v>2593</v>
      </c>
      <c r="N99" s="118" t="s">
        <v>2472</v>
      </c>
      <c r="O99" s="151" t="s">
        <v>2501</v>
      </c>
      <c r="P99" s="138"/>
      <c r="Q99" s="193">
        <v>45399.598611111112</v>
      </c>
    </row>
    <row r="100" spans="1:17" ht="18" x14ac:dyDescent="0.25">
      <c r="A100" s="122" t="str">
        <f>VLOOKUP(E100,'LISTADO ATM'!$A$2:$C$901,3,0)</f>
        <v>ESTE</v>
      </c>
      <c r="B100" s="142" t="s">
        <v>2675</v>
      </c>
      <c r="C100" s="120">
        <v>44303.491435185184</v>
      </c>
      <c r="D100" s="122" t="s">
        <v>2492</v>
      </c>
      <c r="E100" s="123">
        <v>1</v>
      </c>
      <c r="F100" s="151" t="str">
        <f>VLOOKUP(E100,VIP!$A$2:$O12637,2,0)</f>
        <v>DRBR001</v>
      </c>
      <c r="G100" s="122" t="str">
        <f>VLOOKUP(E100,'LISTADO ATM'!$A$2:$B$900,2,0)</f>
        <v>ATM S/M San Rafael del Yuma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2431</v>
      </c>
      <c r="M100" s="192" t="s">
        <v>2593</v>
      </c>
      <c r="N100" s="192" t="s">
        <v>2679</v>
      </c>
      <c r="O100" s="151" t="s">
        <v>2681</v>
      </c>
      <c r="P100" s="138" t="s">
        <v>2640</v>
      </c>
      <c r="Q100" s="192" t="s">
        <v>2431</v>
      </c>
    </row>
    <row r="101" spans="1:17" ht="18" x14ac:dyDescent="0.25">
      <c r="A101" s="122" t="str">
        <f>VLOOKUP(E101,'LISTADO ATM'!$A$2:$C$901,3,0)</f>
        <v>SUR</v>
      </c>
      <c r="B101" s="142" t="s">
        <v>2674</v>
      </c>
      <c r="C101" s="120">
        <v>44303.493634259263</v>
      </c>
      <c r="D101" s="122" t="s">
        <v>2492</v>
      </c>
      <c r="E101" s="123">
        <v>5</v>
      </c>
      <c r="F101" s="151" t="str">
        <f>VLOOKUP(E101,VIP!$A$2:$O12636,2,0)</f>
        <v>DRBR005</v>
      </c>
      <c r="G101" s="122" t="str">
        <f>VLOOKUP(E101,'LISTADO ATM'!$A$2:$B$900,2,0)</f>
        <v>ATM Oficina Autoservicio Villa Ofelia (San Juan)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2431</v>
      </c>
      <c r="M101" s="192" t="s">
        <v>2593</v>
      </c>
      <c r="N101" s="192" t="s">
        <v>2679</v>
      </c>
      <c r="O101" s="151" t="s">
        <v>2681</v>
      </c>
      <c r="P101" s="138" t="s">
        <v>2640</v>
      </c>
      <c r="Q101" s="192" t="s">
        <v>2431</v>
      </c>
    </row>
    <row r="102" spans="1:17" ht="18" x14ac:dyDescent="0.25">
      <c r="A102" s="122" t="str">
        <f>VLOOKUP(E102,'LISTADO ATM'!$A$2:$C$901,3,0)</f>
        <v>ESTE</v>
      </c>
      <c r="B102" s="142" t="s">
        <v>2672</v>
      </c>
      <c r="C102" s="120">
        <v>44303.495752314811</v>
      </c>
      <c r="D102" s="122" t="s">
        <v>2492</v>
      </c>
      <c r="E102" s="123">
        <v>114</v>
      </c>
      <c r="F102" s="151" t="str">
        <f>VLOOKUP(E102,VIP!$A$2:$O12634,2,0)</f>
        <v>DRBR114</v>
      </c>
      <c r="G102" s="122" t="str">
        <f>VLOOKUP(E102,'LISTADO ATM'!$A$2:$B$900,2,0)</f>
        <v xml:space="preserve">ATM Oficina Hato Mayor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2431</v>
      </c>
      <c r="M102" s="192" t="s">
        <v>2593</v>
      </c>
      <c r="N102" s="192" t="s">
        <v>2679</v>
      </c>
      <c r="O102" s="151" t="s">
        <v>2681</v>
      </c>
      <c r="P102" s="138" t="s">
        <v>2640</v>
      </c>
      <c r="Q102" s="192" t="s">
        <v>2431</v>
      </c>
    </row>
    <row r="103" spans="1:17" ht="18" x14ac:dyDescent="0.25">
      <c r="A103" s="122" t="str">
        <f>VLOOKUP(E103,'LISTADO ATM'!$A$2:$C$901,3,0)</f>
        <v>DISTRITO NACIONAL</v>
      </c>
      <c r="B103" s="142" t="s">
        <v>2673</v>
      </c>
      <c r="C103" s="120">
        <v>44303.494710648149</v>
      </c>
      <c r="D103" s="122" t="s">
        <v>2492</v>
      </c>
      <c r="E103" s="123">
        <v>318</v>
      </c>
      <c r="F103" s="151" t="str">
        <f>VLOOKUP(E103,VIP!$A$2:$O12635,2,0)</f>
        <v>DRBR318</v>
      </c>
      <c r="G103" s="122" t="str">
        <f>VLOOKUP(E103,'LISTADO ATM'!$A$2:$B$900,2,0)</f>
        <v>ATM Autoservicio Lope de Vega</v>
      </c>
      <c r="H103" s="122" t="str">
        <f>VLOOKUP(E103,VIP!$A$2:$O17556,7,FALSE)</f>
        <v>Si</v>
      </c>
      <c r="I103" s="122" t="str">
        <f>VLOOKUP(E103,VIP!$A$2:$O9521,8,FALSE)</f>
        <v>Si</v>
      </c>
      <c r="J103" s="122" t="str">
        <f>VLOOKUP(E103,VIP!$A$2:$O9471,8,FALSE)</f>
        <v>Si</v>
      </c>
      <c r="K103" s="122" t="str">
        <f>VLOOKUP(E103,VIP!$A$2:$O13045,6,0)</f>
        <v>NO</v>
      </c>
      <c r="L103" s="124" t="s">
        <v>2431</v>
      </c>
      <c r="M103" s="192" t="s">
        <v>2593</v>
      </c>
      <c r="N103" s="192" t="s">
        <v>2679</v>
      </c>
      <c r="O103" s="151" t="s">
        <v>2681</v>
      </c>
      <c r="P103" s="138" t="s">
        <v>2640</v>
      </c>
      <c r="Q103" s="192" t="s">
        <v>2431</v>
      </c>
    </row>
    <row r="104" spans="1:17" ht="18" x14ac:dyDescent="0.25">
      <c r="A104" s="122" t="e">
        <f>VLOOKUP(E104,'LISTADO ATM'!$A$2:$C$901,3,0)</f>
        <v>#N/A</v>
      </c>
      <c r="B104" s="142" t="s">
        <v>2594</v>
      </c>
      <c r="C104" s="120">
        <v>44303.432523148149</v>
      </c>
      <c r="D104" s="122" t="s">
        <v>2492</v>
      </c>
      <c r="E104" s="123">
        <v>367</v>
      </c>
      <c r="F104" s="151" t="e">
        <f>VLOOKUP(E104,VIP!$A$2:$O12639,2,0)</f>
        <v>#N/A</v>
      </c>
      <c r="G104" s="122" t="e">
        <f>VLOOKUP(E104,'LISTADO ATM'!$A$2:$B$900,2,0)</f>
        <v>#N/A</v>
      </c>
      <c r="H104" s="122" t="e">
        <f>VLOOKUP(E104,VIP!$A$2:$O17560,7,FALSE)</f>
        <v>#N/A</v>
      </c>
      <c r="I104" s="122" t="e">
        <f>VLOOKUP(E104,VIP!$A$2:$O9525,8,FALSE)</f>
        <v>#N/A</v>
      </c>
      <c r="J104" s="122" t="e">
        <f>VLOOKUP(E104,VIP!$A$2:$O9475,8,FALSE)</f>
        <v>#N/A</v>
      </c>
      <c r="K104" s="122" t="e">
        <f>VLOOKUP(E104,VIP!$A$2:$O13049,6,0)</f>
        <v>#N/A</v>
      </c>
      <c r="L104" s="124" t="s">
        <v>2431</v>
      </c>
      <c r="M104" s="192" t="s">
        <v>2593</v>
      </c>
      <c r="N104" s="192" t="s">
        <v>2679</v>
      </c>
      <c r="O104" s="151" t="s">
        <v>2638</v>
      </c>
      <c r="P104" s="138" t="s">
        <v>2640</v>
      </c>
      <c r="Q104" s="192" t="s">
        <v>2431</v>
      </c>
    </row>
    <row r="105" spans="1:17" ht="18" x14ac:dyDescent="0.25">
      <c r="A105" s="122" t="str">
        <f>VLOOKUP(E105,'LISTADO ATM'!$A$2:$C$901,3,0)</f>
        <v>NORTE</v>
      </c>
      <c r="B105" s="142" t="s">
        <v>2676</v>
      </c>
      <c r="C105" s="120">
        <v>44303.456099537034</v>
      </c>
      <c r="D105" s="122" t="s">
        <v>2492</v>
      </c>
      <c r="E105" s="123">
        <v>372</v>
      </c>
      <c r="F105" s="151" t="str">
        <f>VLOOKUP(E105,VIP!$A$2:$O12638,2,0)</f>
        <v>DRBR372</v>
      </c>
      <c r="G105" s="122" t="str">
        <f>VLOOKUP(E105,'LISTADO ATM'!$A$2:$B$900,2,0)</f>
        <v>ATM Oficina Sánchez II</v>
      </c>
      <c r="H105" s="122" t="str">
        <f>VLOOKUP(E105,VIP!$A$2:$O17559,7,FALSE)</f>
        <v>N/A</v>
      </c>
      <c r="I105" s="122" t="str">
        <f>VLOOKUP(E105,VIP!$A$2:$O9524,8,FALSE)</f>
        <v>N/A</v>
      </c>
      <c r="J105" s="122" t="str">
        <f>VLOOKUP(E105,VIP!$A$2:$O9474,8,FALSE)</f>
        <v>N/A</v>
      </c>
      <c r="K105" s="122" t="str">
        <f>VLOOKUP(E105,VIP!$A$2:$O13048,6,0)</f>
        <v>N/A</v>
      </c>
      <c r="L105" s="124" t="s">
        <v>2431</v>
      </c>
      <c r="M105" s="192" t="s">
        <v>2593</v>
      </c>
      <c r="N105" s="192" t="s">
        <v>2679</v>
      </c>
      <c r="O105" s="151" t="s">
        <v>2638</v>
      </c>
      <c r="P105" s="138" t="s">
        <v>2640</v>
      </c>
      <c r="Q105" s="192" t="s">
        <v>2431</v>
      </c>
    </row>
    <row r="106" spans="1:17" ht="18" x14ac:dyDescent="0.25">
      <c r="A106" s="122" t="str">
        <f>VLOOKUP(E106,'LISTADO ATM'!$A$2:$C$901,3,0)</f>
        <v>ESTE</v>
      </c>
      <c r="B106" s="142" t="s">
        <v>2671</v>
      </c>
      <c r="C106" s="120">
        <v>44303.496388888889</v>
      </c>
      <c r="D106" s="122" t="s">
        <v>2492</v>
      </c>
      <c r="E106" s="123">
        <v>613</v>
      </c>
      <c r="F106" s="151" t="str">
        <f>VLOOKUP(E106,VIP!$A$2:$O12633,2,0)</f>
        <v>DRBR145</v>
      </c>
      <c r="G106" s="122" t="str">
        <f>VLOOKUP(E106,'LISTADO ATM'!$A$2:$B$900,2,0)</f>
        <v xml:space="preserve">ATM Almacenes Zaglul (La Altagracia) </v>
      </c>
      <c r="H106" s="122" t="str">
        <f>VLOOKUP(E106,VIP!$A$2:$O17554,7,FALSE)</f>
        <v>Si</v>
      </c>
      <c r="I106" s="122" t="str">
        <f>VLOOKUP(E106,VIP!$A$2:$O9519,8,FALSE)</f>
        <v>Si</v>
      </c>
      <c r="J106" s="122" t="str">
        <f>VLOOKUP(E106,VIP!$A$2:$O9469,8,FALSE)</f>
        <v>Si</v>
      </c>
      <c r="K106" s="122" t="str">
        <f>VLOOKUP(E106,VIP!$A$2:$O13043,6,0)</f>
        <v>NO</v>
      </c>
      <c r="L106" s="124" t="s">
        <v>2431</v>
      </c>
      <c r="M106" s="192" t="s">
        <v>2593</v>
      </c>
      <c r="N106" s="192" t="s">
        <v>2679</v>
      </c>
      <c r="O106" s="151" t="s">
        <v>2681</v>
      </c>
      <c r="P106" s="138" t="s">
        <v>2640</v>
      </c>
      <c r="Q106" s="192" t="s">
        <v>2431</v>
      </c>
    </row>
    <row r="107" spans="1:17" ht="18" x14ac:dyDescent="0.25">
      <c r="A107" s="122" t="str">
        <f>VLOOKUP(E107,'LISTADO ATM'!$A$2:$C$901,3,0)</f>
        <v>ESTE</v>
      </c>
      <c r="B107" s="142" t="s">
        <v>2573</v>
      </c>
      <c r="C107" s="120">
        <v>44302.927824074075</v>
      </c>
      <c r="D107" s="122" t="s">
        <v>2189</v>
      </c>
      <c r="E107" s="123">
        <v>495</v>
      </c>
      <c r="F107" s="151" t="str">
        <f>VLOOKUP(E107,VIP!$A$2:$O12607,2,0)</f>
        <v>DRBR495</v>
      </c>
      <c r="G107" s="122" t="str">
        <f>VLOOKUP(E107,'LISTADO ATM'!$A$2:$B$900,2,0)</f>
        <v>ATM Cemento PANAM</v>
      </c>
      <c r="H107" s="122" t="str">
        <f>VLOOKUP(E107,VIP!$A$2:$O17528,7,FALSE)</f>
        <v>SI</v>
      </c>
      <c r="I107" s="122" t="str">
        <f>VLOOKUP(E107,VIP!$A$2:$O9493,8,FALSE)</f>
        <v>SI</v>
      </c>
      <c r="J107" s="122" t="str">
        <f>VLOOKUP(E107,VIP!$A$2:$O9443,8,FALSE)</f>
        <v>SI</v>
      </c>
      <c r="K107" s="122" t="str">
        <f>VLOOKUP(E107,VIP!$A$2:$O13017,6,0)</f>
        <v>NO</v>
      </c>
      <c r="L107" s="124" t="s">
        <v>2431</v>
      </c>
      <c r="M107" s="118" t="s">
        <v>2465</v>
      </c>
      <c r="N107" s="118" t="s">
        <v>2472</v>
      </c>
      <c r="O107" s="151" t="s">
        <v>2189</v>
      </c>
      <c r="P107" s="138"/>
      <c r="Q107" s="118" t="s">
        <v>2431</v>
      </c>
    </row>
    <row r="108" spans="1:17" ht="18" x14ac:dyDescent="0.25">
      <c r="A108" s="122" t="str">
        <f>VLOOKUP(E108,'LISTADO ATM'!$A$2:$C$901,3,0)</f>
        <v>DISTRITO NACIONAL</v>
      </c>
      <c r="B108" s="142" t="s">
        <v>2574</v>
      </c>
      <c r="C108" s="120">
        <v>44302.926736111112</v>
      </c>
      <c r="D108" s="122" t="s">
        <v>2189</v>
      </c>
      <c r="E108" s="123">
        <v>816</v>
      </c>
      <c r="F108" s="151" t="str">
        <f>VLOOKUP(E108,VIP!$A$2:$O12608,2,0)</f>
        <v>DRBR816</v>
      </c>
      <c r="G108" s="122" t="str">
        <f>VLOOKUP(E108,'LISTADO ATM'!$A$2:$B$900,2,0)</f>
        <v xml:space="preserve">ATM Oficina Pedro Brand </v>
      </c>
      <c r="H108" s="122" t="str">
        <f>VLOOKUP(E108,VIP!$A$2:$O17529,7,FALSE)</f>
        <v>Si</v>
      </c>
      <c r="I108" s="122" t="str">
        <f>VLOOKUP(E108,VIP!$A$2:$O9494,8,FALSE)</f>
        <v>Si</v>
      </c>
      <c r="J108" s="122" t="str">
        <f>VLOOKUP(E108,VIP!$A$2:$O9444,8,FALSE)</f>
        <v>Si</v>
      </c>
      <c r="K108" s="122" t="str">
        <f>VLOOKUP(E108,VIP!$A$2:$O13018,6,0)</f>
        <v>NO</v>
      </c>
      <c r="L108" s="124" t="s">
        <v>2431</v>
      </c>
      <c r="M108" s="118" t="s">
        <v>2465</v>
      </c>
      <c r="N108" s="118" t="s">
        <v>2472</v>
      </c>
      <c r="O108" s="151" t="s">
        <v>2189</v>
      </c>
      <c r="P108" s="138"/>
      <c r="Q108" s="118" t="s">
        <v>2431</v>
      </c>
    </row>
    <row r="109" spans="1:17" ht="18" x14ac:dyDescent="0.25">
      <c r="A109" s="122" t="str">
        <f>VLOOKUP(E109,'LISTADO ATM'!$A$2:$C$901,3,0)</f>
        <v>DISTRITO NACIONAL</v>
      </c>
      <c r="B109" s="142" t="s">
        <v>2575</v>
      </c>
      <c r="C109" s="120">
        <v>44302.912685185183</v>
      </c>
      <c r="D109" s="122" t="s">
        <v>2189</v>
      </c>
      <c r="E109" s="123">
        <v>955</v>
      </c>
      <c r="F109" s="151" t="str">
        <f>VLOOKUP(E109,VIP!$A$2:$O12609,2,0)</f>
        <v>DRBR955</v>
      </c>
      <c r="G109" s="122" t="str">
        <f>VLOOKUP(E109,'LISTADO ATM'!$A$2:$B$900,2,0)</f>
        <v xml:space="preserve">ATM Oficina Americana Independencia II </v>
      </c>
      <c r="H109" s="122" t="str">
        <f>VLOOKUP(E109,VIP!$A$2:$O17530,7,FALSE)</f>
        <v>Si</v>
      </c>
      <c r="I109" s="122" t="str">
        <f>VLOOKUP(E109,VIP!$A$2:$O9495,8,FALSE)</f>
        <v>Si</v>
      </c>
      <c r="J109" s="122" t="str">
        <f>VLOOKUP(E109,VIP!$A$2:$O9445,8,FALSE)</f>
        <v>Si</v>
      </c>
      <c r="K109" s="122" t="str">
        <f>VLOOKUP(E109,VIP!$A$2:$O13019,6,0)</f>
        <v>NO</v>
      </c>
      <c r="L109" s="124" t="s">
        <v>2431</v>
      </c>
      <c r="M109" s="118" t="s">
        <v>2465</v>
      </c>
      <c r="N109" s="118" t="s">
        <v>2472</v>
      </c>
      <c r="O109" s="151" t="s">
        <v>2189</v>
      </c>
      <c r="P109" s="138"/>
      <c r="Q109" s="118" t="s">
        <v>2431</v>
      </c>
    </row>
    <row r="110" spans="1:17" ht="18" x14ac:dyDescent="0.25">
      <c r="A110" s="122" t="str">
        <f>VLOOKUP(E110,'LISTADO ATM'!$A$2:$C$901,3,0)</f>
        <v>ESTE</v>
      </c>
      <c r="B110" s="142" t="s">
        <v>2688</v>
      </c>
      <c r="C110" s="120">
        <v>44303.613703703704</v>
      </c>
      <c r="D110" s="122" t="s">
        <v>2189</v>
      </c>
      <c r="E110" s="123">
        <v>114</v>
      </c>
      <c r="F110" s="151" t="str">
        <f>VLOOKUP(E110,VIP!$A$2:$O12620,2,0)</f>
        <v>DRBR114</v>
      </c>
      <c r="G110" s="122" t="str">
        <f>VLOOKUP(E110,'LISTADO ATM'!$A$2:$B$900,2,0)</f>
        <v xml:space="preserve">ATM Oficina Hato Mayor </v>
      </c>
      <c r="H110" s="122" t="str">
        <f>VLOOKUP(E110,VIP!$A$2:$O17541,7,FALSE)</f>
        <v>Si</v>
      </c>
      <c r="I110" s="122" t="str">
        <f>VLOOKUP(E110,VIP!$A$2:$O9506,8,FALSE)</f>
        <v>Si</v>
      </c>
      <c r="J110" s="122" t="str">
        <f>VLOOKUP(E110,VIP!$A$2:$O9456,8,FALSE)</f>
        <v>Si</v>
      </c>
      <c r="K110" s="122" t="str">
        <f>VLOOKUP(E110,VIP!$A$2:$O13030,6,0)</f>
        <v>NO</v>
      </c>
      <c r="L110" s="124" t="s">
        <v>2690</v>
      </c>
      <c r="M110" s="118" t="s">
        <v>2465</v>
      </c>
      <c r="N110" s="118" t="s">
        <v>2472</v>
      </c>
      <c r="O110" s="151" t="s">
        <v>2474</v>
      </c>
      <c r="P110" s="138"/>
      <c r="Q110" s="118" t="s">
        <v>2690</v>
      </c>
    </row>
    <row r="111" spans="1:17" ht="18" x14ac:dyDescent="0.25">
      <c r="A111" s="122" t="str">
        <f>VLOOKUP(E111,'LISTADO ATM'!$A$2:$C$901,3,0)</f>
        <v>DISTRITO NACIONAL</v>
      </c>
      <c r="B111" s="142" t="s">
        <v>2656</v>
      </c>
      <c r="C111" s="120">
        <v>44303.470752314817</v>
      </c>
      <c r="D111" s="122" t="s">
        <v>2189</v>
      </c>
      <c r="E111" s="123">
        <v>424</v>
      </c>
      <c r="F111" s="151" t="str">
        <f>VLOOKUP(E111,VIP!$A$2:$O12629,2,0)</f>
        <v>DRBR424</v>
      </c>
      <c r="G111" s="122" t="str">
        <f>VLOOKUP(E111,'LISTADO ATM'!$A$2:$B$900,2,0)</f>
        <v xml:space="preserve">ATM UNP Jumbo Luperón I </v>
      </c>
      <c r="H111" s="122" t="str">
        <f>VLOOKUP(E111,VIP!$A$2:$O17550,7,FALSE)</f>
        <v>Si</v>
      </c>
      <c r="I111" s="122" t="str">
        <f>VLOOKUP(E111,VIP!$A$2:$O9515,8,FALSE)</f>
        <v>Si</v>
      </c>
      <c r="J111" s="122" t="str">
        <f>VLOOKUP(E111,VIP!$A$2:$O9465,8,FALSE)</f>
        <v>Si</v>
      </c>
      <c r="K111" s="122" t="str">
        <f>VLOOKUP(E111,VIP!$A$2:$O13039,6,0)</f>
        <v>NO</v>
      </c>
      <c r="L111" s="124" t="s">
        <v>2659</v>
      </c>
      <c r="M111" s="118" t="s">
        <v>2465</v>
      </c>
      <c r="N111" s="118" t="s">
        <v>2472</v>
      </c>
      <c r="O111" s="151" t="s">
        <v>2474</v>
      </c>
      <c r="P111" s="138" t="s">
        <v>2661</v>
      </c>
      <c r="Q111" s="118" t="s">
        <v>2659</v>
      </c>
    </row>
    <row r="112" spans="1:17" ht="18" x14ac:dyDescent="0.25">
      <c r="A112" s="122" t="str">
        <f>VLOOKUP(E112,'LISTADO ATM'!$A$2:$C$901,3,0)</f>
        <v>DISTRITO NACIONAL</v>
      </c>
      <c r="B112" s="142" t="s">
        <v>2654</v>
      </c>
      <c r="C112" s="120">
        <v>44303.489062499997</v>
      </c>
      <c r="D112" s="122" t="s">
        <v>2189</v>
      </c>
      <c r="E112" s="123">
        <v>793</v>
      </c>
      <c r="F112" s="151" t="str">
        <f>VLOOKUP(E112,VIP!$A$2:$O12627,2,0)</f>
        <v>DRBR793</v>
      </c>
      <c r="G112" s="122" t="str">
        <f>VLOOKUP(E112,'LISTADO ATM'!$A$2:$B$900,2,0)</f>
        <v xml:space="preserve">ATM Centro de Caja Agora Mall </v>
      </c>
      <c r="H112" s="122" t="str">
        <f>VLOOKUP(E112,VIP!$A$2:$O17548,7,FALSE)</f>
        <v>Si</v>
      </c>
      <c r="I112" s="122" t="str">
        <f>VLOOKUP(E112,VIP!$A$2:$O9513,8,FALSE)</f>
        <v>Si</v>
      </c>
      <c r="J112" s="122" t="str">
        <f>VLOOKUP(E112,VIP!$A$2:$O9463,8,FALSE)</f>
        <v>Si</v>
      </c>
      <c r="K112" s="122" t="str">
        <f>VLOOKUP(E112,VIP!$A$2:$O13037,6,0)</f>
        <v>NO</v>
      </c>
      <c r="L112" s="124" t="s">
        <v>2659</v>
      </c>
      <c r="M112" s="118" t="s">
        <v>2465</v>
      </c>
      <c r="N112" s="118" t="s">
        <v>2472</v>
      </c>
      <c r="O112" s="151" t="s">
        <v>2474</v>
      </c>
      <c r="P112" s="138" t="s">
        <v>2661</v>
      </c>
      <c r="Q112" s="118" t="s">
        <v>2659</v>
      </c>
    </row>
    <row r="113" spans="1:17" ht="18" x14ac:dyDescent="0.25">
      <c r="A113" s="122" t="str">
        <f>VLOOKUP(E113,'LISTADO ATM'!$A$2:$C$901,3,0)</f>
        <v>DISTRITO NACIONAL</v>
      </c>
      <c r="B113" s="142" t="s">
        <v>2571</v>
      </c>
      <c r="C113" s="120">
        <v>44302.650034722225</v>
      </c>
      <c r="D113" s="122" t="s">
        <v>2468</v>
      </c>
      <c r="E113" s="123">
        <v>434</v>
      </c>
      <c r="F113" s="151" t="str">
        <f>VLOOKUP(E113,VIP!$A$2:$O12629,2,0)</f>
        <v>DRBR434</v>
      </c>
      <c r="G113" s="122" t="str">
        <f>VLOOKUP(E113,'LISTADO ATM'!$A$2:$B$900,2,0)</f>
        <v xml:space="preserve">ATM Generadora Hidroeléctrica Dom. (EGEHID) </v>
      </c>
      <c r="H113" s="122" t="str">
        <f>VLOOKUP(E113,VIP!$A$2:$O17550,7,FALSE)</f>
        <v>Si</v>
      </c>
      <c r="I113" s="122" t="str">
        <f>VLOOKUP(E113,VIP!$A$2:$O9515,8,FALSE)</f>
        <v>Si</v>
      </c>
      <c r="J113" s="122" t="str">
        <f>VLOOKUP(E113,VIP!$A$2:$O9465,8,FALSE)</f>
        <v>Si</v>
      </c>
      <c r="K113" s="122" t="str">
        <f>VLOOKUP(E113,VIP!$A$2:$O13039,6,0)</f>
        <v>NO</v>
      </c>
      <c r="L113" s="124" t="s">
        <v>2428</v>
      </c>
      <c r="M113" s="192" t="s">
        <v>2593</v>
      </c>
      <c r="N113" s="118" t="s">
        <v>2472</v>
      </c>
      <c r="O113" s="151" t="s">
        <v>2473</v>
      </c>
      <c r="P113" s="138"/>
      <c r="Q113" s="193">
        <v>44303.415277777778</v>
      </c>
    </row>
    <row r="114" spans="1:17" ht="18" x14ac:dyDescent="0.25">
      <c r="A114" s="122" t="str">
        <f>VLOOKUP(E114,'LISTADO ATM'!$A$2:$C$901,3,0)</f>
        <v>DISTRITO NACIONAL</v>
      </c>
      <c r="B114" s="142" t="s">
        <v>2552</v>
      </c>
      <c r="C114" s="120">
        <v>44302.474085648151</v>
      </c>
      <c r="D114" s="122" t="s">
        <v>2468</v>
      </c>
      <c r="E114" s="123">
        <v>724</v>
      </c>
      <c r="F114" s="151" t="str">
        <f>VLOOKUP(E114,VIP!$A$2:$O12633,2,0)</f>
        <v>DRBR997</v>
      </c>
      <c r="G114" s="122" t="str">
        <f>VLOOKUP(E114,'LISTADO ATM'!$A$2:$B$900,2,0)</f>
        <v xml:space="preserve">ATM El Huacal I </v>
      </c>
      <c r="H114" s="122" t="str">
        <f>VLOOKUP(E114,VIP!$A$2:$O17554,7,FALSE)</f>
        <v>Si</v>
      </c>
      <c r="I114" s="122" t="str">
        <f>VLOOKUP(E114,VIP!$A$2:$O9519,8,FALSE)</f>
        <v>Si</v>
      </c>
      <c r="J114" s="122" t="str">
        <f>VLOOKUP(E114,VIP!$A$2:$O9469,8,FALSE)</f>
        <v>Si</v>
      </c>
      <c r="K114" s="122" t="str">
        <f>VLOOKUP(E114,VIP!$A$2:$O13043,6,0)</f>
        <v>NO</v>
      </c>
      <c r="L114" s="124" t="s">
        <v>2428</v>
      </c>
      <c r="M114" s="192" t="s">
        <v>2593</v>
      </c>
      <c r="N114" s="118" t="s">
        <v>2472</v>
      </c>
      <c r="O114" s="151" t="s">
        <v>2473</v>
      </c>
      <c r="P114" s="138"/>
      <c r="Q114" s="193">
        <v>44303.435416666667</v>
      </c>
    </row>
    <row r="115" spans="1:17" ht="18" x14ac:dyDescent="0.25">
      <c r="A115" s="122" t="str">
        <f>VLOOKUP(E115,'LISTADO ATM'!$A$2:$C$901,3,0)</f>
        <v>NORTE</v>
      </c>
      <c r="B115" s="142" t="s">
        <v>2541</v>
      </c>
      <c r="C115" s="120">
        <v>44302.615752314814</v>
      </c>
      <c r="D115" s="122" t="s">
        <v>2492</v>
      </c>
      <c r="E115" s="123">
        <v>119</v>
      </c>
      <c r="F115" s="151" t="str">
        <f>VLOOKUP(E115,VIP!$A$2:$O12610,2,0)</f>
        <v>DRBR119</v>
      </c>
      <c r="G115" s="122" t="str">
        <f>VLOOKUP(E115,'LISTADO ATM'!$A$2:$B$900,2,0)</f>
        <v>ATM Oficina La Barranquita</v>
      </c>
      <c r="H115" s="122" t="str">
        <f>VLOOKUP(E115,VIP!$A$2:$O17531,7,FALSE)</f>
        <v>N/A</v>
      </c>
      <c r="I115" s="122" t="str">
        <f>VLOOKUP(E115,VIP!$A$2:$O9496,8,FALSE)</f>
        <v>N/A</v>
      </c>
      <c r="J115" s="122" t="str">
        <f>VLOOKUP(E115,VIP!$A$2:$O9446,8,FALSE)</f>
        <v>N/A</v>
      </c>
      <c r="K115" s="122" t="str">
        <f>VLOOKUP(E115,VIP!$A$2:$O13020,6,0)</f>
        <v>N/A</v>
      </c>
      <c r="L115" s="124" t="s">
        <v>2428</v>
      </c>
      <c r="M115" s="192" t="s">
        <v>2593</v>
      </c>
      <c r="N115" s="118" t="s">
        <v>2472</v>
      </c>
      <c r="O115" s="151" t="s">
        <v>2493</v>
      </c>
      <c r="P115" s="138"/>
      <c r="Q115" s="193">
        <v>44303.450694444444</v>
      </c>
    </row>
    <row r="116" spans="1:17" ht="18" x14ac:dyDescent="0.25">
      <c r="A116" s="122" t="str">
        <f>VLOOKUP(E116,'LISTADO ATM'!$A$2:$C$901,3,0)</f>
        <v>SUR</v>
      </c>
      <c r="B116" s="121">
        <v>335855278</v>
      </c>
      <c r="C116" s="120">
        <v>44301.831655092596</v>
      </c>
      <c r="D116" s="122" t="s">
        <v>2468</v>
      </c>
      <c r="E116" s="123">
        <v>984</v>
      </c>
      <c r="F116" s="151" t="str">
        <f>VLOOKUP(E116,VIP!$A$2:$O12630,2,0)</f>
        <v>DRBR984</v>
      </c>
      <c r="G116" s="122" t="str">
        <f>VLOOKUP(E116,'LISTADO ATM'!$A$2:$B$900,2,0)</f>
        <v xml:space="preserve">ATM Oficina Neiba II </v>
      </c>
      <c r="H116" s="122" t="str">
        <f>VLOOKUP(E116,VIP!$A$2:$O17551,7,FALSE)</f>
        <v>Si</v>
      </c>
      <c r="I116" s="122" t="str">
        <f>VLOOKUP(E116,VIP!$A$2:$O9516,8,FALSE)</f>
        <v>Si</v>
      </c>
      <c r="J116" s="122" t="str">
        <f>VLOOKUP(E116,VIP!$A$2:$O9466,8,FALSE)</f>
        <v>Si</v>
      </c>
      <c r="K116" s="122" t="str">
        <f>VLOOKUP(E116,VIP!$A$2:$O13040,6,0)</f>
        <v>NO</v>
      </c>
      <c r="L116" s="124" t="s">
        <v>2428</v>
      </c>
      <c r="M116" s="192" t="s">
        <v>2593</v>
      </c>
      <c r="N116" s="118" t="s">
        <v>2472</v>
      </c>
      <c r="O116" s="151" t="s">
        <v>2473</v>
      </c>
      <c r="P116" s="139"/>
      <c r="Q116" s="193">
        <v>44303.450694444444</v>
      </c>
    </row>
    <row r="117" spans="1:17" ht="18" x14ac:dyDescent="0.25">
      <c r="A117" s="122" t="str">
        <f>VLOOKUP(E117,'LISTADO ATM'!$A$2:$C$901,3,0)</f>
        <v>DISTRITO NACIONAL</v>
      </c>
      <c r="B117" s="142" t="s">
        <v>2565</v>
      </c>
      <c r="C117" s="120">
        <v>44302.697511574072</v>
      </c>
      <c r="D117" s="122" t="s">
        <v>2468</v>
      </c>
      <c r="E117" s="123">
        <v>785</v>
      </c>
      <c r="F117" s="151" t="str">
        <f>VLOOKUP(E117,VIP!$A$2:$O12618,2,0)</f>
        <v>DRBR785</v>
      </c>
      <c r="G117" s="122" t="str">
        <f>VLOOKUP(E117,'LISTADO ATM'!$A$2:$B$900,2,0)</f>
        <v xml:space="preserve">ATM S/M Nacional Máximo Gómez </v>
      </c>
      <c r="H117" s="122" t="str">
        <f>VLOOKUP(E117,VIP!$A$2:$O17539,7,FALSE)</f>
        <v>Si</v>
      </c>
      <c r="I117" s="122" t="str">
        <f>VLOOKUP(E117,VIP!$A$2:$O9504,8,FALSE)</f>
        <v>Si</v>
      </c>
      <c r="J117" s="122" t="str">
        <f>VLOOKUP(E117,VIP!$A$2:$O9454,8,FALSE)</f>
        <v>Si</v>
      </c>
      <c r="K117" s="122" t="str">
        <f>VLOOKUP(E117,VIP!$A$2:$O13028,6,0)</f>
        <v>NO</v>
      </c>
      <c r="L117" s="124" t="s">
        <v>2428</v>
      </c>
      <c r="M117" s="192" t="s">
        <v>2593</v>
      </c>
      <c r="N117" s="118" t="s">
        <v>2472</v>
      </c>
      <c r="O117" s="151" t="s">
        <v>2473</v>
      </c>
      <c r="P117" s="138"/>
      <c r="Q117" s="193">
        <v>44303.451388888891</v>
      </c>
    </row>
    <row r="118" spans="1:17" ht="18" x14ac:dyDescent="0.25">
      <c r="A118" s="122" t="str">
        <f>VLOOKUP(E118,'LISTADO ATM'!$A$2:$C$901,3,0)</f>
        <v>DISTRITO NACIONAL</v>
      </c>
      <c r="B118" s="142" t="s">
        <v>2576</v>
      </c>
      <c r="C118" s="120">
        <v>44302.909143518518</v>
      </c>
      <c r="D118" s="122" t="s">
        <v>2468</v>
      </c>
      <c r="E118" s="123">
        <v>461</v>
      </c>
      <c r="F118" s="151" t="str">
        <f>VLOOKUP(E118,VIP!$A$2:$O12610,2,0)</f>
        <v>DRBR461</v>
      </c>
      <c r="G118" s="122" t="str">
        <f>VLOOKUP(E118,'LISTADO ATM'!$A$2:$B$900,2,0)</f>
        <v xml:space="preserve">ATM Autobanco Sarasota I </v>
      </c>
      <c r="H118" s="122" t="str">
        <f>VLOOKUP(E118,VIP!$A$2:$O17531,7,FALSE)</f>
        <v>Si</v>
      </c>
      <c r="I118" s="122" t="str">
        <f>VLOOKUP(E118,VIP!$A$2:$O9496,8,FALSE)</f>
        <v>Si</v>
      </c>
      <c r="J118" s="122" t="str">
        <f>VLOOKUP(E118,VIP!$A$2:$O9446,8,FALSE)</f>
        <v>Si</v>
      </c>
      <c r="K118" s="122" t="str">
        <f>VLOOKUP(E118,VIP!$A$2:$O13020,6,0)</f>
        <v>SI</v>
      </c>
      <c r="L118" s="124" t="s">
        <v>2428</v>
      </c>
      <c r="M118" s="192" t="s">
        <v>2593</v>
      </c>
      <c r="N118" s="118" t="s">
        <v>2472</v>
      </c>
      <c r="O118" s="151" t="s">
        <v>2468</v>
      </c>
      <c r="P118" s="138"/>
      <c r="Q118" s="193">
        <v>44303.45208333333</v>
      </c>
    </row>
    <row r="119" spans="1:17" ht="18" x14ac:dyDescent="0.25">
      <c r="A119" s="122" t="str">
        <f>VLOOKUP(E119,'LISTADO ATM'!$A$2:$C$901,3,0)</f>
        <v>NORTE</v>
      </c>
      <c r="B119" s="142" t="s">
        <v>2548</v>
      </c>
      <c r="C119" s="120">
        <v>44302.563206018516</v>
      </c>
      <c r="D119" s="122" t="s">
        <v>2492</v>
      </c>
      <c r="E119" s="123">
        <v>965</v>
      </c>
      <c r="F119" s="151" t="str">
        <f>VLOOKUP(E119,VIP!$A$2:$O12619,2,0)</f>
        <v>DRBR965</v>
      </c>
      <c r="G119" s="122" t="str">
        <f>VLOOKUP(E119,'LISTADO ATM'!$A$2:$B$900,2,0)</f>
        <v xml:space="preserve">ATM S/M La Fuente FUN (Santiago) </v>
      </c>
      <c r="H119" s="122" t="str">
        <f>VLOOKUP(E119,VIP!$A$2:$O17540,7,FALSE)</f>
        <v>Si</v>
      </c>
      <c r="I119" s="122" t="str">
        <f>VLOOKUP(E119,VIP!$A$2:$O9505,8,FALSE)</f>
        <v>Si</v>
      </c>
      <c r="J119" s="122" t="str">
        <f>VLOOKUP(E119,VIP!$A$2:$O9455,8,FALSE)</f>
        <v>Si</v>
      </c>
      <c r="K119" s="122" t="str">
        <f>VLOOKUP(E119,VIP!$A$2:$O13029,6,0)</f>
        <v>NO</v>
      </c>
      <c r="L119" s="124" t="s">
        <v>2428</v>
      </c>
      <c r="M119" s="192" t="s">
        <v>2593</v>
      </c>
      <c r="N119" s="118" t="s">
        <v>2472</v>
      </c>
      <c r="O119" s="151" t="s">
        <v>2493</v>
      </c>
      <c r="P119" s="138"/>
      <c r="Q119" s="193">
        <v>44303.45208333333</v>
      </c>
    </row>
    <row r="120" spans="1:17" ht="18" x14ac:dyDescent="0.25">
      <c r="A120" s="122" t="str">
        <f>VLOOKUP(E120,'LISTADO ATM'!$A$2:$C$901,3,0)</f>
        <v>ESTE</v>
      </c>
      <c r="B120" s="142" t="s">
        <v>2564</v>
      </c>
      <c r="C120" s="120">
        <v>44302.698576388888</v>
      </c>
      <c r="D120" s="122" t="s">
        <v>2468</v>
      </c>
      <c r="E120" s="123">
        <v>843</v>
      </c>
      <c r="F120" s="151" t="str">
        <f>VLOOKUP(E120,VIP!$A$2:$O12617,2,0)</f>
        <v>DRBR843</v>
      </c>
      <c r="G120" s="122" t="str">
        <f>VLOOKUP(E120,'LISTADO ATM'!$A$2:$B$900,2,0)</f>
        <v xml:space="preserve">ATM Oficina Romana Centro </v>
      </c>
      <c r="H120" s="122" t="str">
        <f>VLOOKUP(E120,VIP!$A$2:$O17538,7,FALSE)</f>
        <v>Si</v>
      </c>
      <c r="I120" s="122" t="str">
        <f>VLOOKUP(E120,VIP!$A$2:$O9503,8,FALSE)</f>
        <v>Si</v>
      </c>
      <c r="J120" s="122" t="str">
        <f>VLOOKUP(E120,VIP!$A$2:$O9453,8,FALSE)</f>
        <v>Si</v>
      </c>
      <c r="K120" s="122" t="str">
        <f>VLOOKUP(E120,VIP!$A$2:$O13027,6,0)</f>
        <v>NO</v>
      </c>
      <c r="L120" s="124" t="s">
        <v>2428</v>
      </c>
      <c r="M120" s="192" t="s">
        <v>2593</v>
      </c>
      <c r="N120" s="118" t="s">
        <v>2472</v>
      </c>
      <c r="O120" s="151" t="s">
        <v>2473</v>
      </c>
      <c r="P120" s="138"/>
      <c r="Q120" s="193">
        <v>44303.452777777777</v>
      </c>
    </row>
    <row r="121" spans="1:17" ht="18" x14ac:dyDescent="0.25">
      <c r="A121" s="122" t="str">
        <f>VLOOKUP(E121,'LISTADO ATM'!$A$2:$C$901,3,0)</f>
        <v>ESTE</v>
      </c>
      <c r="B121" s="142" t="s">
        <v>2632</v>
      </c>
      <c r="C121" s="120">
        <v>44303.358530092592</v>
      </c>
      <c r="D121" s="122" t="s">
        <v>2492</v>
      </c>
      <c r="E121" s="123">
        <v>268</v>
      </c>
      <c r="F121" s="151" t="str">
        <f>VLOOKUP(E121,VIP!$A$2:$O12651,2,0)</f>
        <v>DRBR268</v>
      </c>
      <c r="G121" s="122" t="str">
        <f>VLOOKUP(E121,'LISTADO ATM'!$A$2:$B$900,2,0)</f>
        <v xml:space="preserve">ATM Autobanco La Altagracia (Higuey) </v>
      </c>
      <c r="H121" s="122" t="str">
        <f>VLOOKUP(E121,VIP!$A$2:$O17572,7,FALSE)</f>
        <v>Si</v>
      </c>
      <c r="I121" s="122" t="str">
        <f>VLOOKUP(E121,VIP!$A$2:$O9537,8,FALSE)</f>
        <v>Si</v>
      </c>
      <c r="J121" s="122" t="str">
        <f>VLOOKUP(E121,VIP!$A$2:$O9487,8,FALSE)</f>
        <v>Si</v>
      </c>
      <c r="K121" s="122" t="str">
        <f>VLOOKUP(E121,VIP!$A$2:$O13061,6,0)</f>
        <v>NO</v>
      </c>
      <c r="L121" s="124" t="s">
        <v>2428</v>
      </c>
      <c r="M121" s="192" t="s">
        <v>2593</v>
      </c>
      <c r="N121" s="118" t="s">
        <v>2472</v>
      </c>
      <c r="O121" s="151" t="s">
        <v>2493</v>
      </c>
      <c r="P121" s="138"/>
      <c r="Q121" s="193">
        <v>44303.469444444447</v>
      </c>
    </row>
    <row r="122" spans="1:17" ht="18" x14ac:dyDescent="0.25">
      <c r="A122" s="122" t="str">
        <f>VLOOKUP(E122,'LISTADO ATM'!$A$2:$C$901,3,0)</f>
        <v>NORTE</v>
      </c>
      <c r="B122" s="142" t="s">
        <v>2582</v>
      </c>
      <c r="C122" s="120">
        <v>44302.810740740744</v>
      </c>
      <c r="D122" s="122" t="s">
        <v>2529</v>
      </c>
      <c r="E122" s="123">
        <v>732</v>
      </c>
      <c r="F122" s="151" t="str">
        <f>VLOOKUP(E122,VIP!$A$2:$O12616,2,0)</f>
        <v>DRBR12H</v>
      </c>
      <c r="G122" s="122" t="str">
        <f>VLOOKUP(E122,'LISTADO ATM'!$A$2:$B$900,2,0)</f>
        <v xml:space="preserve">ATM Molino del Valle (Santiago) </v>
      </c>
      <c r="H122" s="122" t="str">
        <f>VLOOKUP(E122,VIP!$A$2:$O17537,7,FALSE)</f>
        <v>Si</v>
      </c>
      <c r="I122" s="122" t="str">
        <f>VLOOKUP(E122,VIP!$A$2:$O9502,8,FALSE)</f>
        <v>Si</v>
      </c>
      <c r="J122" s="122" t="str">
        <f>VLOOKUP(E122,VIP!$A$2:$O9452,8,FALSE)</f>
        <v>Si</v>
      </c>
      <c r="K122" s="122" t="str">
        <f>VLOOKUP(E122,VIP!$A$2:$O13026,6,0)</f>
        <v>NO</v>
      </c>
      <c r="L122" s="124" t="s">
        <v>2428</v>
      </c>
      <c r="M122" s="192" t="s">
        <v>2593</v>
      </c>
      <c r="N122" s="118" t="s">
        <v>2472</v>
      </c>
      <c r="O122" s="151" t="s">
        <v>2529</v>
      </c>
      <c r="P122" s="138"/>
      <c r="Q122" s="193">
        <v>44303.591666666667</v>
      </c>
    </row>
    <row r="123" spans="1:17" ht="18" x14ac:dyDescent="0.25">
      <c r="A123" s="122" t="str">
        <f>VLOOKUP(E123,'LISTADO ATM'!$A$2:$C$901,3,0)</f>
        <v>DISTRITO NACIONAL</v>
      </c>
      <c r="B123" s="142" t="s">
        <v>2585</v>
      </c>
      <c r="C123" s="120">
        <v>44302.770231481481</v>
      </c>
      <c r="D123" s="122" t="s">
        <v>2468</v>
      </c>
      <c r="E123" s="123">
        <v>698</v>
      </c>
      <c r="F123" s="151" t="str">
        <f>VLOOKUP(E123,VIP!$A$2:$O12619,2,0)</f>
        <v>DRBR698</v>
      </c>
      <c r="G123" s="122" t="str">
        <f>VLOOKUP(E123,'LISTADO ATM'!$A$2:$B$900,2,0)</f>
        <v>ATM Parador Bellamar</v>
      </c>
      <c r="H123" s="122" t="str">
        <f>VLOOKUP(E123,VIP!$A$2:$O17540,7,FALSE)</f>
        <v>Si</v>
      </c>
      <c r="I123" s="122" t="str">
        <f>VLOOKUP(E123,VIP!$A$2:$O9505,8,FALSE)</f>
        <v>Si</v>
      </c>
      <c r="J123" s="122" t="str">
        <f>VLOOKUP(E123,VIP!$A$2:$O9455,8,FALSE)</f>
        <v>Si</v>
      </c>
      <c r="K123" s="122" t="str">
        <f>VLOOKUP(E123,VIP!$A$2:$O13029,6,0)</f>
        <v>NO</v>
      </c>
      <c r="L123" s="124" t="s">
        <v>2428</v>
      </c>
      <c r="M123" s="192" t="s">
        <v>2593</v>
      </c>
      <c r="N123" s="118" t="s">
        <v>2472</v>
      </c>
      <c r="O123" s="151" t="s">
        <v>2468</v>
      </c>
      <c r="P123" s="138"/>
      <c r="Q123" s="193">
        <v>44303.603472222225</v>
      </c>
    </row>
    <row r="124" spans="1:17" ht="18" x14ac:dyDescent="0.25">
      <c r="A124" s="122" t="str">
        <f>VLOOKUP(E124,'LISTADO ATM'!$A$2:$C$901,3,0)</f>
        <v>DISTRITO NACIONAL</v>
      </c>
      <c r="B124" s="142" t="s">
        <v>2555</v>
      </c>
      <c r="C124" s="120">
        <v>44302.759675925925</v>
      </c>
      <c r="D124" s="122" t="s">
        <v>2468</v>
      </c>
      <c r="E124" s="123">
        <v>562</v>
      </c>
      <c r="F124" s="151" t="str">
        <f>VLOOKUP(E124,VIP!$A$2:$O12607,2,0)</f>
        <v>DRBR226</v>
      </c>
      <c r="G124" s="122" t="str">
        <f>VLOOKUP(E124,'LISTADO ATM'!$A$2:$B$900,2,0)</f>
        <v xml:space="preserve">ATM S/M Jumbo Carretera Mella </v>
      </c>
      <c r="H124" s="122" t="str">
        <f>VLOOKUP(E124,VIP!$A$2:$O17528,7,FALSE)</f>
        <v>Si</v>
      </c>
      <c r="I124" s="122" t="str">
        <f>VLOOKUP(E124,VIP!$A$2:$O9493,8,FALSE)</f>
        <v>Si</v>
      </c>
      <c r="J124" s="122" t="str">
        <f>VLOOKUP(E124,VIP!$A$2:$O9443,8,FALSE)</f>
        <v>Si</v>
      </c>
      <c r="K124" s="122" t="str">
        <f>VLOOKUP(E124,VIP!$A$2:$O13017,6,0)</f>
        <v>SI</v>
      </c>
      <c r="L124" s="124" t="s">
        <v>2428</v>
      </c>
      <c r="M124" s="192" t="s">
        <v>2593</v>
      </c>
      <c r="N124" s="118" t="s">
        <v>2472</v>
      </c>
      <c r="O124" s="151" t="s">
        <v>2473</v>
      </c>
      <c r="P124" s="138"/>
      <c r="Q124" s="193">
        <v>44303.604861111111</v>
      </c>
    </row>
    <row r="125" spans="1:17" ht="18" x14ac:dyDescent="0.25">
      <c r="A125" s="122" t="str">
        <f>VLOOKUP(E125,'LISTADO ATM'!$A$2:$C$901,3,0)</f>
        <v>SUR</v>
      </c>
      <c r="B125" s="142" t="s">
        <v>2606</v>
      </c>
      <c r="C125" s="120">
        <v>44303.413761574076</v>
      </c>
      <c r="D125" s="122" t="s">
        <v>2492</v>
      </c>
      <c r="E125" s="123">
        <v>50</v>
      </c>
      <c r="F125" s="151" t="str">
        <f>VLOOKUP(E125,VIP!$A$2:$O12625,2,0)</f>
        <v>DRBR050</v>
      </c>
      <c r="G125" s="122" t="str">
        <f>VLOOKUP(E125,'LISTADO ATM'!$A$2:$B$900,2,0)</f>
        <v xml:space="preserve">ATM Oficina Padre Las Casas (Azua) </v>
      </c>
      <c r="H125" s="122" t="str">
        <f>VLOOKUP(E125,VIP!$A$2:$O17546,7,FALSE)</f>
        <v>Si</v>
      </c>
      <c r="I125" s="122" t="str">
        <f>VLOOKUP(E125,VIP!$A$2:$O9511,8,FALSE)</f>
        <v>Si</v>
      </c>
      <c r="J125" s="122" t="str">
        <f>VLOOKUP(E125,VIP!$A$2:$O9461,8,FALSE)</f>
        <v>Si</v>
      </c>
      <c r="K125" s="122" t="str">
        <f>VLOOKUP(E125,VIP!$A$2:$O13035,6,0)</f>
        <v>NO</v>
      </c>
      <c r="L125" s="124" t="s">
        <v>2428</v>
      </c>
      <c r="M125" s="192" t="s">
        <v>2593</v>
      </c>
      <c r="N125" s="118" t="s">
        <v>2472</v>
      </c>
      <c r="O125" s="151" t="s">
        <v>2493</v>
      </c>
      <c r="P125" s="138"/>
      <c r="Q125" s="193">
        <v>44303.606944444444</v>
      </c>
    </row>
    <row r="126" spans="1:17" ht="18" x14ac:dyDescent="0.25">
      <c r="A126" s="122" t="str">
        <f>VLOOKUP(E126,'LISTADO ATM'!$A$2:$C$901,3,0)</f>
        <v>DISTRITO NACIONAL</v>
      </c>
      <c r="B126" s="142" t="s">
        <v>2600</v>
      </c>
      <c r="C126" s="120">
        <v>44303.419699074075</v>
      </c>
      <c r="D126" s="122" t="s">
        <v>2468</v>
      </c>
      <c r="E126" s="123">
        <v>96</v>
      </c>
      <c r="F126" s="151" t="str">
        <f>VLOOKUP(E126,VIP!$A$2:$O12619,2,0)</f>
        <v>DRBR096</v>
      </c>
      <c r="G126" s="122" t="str">
        <f>VLOOKUP(E126,'LISTADO ATM'!$A$2:$B$900,2,0)</f>
        <v>ATM S/M Caribe Av. Charles de Gaulle</v>
      </c>
      <c r="H126" s="122" t="str">
        <f>VLOOKUP(E126,VIP!$A$2:$O17540,7,FALSE)</f>
        <v>Si</v>
      </c>
      <c r="I126" s="122" t="str">
        <f>VLOOKUP(E126,VIP!$A$2:$O9505,8,FALSE)</f>
        <v>No</v>
      </c>
      <c r="J126" s="122" t="str">
        <f>VLOOKUP(E126,VIP!$A$2:$O9455,8,FALSE)</f>
        <v>No</v>
      </c>
      <c r="K126" s="122" t="str">
        <f>VLOOKUP(E126,VIP!$A$2:$O13029,6,0)</f>
        <v>NO</v>
      </c>
      <c r="L126" s="124" t="s">
        <v>2428</v>
      </c>
      <c r="M126" s="192" t="s">
        <v>2593</v>
      </c>
      <c r="N126" s="118" t="s">
        <v>2472</v>
      </c>
      <c r="O126" s="151" t="s">
        <v>2473</v>
      </c>
      <c r="P126" s="138"/>
      <c r="Q126" s="193">
        <v>44303.606944444444</v>
      </c>
    </row>
    <row r="127" spans="1:17" ht="18" x14ac:dyDescent="0.25">
      <c r="A127" s="122" t="str">
        <f>VLOOKUP(E127,'LISTADO ATM'!$A$2:$C$901,3,0)</f>
        <v>DISTRITO NACIONAL</v>
      </c>
      <c r="B127" s="142" t="s">
        <v>2578</v>
      </c>
      <c r="C127" s="120">
        <v>44302.867025462961</v>
      </c>
      <c r="D127" s="122" t="s">
        <v>2492</v>
      </c>
      <c r="E127" s="123">
        <v>438</v>
      </c>
      <c r="F127" s="151" t="str">
        <f>VLOOKUP(E127,VIP!$A$2:$O12612,2,0)</f>
        <v>DRBR438</v>
      </c>
      <c r="G127" s="122" t="str">
        <f>VLOOKUP(E127,'LISTADO ATM'!$A$2:$B$900,2,0)</f>
        <v xml:space="preserve">ATM Autobanco Torre IV </v>
      </c>
      <c r="H127" s="122" t="str">
        <f>VLOOKUP(E127,VIP!$A$2:$O17533,7,FALSE)</f>
        <v>Si</v>
      </c>
      <c r="I127" s="122" t="str">
        <f>VLOOKUP(E127,VIP!$A$2:$O9498,8,FALSE)</f>
        <v>Si</v>
      </c>
      <c r="J127" s="122" t="str">
        <f>VLOOKUP(E127,VIP!$A$2:$O9448,8,FALSE)</f>
        <v>Si</v>
      </c>
      <c r="K127" s="122" t="str">
        <f>VLOOKUP(E127,VIP!$A$2:$O13022,6,0)</f>
        <v>SI</v>
      </c>
      <c r="L127" s="124" t="s">
        <v>2428</v>
      </c>
      <c r="M127" s="192" t="s">
        <v>2593</v>
      </c>
      <c r="N127" s="118" t="s">
        <v>2472</v>
      </c>
      <c r="O127" s="151" t="s">
        <v>2492</v>
      </c>
      <c r="P127" s="138"/>
      <c r="Q127" s="193">
        <v>44303.606944444444</v>
      </c>
    </row>
    <row r="128" spans="1:17" ht="18" x14ac:dyDescent="0.25">
      <c r="A128" s="122" t="str">
        <f>VLOOKUP(E128,'LISTADO ATM'!$A$2:$C$901,3,0)</f>
        <v>DISTRITO NACIONAL</v>
      </c>
      <c r="B128" s="142" t="s">
        <v>2598</v>
      </c>
      <c r="C128" s="120">
        <v>44303.422291666669</v>
      </c>
      <c r="D128" s="122" t="s">
        <v>2468</v>
      </c>
      <c r="E128" s="123">
        <v>540</v>
      </c>
      <c r="F128" s="151" t="str">
        <f>VLOOKUP(E128,VIP!$A$2:$O12617,2,0)</f>
        <v>DRBR540</v>
      </c>
      <c r="G128" s="122" t="str">
        <f>VLOOKUP(E128,'LISTADO ATM'!$A$2:$B$900,2,0)</f>
        <v xml:space="preserve">ATM Autoservicio Sambil I </v>
      </c>
      <c r="H128" s="122" t="str">
        <f>VLOOKUP(E128,VIP!$A$2:$O17538,7,FALSE)</f>
        <v>Si</v>
      </c>
      <c r="I128" s="122" t="str">
        <f>VLOOKUP(E128,VIP!$A$2:$O9503,8,FALSE)</f>
        <v>Si</v>
      </c>
      <c r="J128" s="122" t="str">
        <f>VLOOKUP(E128,VIP!$A$2:$O9453,8,FALSE)</f>
        <v>Si</v>
      </c>
      <c r="K128" s="122" t="str">
        <f>VLOOKUP(E128,VIP!$A$2:$O13027,6,0)</f>
        <v>NO</v>
      </c>
      <c r="L128" s="124" t="s">
        <v>2428</v>
      </c>
      <c r="M128" s="192" t="s">
        <v>2593</v>
      </c>
      <c r="N128" s="118" t="s">
        <v>2472</v>
      </c>
      <c r="O128" s="151" t="s">
        <v>2473</v>
      </c>
      <c r="P128" s="138"/>
      <c r="Q128" s="193">
        <v>44303.606944444444</v>
      </c>
    </row>
    <row r="129" spans="1:17" ht="18" x14ac:dyDescent="0.25">
      <c r="A129" s="122" t="str">
        <f>VLOOKUP(E129,'LISTADO ATM'!$A$2:$C$901,3,0)</f>
        <v>DISTRITO NACIONAL</v>
      </c>
      <c r="B129" s="142" t="s">
        <v>2536</v>
      </c>
      <c r="C129" s="120">
        <v>44302.362939814811</v>
      </c>
      <c r="D129" s="122" t="s">
        <v>2468</v>
      </c>
      <c r="E129" s="123">
        <v>589</v>
      </c>
      <c r="F129" s="151" t="str">
        <f>VLOOKUP(E129,VIP!$A$2:$O12608,2,0)</f>
        <v>DRBR23E</v>
      </c>
      <c r="G129" s="122" t="str">
        <f>VLOOKUP(E129,'LISTADO ATM'!$A$2:$B$900,2,0)</f>
        <v xml:space="preserve">ATM S/M Bravo San Vicente de Paul </v>
      </c>
      <c r="H129" s="122" t="str">
        <f>VLOOKUP(E129,VIP!$A$2:$O17529,7,FALSE)</f>
        <v>Si</v>
      </c>
      <c r="I129" s="122" t="str">
        <f>VLOOKUP(E129,VIP!$A$2:$O9494,8,FALSE)</f>
        <v>No</v>
      </c>
      <c r="J129" s="122" t="str">
        <f>VLOOKUP(E129,VIP!$A$2:$O9444,8,FALSE)</f>
        <v>No</v>
      </c>
      <c r="K129" s="122" t="str">
        <f>VLOOKUP(E129,VIP!$A$2:$O13018,6,0)</f>
        <v>NO</v>
      </c>
      <c r="L129" s="124" t="s">
        <v>2428</v>
      </c>
      <c r="M129" s="192" t="s">
        <v>2593</v>
      </c>
      <c r="N129" s="118" t="s">
        <v>2472</v>
      </c>
      <c r="O129" s="151" t="s">
        <v>2473</v>
      </c>
      <c r="P129" s="138"/>
      <c r="Q129" s="193">
        <v>44303.606944444444</v>
      </c>
    </row>
    <row r="130" spans="1:17" ht="18" x14ac:dyDescent="0.25">
      <c r="A130" s="122" t="str">
        <f>VLOOKUP(E130,'LISTADO ATM'!$A$2:$C$901,3,0)</f>
        <v>SUR</v>
      </c>
      <c r="B130" s="142" t="s">
        <v>2566</v>
      </c>
      <c r="C130" s="120">
        <v>44302.692916666667</v>
      </c>
      <c r="D130" s="122" t="s">
        <v>2468</v>
      </c>
      <c r="E130" s="123">
        <v>592</v>
      </c>
      <c r="F130" s="151" t="str">
        <f>VLOOKUP(E130,VIP!$A$2:$O12620,2,0)</f>
        <v>DRBR081</v>
      </c>
      <c r="G130" s="122" t="str">
        <f>VLOOKUP(E130,'LISTADO ATM'!$A$2:$B$900,2,0)</f>
        <v xml:space="preserve">ATM Centro de Caja San Cristóbal I </v>
      </c>
      <c r="H130" s="122" t="str">
        <f>VLOOKUP(E130,VIP!$A$2:$O17541,7,FALSE)</f>
        <v>Si</v>
      </c>
      <c r="I130" s="122" t="str">
        <f>VLOOKUP(E130,VIP!$A$2:$O9506,8,FALSE)</f>
        <v>Si</v>
      </c>
      <c r="J130" s="122" t="str">
        <f>VLOOKUP(E130,VIP!$A$2:$O9456,8,FALSE)</f>
        <v>Si</v>
      </c>
      <c r="K130" s="122" t="str">
        <f>VLOOKUP(E130,VIP!$A$2:$O13030,6,0)</f>
        <v>SI</v>
      </c>
      <c r="L130" s="124" t="s">
        <v>2428</v>
      </c>
      <c r="M130" s="192" t="s">
        <v>2593</v>
      </c>
      <c r="N130" s="118" t="s">
        <v>2472</v>
      </c>
      <c r="O130" s="151" t="s">
        <v>2473</v>
      </c>
      <c r="P130" s="138"/>
      <c r="Q130" s="193">
        <v>44303.606944444444</v>
      </c>
    </row>
    <row r="131" spans="1:17" ht="18" x14ac:dyDescent="0.25">
      <c r="A131" s="122" t="str">
        <f>VLOOKUP(E131,'LISTADO ATM'!$A$2:$C$901,3,0)</f>
        <v>SUR</v>
      </c>
      <c r="B131" s="142" t="s">
        <v>2581</v>
      </c>
      <c r="C131" s="120">
        <v>44302.826365740744</v>
      </c>
      <c r="D131" s="122" t="s">
        <v>2492</v>
      </c>
      <c r="E131" s="123">
        <v>101</v>
      </c>
      <c r="F131" s="151" t="str">
        <f>VLOOKUP(E131,VIP!$A$2:$O12615,2,0)</f>
        <v>DRBR101</v>
      </c>
      <c r="G131" s="122" t="str">
        <f>VLOOKUP(E131,'LISTADO ATM'!$A$2:$B$900,2,0)</f>
        <v xml:space="preserve">ATM Oficina San Juan de la Maguana I </v>
      </c>
      <c r="H131" s="122" t="str">
        <f>VLOOKUP(E131,VIP!$A$2:$O17536,7,FALSE)</f>
        <v>Si</v>
      </c>
      <c r="I131" s="122" t="str">
        <f>VLOOKUP(E131,VIP!$A$2:$O9501,8,FALSE)</f>
        <v>Si</v>
      </c>
      <c r="J131" s="122" t="str">
        <f>VLOOKUP(E131,VIP!$A$2:$O9451,8,FALSE)</f>
        <v>Si</v>
      </c>
      <c r="K131" s="122" t="str">
        <f>VLOOKUP(E131,VIP!$A$2:$O13025,6,0)</f>
        <v>SI</v>
      </c>
      <c r="L131" s="124" t="s">
        <v>2428</v>
      </c>
      <c r="M131" s="192" t="s">
        <v>2593</v>
      </c>
      <c r="N131" s="118" t="s">
        <v>2472</v>
      </c>
      <c r="O131" s="151" t="s">
        <v>2492</v>
      </c>
      <c r="P131" s="138"/>
      <c r="Q131" s="193">
        <v>44303.607638888891</v>
      </c>
    </row>
    <row r="132" spans="1:17" ht="18" x14ac:dyDescent="0.25">
      <c r="A132" s="122" t="str">
        <f>VLOOKUP(E132,'LISTADO ATM'!$A$2:$C$901,3,0)</f>
        <v>DISTRITO NACIONAL</v>
      </c>
      <c r="B132" s="142" t="s">
        <v>2583</v>
      </c>
      <c r="C132" s="120">
        <v>44302.807210648149</v>
      </c>
      <c r="D132" s="122" t="s">
        <v>2468</v>
      </c>
      <c r="E132" s="123">
        <v>887</v>
      </c>
      <c r="F132" s="151" t="str">
        <f>VLOOKUP(E132,VIP!$A$2:$O12617,2,0)</f>
        <v>DRBR887</v>
      </c>
      <c r="G132" s="122" t="str">
        <f>VLOOKUP(E132,'LISTADO ATM'!$A$2:$B$900,2,0)</f>
        <v>ATM S/M Bravo Los Proceres</v>
      </c>
      <c r="H132" s="122" t="str">
        <f>VLOOKUP(E132,VIP!$A$2:$O17538,7,FALSE)</f>
        <v>Si</v>
      </c>
      <c r="I132" s="122" t="str">
        <f>VLOOKUP(E132,VIP!$A$2:$O9503,8,FALSE)</f>
        <v>Si</v>
      </c>
      <c r="J132" s="122" t="str">
        <f>VLOOKUP(E132,VIP!$A$2:$O9453,8,FALSE)</f>
        <v>Si</v>
      </c>
      <c r="K132" s="122" t="str">
        <f>VLOOKUP(E132,VIP!$A$2:$O13027,6,0)</f>
        <v>NO</v>
      </c>
      <c r="L132" s="124" t="s">
        <v>2428</v>
      </c>
      <c r="M132" s="192" t="s">
        <v>2593</v>
      </c>
      <c r="N132" s="118" t="s">
        <v>2472</v>
      </c>
      <c r="O132" s="151" t="s">
        <v>2468</v>
      </c>
      <c r="P132" s="138"/>
      <c r="Q132" s="193">
        <v>44303.607638888891</v>
      </c>
    </row>
    <row r="133" spans="1:17" ht="18" x14ac:dyDescent="0.25">
      <c r="A133" s="122" t="str">
        <f>VLOOKUP(E133,'LISTADO ATM'!$A$2:$C$901,3,0)</f>
        <v>DISTRITO NACIONAL</v>
      </c>
      <c r="B133" s="142" t="s">
        <v>2652</v>
      </c>
      <c r="C133" s="120">
        <v>44303.508298611108</v>
      </c>
      <c r="D133" s="122" t="s">
        <v>2468</v>
      </c>
      <c r="E133" s="123">
        <v>908</v>
      </c>
      <c r="F133" s="151" t="str">
        <f>VLOOKUP(E133,VIP!$A$2:$O12625,2,0)</f>
        <v>DRBR16D</v>
      </c>
      <c r="G133" s="122" t="str">
        <f>VLOOKUP(E133,'LISTADO ATM'!$A$2:$B$900,2,0)</f>
        <v xml:space="preserve">ATM Oficina Plaza Botánika </v>
      </c>
      <c r="H133" s="122" t="str">
        <f>VLOOKUP(E133,VIP!$A$2:$O17546,7,FALSE)</f>
        <v>Si</v>
      </c>
      <c r="I133" s="122" t="str">
        <f>VLOOKUP(E133,VIP!$A$2:$O9511,8,FALSE)</f>
        <v>Si</v>
      </c>
      <c r="J133" s="122" t="str">
        <f>VLOOKUP(E133,VIP!$A$2:$O9461,8,FALSE)</f>
        <v>Si</v>
      </c>
      <c r="K133" s="122" t="str">
        <f>VLOOKUP(E133,VIP!$A$2:$O13035,6,0)</f>
        <v>NO</v>
      </c>
      <c r="L133" s="124" t="s">
        <v>2428</v>
      </c>
      <c r="M133" s="192" t="s">
        <v>2593</v>
      </c>
      <c r="N133" s="118" t="s">
        <v>2472</v>
      </c>
      <c r="O133" s="151" t="s">
        <v>2473</v>
      </c>
      <c r="P133" s="138"/>
      <c r="Q133" s="193">
        <v>44303.607638888891</v>
      </c>
    </row>
    <row r="134" spans="1:17" ht="18" x14ac:dyDescent="0.25">
      <c r="A134" s="122" t="str">
        <f>VLOOKUP(E134,'LISTADO ATM'!$A$2:$C$901,3,0)</f>
        <v>DISTRITO NACIONAL</v>
      </c>
      <c r="B134" s="142" t="s">
        <v>2653</v>
      </c>
      <c r="C134" s="120">
        <v>44303.506226851852</v>
      </c>
      <c r="D134" s="122" t="s">
        <v>2468</v>
      </c>
      <c r="E134" s="123">
        <v>139</v>
      </c>
      <c r="F134" s="151" t="str">
        <f>VLOOKUP(E134,VIP!$A$2:$O12626,2,0)</f>
        <v>DRBR139</v>
      </c>
      <c r="G134" s="122" t="str">
        <f>VLOOKUP(E134,'LISTADO ATM'!$A$2:$B$900,2,0)</f>
        <v xml:space="preserve">ATM Oficina Plaza Lama Zona Oriental I </v>
      </c>
      <c r="H134" s="122" t="str">
        <f>VLOOKUP(E134,VIP!$A$2:$O17547,7,FALSE)</f>
        <v>Si</v>
      </c>
      <c r="I134" s="122" t="str">
        <f>VLOOKUP(E134,VIP!$A$2:$O9512,8,FALSE)</f>
        <v>Si</v>
      </c>
      <c r="J134" s="122" t="str">
        <f>VLOOKUP(E134,VIP!$A$2:$O9462,8,FALSE)</f>
        <v>Si</v>
      </c>
      <c r="K134" s="122" t="str">
        <f>VLOOKUP(E134,VIP!$A$2:$O13036,6,0)</f>
        <v>NO</v>
      </c>
      <c r="L134" s="124" t="s">
        <v>2428</v>
      </c>
      <c r="M134" s="192" t="s">
        <v>2593</v>
      </c>
      <c r="N134" s="118" t="s">
        <v>2472</v>
      </c>
      <c r="O134" s="151" t="s">
        <v>2473</v>
      </c>
      <c r="P134" s="138"/>
      <c r="Q134" s="193">
        <v>44303.60833333333</v>
      </c>
    </row>
    <row r="135" spans="1:17" ht="18" x14ac:dyDescent="0.25">
      <c r="A135" s="122" t="str">
        <f>VLOOKUP(E135,'LISTADO ATM'!$A$2:$C$901,3,0)</f>
        <v>DISTRITO NACIONAL</v>
      </c>
      <c r="B135" s="142" t="s">
        <v>2655</v>
      </c>
      <c r="C135" s="120">
        <v>44303.487175925926</v>
      </c>
      <c r="D135" s="122" t="s">
        <v>2468</v>
      </c>
      <c r="E135" s="123">
        <v>406</v>
      </c>
      <c r="F135" s="151" t="str">
        <f>VLOOKUP(E135,VIP!$A$2:$O12628,2,0)</f>
        <v>DRBR406</v>
      </c>
      <c r="G135" s="122" t="str">
        <f>VLOOKUP(E135,'LISTADO ATM'!$A$2:$B$900,2,0)</f>
        <v xml:space="preserve">ATM UNP Plaza Lama Máximo Gómez </v>
      </c>
      <c r="H135" s="122" t="str">
        <f>VLOOKUP(E135,VIP!$A$2:$O17549,7,FALSE)</f>
        <v>Si</v>
      </c>
      <c r="I135" s="122" t="str">
        <f>VLOOKUP(E135,VIP!$A$2:$O9514,8,FALSE)</f>
        <v>Si</v>
      </c>
      <c r="J135" s="122" t="str">
        <f>VLOOKUP(E135,VIP!$A$2:$O9464,8,FALSE)</f>
        <v>Si</v>
      </c>
      <c r="K135" s="122" t="str">
        <f>VLOOKUP(E135,VIP!$A$2:$O13038,6,0)</f>
        <v>SI</v>
      </c>
      <c r="L135" s="124" t="s">
        <v>2428</v>
      </c>
      <c r="M135" s="192" t="s">
        <v>2593</v>
      </c>
      <c r="N135" s="118" t="s">
        <v>2472</v>
      </c>
      <c r="O135" s="151" t="s">
        <v>2473</v>
      </c>
      <c r="P135" s="138"/>
      <c r="Q135" s="193">
        <v>44303.60833333333</v>
      </c>
    </row>
    <row r="136" spans="1:17" ht="18" x14ac:dyDescent="0.25">
      <c r="A136" s="122" t="str">
        <f>VLOOKUP(E136,'LISTADO ATM'!$A$2:$C$901,3,0)</f>
        <v>DISTRITO NACIONAL</v>
      </c>
      <c r="B136" s="142" t="s">
        <v>2591</v>
      </c>
      <c r="C136" s="120">
        <v>44303.31040509259</v>
      </c>
      <c r="D136" s="122" t="s">
        <v>2468</v>
      </c>
      <c r="E136" s="123">
        <v>493</v>
      </c>
      <c r="F136" s="151" t="str">
        <f>VLOOKUP(E136,VIP!$A$2:$O12613,2,0)</f>
        <v>DRBR493</v>
      </c>
      <c r="G136" s="122" t="str">
        <f>VLOOKUP(E136,'LISTADO ATM'!$A$2:$B$900,2,0)</f>
        <v xml:space="preserve">ATM Oficina Haina Occidental II </v>
      </c>
      <c r="H136" s="122" t="str">
        <f>VLOOKUP(E136,VIP!$A$2:$O17534,7,FALSE)</f>
        <v>Si</v>
      </c>
      <c r="I136" s="122" t="str">
        <f>VLOOKUP(E136,VIP!$A$2:$O9499,8,FALSE)</f>
        <v>Si</v>
      </c>
      <c r="J136" s="122" t="str">
        <f>VLOOKUP(E136,VIP!$A$2:$O9449,8,FALSE)</f>
        <v>Si</v>
      </c>
      <c r="K136" s="122" t="str">
        <f>VLOOKUP(E136,VIP!$A$2:$O13023,6,0)</f>
        <v>NO</v>
      </c>
      <c r="L136" s="124" t="s">
        <v>2428</v>
      </c>
      <c r="M136" s="192" t="s">
        <v>2593</v>
      </c>
      <c r="N136" s="118" t="s">
        <v>2472</v>
      </c>
      <c r="O136" s="151" t="s">
        <v>2473</v>
      </c>
      <c r="P136" s="138"/>
      <c r="Q136" s="193">
        <v>44303.60833333333</v>
      </c>
    </row>
    <row r="137" spans="1:17" ht="18" x14ac:dyDescent="0.25">
      <c r="A137" s="122" t="str">
        <f>VLOOKUP(E137,'LISTADO ATM'!$A$2:$C$901,3,0)</f>
        <v>DISTRITO NACIONAL</v>
      </c>
      <c r="B137" s="142" t="s">
        <v>2596</v>
      </c>
      <c r="C137" s="120">
        <v>44303.425983796296</v>
      </c>
      <c r="D137" s="122" t="s">
        <v>2468</v>
      </c>
      <c r="E137" s="123">
        <v>541</v>
      </c>
      <c r="F137" s="151" t="str">
        <f>VLOOKUP(E137,VIP!$A$2:$O12615,2,0)</f>
        <v>DRBR541</v>
      </c>
      <c r="G137" s="122" t="str">
        <f>VLOOKUP(E137,'LISTADO ATM'!$A$2:$B$900,2,0)</f>
        <v xml:space="preserve">ATM Oficina Sambil II </v>
      </c>
      <c r="H137" s="122" t="str">
        <f>VLOOKUP(E137,VIP!$A$2:$O17536,7,FALSE)</f>
        <v>Si</v>
      </c>
      <c r="I137" s="122" t="str">
        <f>VLOOKUP(E137,VIP!$A$2:$O9501,8,FALSE)</f>
        <v>Si</v>
      </c>
      <c r="J137" s="122" t="str">
        <f>VLOOKUP(E137,VIP!$A$2:$O9451,8,FALSE)</f>
        <v>Si</v>
      </c>
      <c r="K137" s="122" t="str">
        <f>VLOOKUP(E137,VIP!$A$2:$O13025,6,0)</f>
        <v>SI</v>
      </c>
      <c r="L137" s="124" t="s">
        <v>2428</v>
      </c>
      <c r="M137" s="192" t="s">
        <v>2593</v>
      </c>
      <c r="N137" s="118" t="s">
        <v>2472</v>
      </c>
      <c r="O137" s="151" t="s">
        <v>2473</v>
      </c>
      <c r="P137" s="138"/>
      <c r="Q137" s="193">
        <v>44303.60833333333</v>
      </c>
    </row>
    <row r="138" spans="1:17" ht="18" x14ac:dyDescent="0.25">
      <c r="A138" s="122" t="str">
        <f>VLOOKUP(E138,'LISTADO ATM'!$A$2:$C$901,3,0)</f>
        <v>DISTRITO NACIONAL</v>
      </c>
      <c r="B138" s="142" t="s">
        <v>2634</v>
      </c>
      <c r="C138" s="120">
        <v>44303.351261574076</v>
      </c>
      <c r="D138" s="122" t="s">
        <v>2468</v>
      </c>
      <c r="E138" s="123">
        <v>744</v>
      </c>
      <c r="F138" s="151" t="str">
        <f>VLOOKUP(E138,VIP!$A$2:$O12653,2,0)</f>
        <v>DRBR289</v>
      </c>
      <c r="G138" s="122" t="str">
        <f>VLOOKUP(E138,'LISTADO ATM'!$A$2:$B$900,2,0)</f>
        <v xml:space="preserve">ATM Multicentro La Sirena Venezuela </v>
      </c>
      <c r="H138" s="122" t="str">
        <f>VLOOKUP(E138,VIP!$A$2:$O17574,7,FALSE)</f>
        <v>Si</v>
      </c>
      <c r="I138" s="122" t="str">
        <f>VLOOKUP(E138,VIP!$A$2:$O9539,8,FALSE)</f>
        <v>Si</v>
      </c>
      <c r="J138" s="122" t="str">
        <f>VLOOKUP(E138,VIP!$A$2:$O9489,8,FALSE)</f>
        <v>Si</v>
      </c>
      <c r="K138" s="122" t="str">
        <f>VLOOKUP(E138,VIP!$A$2:$O13063,6,0)</f>
        <v>SI</v>
      </c>
      <c r="L138" s="124" t="s">
        <v>2428</v>
      </c>
      <c r="M138" s="192" t="s">
        <v>2593</v>
      </c>
      <c r="N138" s="118" t="s">
        <v>2472</v>
      </c>
      <c r="O138" s="151" t="s">
        <v>2473</v>
      </c>
      <c r="P138" s="138"/>
      <c r="Q138" s="193">
        <v>44303.60833333333</v>
      </c>
    </row>
    <row r="139" spans="1:17" ht="18" x14ac:dyDescent="0.25">
      <c r="A139" s="122" t="str">
        <f>VLOOKUP(E139,'LISTADO ATM'!$A$2:$C$901,3,0)</f>
        <v>DISTRITO NACIONAL</v>
      </c>
      <c r="B139" s="142" t="s">
        <v>2641</v>
      </c>
      <c r="C139" s="120">
        <v>44303.566921296297</v>
      </c>
      <c r="D139" s="122" t="s">
        <v>2492</v>
      </c>
      <c r="E139" s="123">
        <v>2</v>
      </c>
      <c r="F139" s="151" t="str">
        <f>VLOOKUP(E139,VIP!$A$2:$O12614,2,0)</f>
        <v>DRBR002</v>
      </c>
      <c r="G139" s="122" t="str">
        <f>VLOOKUP(E139,'LISTADO ATM'!$A$2:$B$900,2,0)</f>
        <v>ATM Autoservicio Padre Castellano</v>
      </c>
      <c r="H139" s="122" t="str">
        <f>VLOOKUP(E139,VIP!$A$2:$O17535,7,FALSE)</f>
        <v>Si</v>
      </c>
      <c r="I139" s="122" t="str">
        <f>VLOOKUP(E139,VIP!$A$2:$O9500,8,FALSE)</f>
        <v>Si</v>
      </c>
      <c r="J139" s="122" t="str">
        <f>VLOOKUP(E139,VIP!$A$2:$O9450,8,FALSE)</f>
        <v>Si</v>
      </c>
      <c r="K139" s="122" t="str">
        <f>VLOOKUP(E139,VIP!$A$2:$O13024,6,0)</f>
        <v>NO</v>
      </c>
      <c r="L139" s="124" t="s">
        <v>2428</v>
      </c>
      <c r="M139" s="118" t="s">
        <v>2465</v>
      </c>
      <c r="N139" s="118" t="s">
        <v>2472</v>
      </c>
      <c r="O139" s="151" t="s">
        <v>2493</v>
      </c>
      <c r="P139" s="138"/>
      <c r="Q139" s="118" t="s">
        <v>2428</v>
      </c>
    </row>
    <row r="140" spans="1:17" ht="18" x14ac:dyDescent="0.25">
      <c r="A140" s="122" t="str">
        <f>VLOOKUP(E140,'LISTADO ATM'!$A$2:$C$901,3,0)</f>
        <v>DISTRITO NACIONAL</v>
      </c>
      <c r="B140" s="142" t="s">
        <v>2592</v>
      </c>
      <c r="C140" s="120">
        <v>44303.307974537034</v>
      </c>
      <c r="D140" s="122" t="s">
        <v>2468</v>
      </c>
      <c r="E140" s="123">
        <v>325</v>
      </c>
      <c r="F140" s="151" t="str">
        <f>VLOOKUP(E140,VIP!$A$2:$O12614,2,0)</f>
        <v>DRBR325</v>
      </c>
      <c r="G140" s="122" t="str">
        <f>VLOOKUP(E140,'LISTADO ATM'!$A$2:$B$900,2,0)</f>
        <v>ATM Casa Edwin</v>
      </c>
      <c r="H140" s="122" t="str">
        <f>VLOOKUP(E140,VIP!$A$2:$O17535,7,FALSE)</f>
        <v>Si</v>
      </c>
      <c r="I140" s="122" t="str">
        <f>VLOOKUP(E140,VIP!$A$2:$O9500,8,FALSE)</f>
        <v>Si</v>
      </c>
      <c r="J140" s="122" t="str">
        <f>VLOOKUP(E140,VIP!$A$2:$O9450,8,FALSE)</f>
        <v>Si</v>
      </c>
      <c r="K140" s="122" t="str">
        <f>VLOOKUP(E140,VIP!$A$2:$O13024,6,0)</f>
        <v>NO</v>
      </c>
      <c r="L140" s="124" t="s">
        <v>2428</v>
      </c>
      <c r="M140" s="118" t="s">
        <v>2465</v>
      </c>
      <c r="N140" s="118" t="s">
        <v>2472</v>
      </c>
      <c r="O140" s="151" t="s">
        <v>2473</v>
      </c>
      <c r="P140" s="138"/>
      <c r="Q140" s="118" t="s">
        <v>2428</v>
      </c>
    </row>
    <row r="141" spans="1:17" ht="18" x14ac:dyDescent="0.25">
      <c r="A141" s="122" t="str">
        <f>VLOOKUP(E141,'LISTADO ATM'!$A$2:$C$901,3,0)</f>
        <v>ESTE</v>
      </c>
      <c r="B141" s="142" t="s">
        <v>2689</v>
      </c>
      <c r="C141" s="120">
        <v>44303.604131944441</v>
      </c>
      <c r="D141" s="122" t="s">
        <v>2468</v>
      </c>
      <c r="E141" s="123">
        <v>480</v>
      </c>
      <c r="F141" s="151" t="str">
        <f>VLOOKUP(E141,VIP!$A$2:$O12621,2,0)</f>
        <v>DRBR480</v>
      </c>
      <c r="G141" s="122" t="str">
        <f>VLOOKUP(E141,'LISTADO ATM'!$A$2:$B$900,2,0)</f>
        <v>ATM UNP Farmaconal Higuey</v>
      </c>
      <c r="H141" s="122" t="str">
        <f>VLOOKUP(E141,VIP!$A$2:$O17542,7,FALSE)</f>
        <v>N/A</v>
      </c>
      <c r="I141" s="122" t="str">
        <f>VLOOKUP(E141,VIP!$A$2:$O9507,8,FALSE)</f>
        <v>N/A</v>
      </c>
      <c r="J141" s="122" t="str">
        <f>VLOOKUP(E141,VIP!$A$2:$O9457,8,FALSE)</f>
        <v>N/A</v>
      </c>
      <c r="K141" s="122" t="str">
        <f>VLOOKUP(E141,VIP!$A$2:$O13031,6,0)</f>
        <v>N/A</v>
      </c>
      <c r="L141" s="124" t="s">
        <v>2428</v>
      </c>
      <c r="M141" s="118" t="s">
        <v>2465</v>
      </c>
      <c r="N141" s="118" t="s">
        <v>2472</v>
      </c>
      <c r="O141" s="151" t="s">
        <v>2473</v>
      </c>
      <c r="P141" s="138"/>
      <c r="Q141" s="118" t="s">
        <v>2428</v>
      </c>
    </row>
    <row r="142" spans="1:17" ht="18" x14ac:dyDescent="0.25">
      <c r="A142" s="122" t="str">
        <f>VLOOKUP(E142,'LISTADO ATM'!$A$2:$C$901,3,0)</f>
        <v>DISTRITO NACIONAL</v>
      </c>
      <c r="B142" s="142" t="s">
        <v>2572</v>
      </c>
      <c r="C142" s="120">
        <v>44302.641851851855</v>
      </c>
      <c r="D142" s="122" t="s">
        <v>2468</v>
      </c>
      <c r="E142" s="123">
        <v>563</v>
      </c>
      <c r="F142" s="151" t="str">
        <f>VLOOKUP(E142,VIP!$A$2:$O12631,2,0)</f>
        <v>DRBR233</v>
      </c>
      <c r="G142" s="122" t="str">
        <f>VLOOKUP(E142,'LISTADO ATM'!$A$2:$B$900,2,0)</f>
        <v xml:space="preserve">ATM Base Aérea San Isidro </v>
      </c>
      <c r="H142" s="122" t="str">
        <f>VLOOKUP(E142,VIP!$A$2:$O17552,7,FALSE)</f>
        <v>Si</v>
      </c>
      <c r="I142" s="122" t="str">
        <f>VLOOKUP(E142,VIP!$A$2:$O9517,8,FALSE)</f>
        <v>Si</v>
      </c>
      <c r="J142" s="122" t="str">
        <f>VLOOKUP(E142,VIP!$A$2:$O9467,8,FALSE)</f>
        <v>Si</v>
      </c>
      <c r="K142" s="122" t="str">
        <f>VLOOKUP(E142,VIP!$A$2:$O13041,6,0)</f>
        <v>NO</v>
      </c>
      <c r="L142" s="124" t="s">
        <v>2428</v>
      </c>
      <c r="M142" s="118" t="s">
        <v>2465</v>
      </c>
      <c r="N142" s="118" t="s">
        <v>2472</v>
      </c>
      <c r="O142" s="151" t="s">
        <v>2473</v>
      </c>
      <c r="P142" s="138"/>
      <c r="Q142" s="118" t="s">
        <v>2428</v>
      </c>
    </row>
    <row r="143" spans="1:17" ht="18" x14ac:dyDescent="0.25">
      <c r="A143" s="122" t="str">
        <f>VLOOKUP(E143,'LISTADO ATM'!$A$2:$C$901,3,0)</f>
        <v>DISTRITO NACIONAL</v>
      </c>
      <c r="B143" s="142" t="s">
        <v>2538</v>
      </c>
      <c r="C143" s="120">
        <v>44302.623217592591</v>
      </c>
      <c r="D143" s="122" t="s">
        <v>2492</v>
      </c>
      <c r="E143" s="123">
        <v>701</v>
      </c>
      <c r="F143" s="151" t="str">
        <f>VLOOKUP(E143,VIP!$A$2:$O12606,2,0)</f>
        <v>DRBR701</v>
      </c>
      <c r="G143" s="122" t="str">
        <f>VLOOKUP(E143,'LISTADO ATM'!$A$2:$B$900,2,0)</f>
        <v>ATM Autoservicio Los Alcarrizos</v>
      </c>
      <c r="H143" s="122" t="str">
        <f>VLOOKUP(E143,VIP!$A$2:$O17527,7,FALSE)</f>
        <v>Si</v>
      </c>
      <c r="I143" s="122" t="str">
        <f>VLOOKUP(E143,VIP!$A$2:$O9492,8,FALSE)</f>
        <v>Si</v>
      </c>
      <c r="J143" s="122" t="str">
        <f>VLOOKUP(E143,VIP!$A$2:$O9442,8,FALSE)</f>
        <v>Si</v>
      </c>
      <c r="K143" s="122" t="str">
        <f>VLOOKUP(E143,VIP!$A$2:$O13016,6,0)</f>
        <v>NO</v>
      </c>
      <c r="L143" s="124" t="s">
        <v>2428</v>
      </c>
      <c r="M143" s="118" t="s">
        <v>2465</v>
      </c>
      <c r="N143" s="118" t="s">
        <v>2472</v>
      </c>
      <c r="O143" s="151" t="s">
        <v>2493</v>
      </c>
      <c r="P143" s="138"/>
      <c r="Q143" s="119" t="s">
        <v>2428</v>
      </c>
    </row>
    <row r="144" spans="1:17" ht="18" x14ac:dyDescent="0.25">
      <c r="A144" s="122" t="str">
        <f>VLOOKUP(E144,'LISTADO ATM'!$A$2:$C$901,3,0)</f>
        <v>DISTRITO NACIONAL</v>
      </c>
      <c r="B144" s="142" t="s">
        <v>2645</v>
      </c>
      <c r="C144" s="120">
        <v>44303.529444444444</v>
      </c>
      <c r="D144" s="122" t="s">
        <v>2492</v>
      </c>
      <c r="E144" s="123">
        <v>791</v>
      </c>
      <c r="F144" s="151" t="str">
        <f>VLOOKUP(E144,VIP!$A$2:$O12618,2,0)</f>
        <v>DRBR791</v>
      </c>
      <c r="G144" s="122" t="str">
        <f>VLOOKUP(E144,'LISTADO ATM'!$A$2:$B$900,2,0)</f>
        <v xml:space="preserve">ATM Oficina Sans Soucí </v>
      </c>
      <c r="H144" s="122" t="str">
        <f>VLOOKUP(E144,VIP!$A$2:$O17539,7,FALSE)</f>
        <v>Si</v>
      </c>
      <c r="I144" s="122" t="str">
        <f>VLOOKUP(E144,VIP!$A$2:$O9504,8,FALSE)</f>
        <v>No</v>
      </c>
      <c r="J144" s="122" t="str">
        <f>VLOOKUP(E144,VIP!$A$2:$O9454,8,FALSE)</f>
        <v>No</v>
      </c>
      <c r="K144" s="122" t="str">
        <f>VLOOKUP(E144,VIP!$A$2:$O13028,6,0)</f>
        <v>NO</v>
      </c>
      <c r="L144" s="124" t="s">
        <v>2428</v>
      </c>
      <c r="M144" s="118" t="s">
        <v>2465</v>
      </c>
      <c r="N144" s="118" t="s">
        <v>2472</v>
      </c>
      <c r="O144" s="151" t="s">
        <v>2493</v>
      </c>
      <c r="P144" s="138"/>
      <c r="Q144" s="118" t="s">
        <v>2428</v>
      </c>
    </row>
    <row r="145" spans="1:17" ht="18" x14ac:dyDescent="0.25">
      <c r="A145" s="122" t="str">
        <f>VLOOKUP(E145,'LISTADO ATM'!$A$2:$C$901,3,0)</f>
        <v>DISTRITO NACIONAL</v>
      </c>
      <c r="B145" s="142" t="s">
        <v>2649</v>
      </c>
      <c r="C145" s="120">
        <v>44303.522083333337</v>
      </c>
      <c r="D145" s="122" t="s">
        <v>2468</v>
      </c>
      <c r="E145" s="123">
        <v>875</v>
      </c>
      <c r="F145" s="151" t="str">
        <f>VLOOKUP(E145,VIP!$A$2:$O12622,2,0)</f>
        <v>DRBR875</v>
      </c>
      <c r="G145" s="122" t="str">
        <f>VLOOKUP(E145,'LISTADO ATM'!$A$2:$B$900,2,0)</f>
        <v xml:space="preserve">ATM Texaco Aut. Duarte KM 14 1/2 (Los Alcarrizos) </v>
      </c>
      <c r="H145" s="122" t="str">
        <f>VLOOKUP(E145,VIP!$A$2:$O17543,7,FALSE)</f>
        <v>Si</v>
      </c>
      <c r="I145" s="122" t="str">
        <f>VLOOKUP(E145,VIP!$A$2:$O9508,8,FALSE)</f>
        <v>Si</v>
      </c>
      <c r="J145" s="122" t="str">
        <f>VLOOKUP(E145,VIP!$A$2:$O9458,8,FALSE)</f>
        <v>Si</v>
      </c>
      <c r="K145" s="122" t="str">
        <f>VLOOKUP(E145,VIP!$A$2:$O13032,6,0)</f>
        <v>NO</v>
      </c>
      <c r="L145" s="124" t="s">
        <v>2428</v>
      </c>
      <c r="M145" s="118" t="s">
        <v>2465</v>
      </c>
      <c r="N145" s="118" t="s">
        <v>2472</v>
      </c>
      <c r="O145" s="151" t="s">
        <v>2473</v>
      </c>
      <c r="P145" s="138"/>
      <c r="Q145" s="118" t="s">
        <v>2428</v>
      </c>
    </row>
    <row r="146" spans="1:17" ht="18" x14ac:dyDescent="0.25">
      <c r="A146" s="122" t="str">
        <f>VLOOKUP(E146,'LISTADO ATM'!$A$2:$C$901,3,0)</f>
        <v>ESTE</v>
      </c>
      <c r="B146" s="142" t="s">
        <v>2580</v>
      </c>
      <c r="C146" s="120">
        <v>44302.859733796293</v>
      </c>
      <c r="D146" s="122" t="s">
        <v>2492</v>
      </c>
      <c r="E146" s="123">
        <v>386</v>
      </c>
      <c r="F146" s="151" t="str">
        <f>VLOOKUP(E146,VIP!$A$2:$O12614,2,0)</f>
        <v>DRBR386</v>
      </c>
      <c r="G146" s="122" t="str">
        <f>VLOOKUP(E146,'LISTADO ATM'!$A$2:$B$900,2,0)</f>
        <v xml:space="preserve">ATM Plaza Verón II </v>
      </c>
      <c r="H146" s="122" t="str">
        <f>VLOOKUP(E146,VIP!$A$2:$O17535,7,FALSE)</f>
        <v>Si</v>
      </c>
      <c r="I146" s="122" t="str">
        <f>VLOOKUP(E146,VIP!$A$2:$O9500,8,FALSE)</f>
        <v>Si</v>
      </c>
      <c r="J146" s="122" t="str">
        <f>VLOOKUP(E146,VIP!$A$2:$O9450,8,FALSE)</f>
        <v>Si</v>
      </c>
      <c r="K146" s="122" t="str">
        <f>VLOOKUP(E146,VIP!$A$2:$O13024,6,0)</f>
        <v>NO</v>
      </c>
      <c r="L146" s="124" t="s">
        <v>2428</v>
      </c>
      <c r="M146" s="118" t="s">
        <v>2465</v>
      </c>
      <c r="N146" s="118" t="s">
        <v>2472</v>
      </c>
      <c r="O146" s="151" t="s">
        <v>2492</v>
      </c>
      <c r="P146" s="138"/>
      <c r="Q146" s="118" t="s">
        <v>2586</v>
      </c>
    </row>
    <row r="147" spans="1:17" ht="18" x14ac:dyDescent="0.25">
      <c r="A147" s="122" t="str">
        <f>VLOOKUP(E147,'LISTADO ATM'!$A$2:$C$901,3,0)</f>
        <v>DISTRITO NACIONAL</v>
      </c>
      <c r="B147" s="142" t="s">
        <v>2595</v>
      </c>
      <c r="C147" s="120">
        <v>44303.429502314815</v>
      </c>
      <c r="D147" s="122" t="s">
        <v>2492</v>
      </c>
      <c r="E147" s="123">
        <v>813</v>
      </c>
      <c r="F147" s="151" t="str">
        <f>VLOOKUP(E147,VIP!$A$2:$O12614,2,0)</f>
        <v>DRBR815</v>
      </c>
      <c r="G147" s="122" t="str">
        <f>VLOOKUP(E147,'LISTADO ATM'!$A$2:$B$900,2,0)</f>
        <v>ATM Occidental Mall</v>
      </c>
      <c r="H147" s="122" t="str">
        <f>VLOOKUP(E147,VIP!$A$2:$O17535,7,FALSE)</f>
        <v>Si</v>
      </c>
      <c r="I147" s="122" t="str">
        <f>VLOOKUP(E147,VIP!$A$2:$O9500,8,FALSE)</f>
        <v>Si</v>
      </c>
      <c r="J147" s="122" t="str">
        <f>VLOOKUP(E147,VIP!$A$2:$O9450,8,FALSE)</f>
        <v>Si</v>
      </c>
      <c r="K147" s="122" t="str">
        <f>VLOOKUP(E147,VIP!$A$2:$O13024,6,0)</f>
        <v>NO</v>
      </c>
      <c r="L147" s="124" t="s">
        <v>2428</v>
      </c>
      <c r="M147" s="118" t="s">
        <v>2465</v>
      </c>
      <c r="N147" s="118" t="s">
        <v>2472</v>
      </c>
      <c r="O147" s="151" t="s">
        <v>2493</v>
      </c>
      <c r="P147" s="138"/>
      <c r="Q147" s="118" t="s">
        <v>2635</v>
      </c>
    </row>
    <row r="148" spans="1:17" ht="18" x14ac:dyDescent="0.25">
      <c r="A148" s="122" t="str">
        <f>VLOOKUP(E148,'LISTADO ATM'!$A$2:$C$901,3,0)</f>
        <v>DISTRITO NACIONAL</v>
      </c>
      <c r="B148" s="142" t="s">
        <v>2550</v>
      </c>
      <c r="C148" s="120">
        <v>44302.530023148145</v>
      </c>
      <c r="D148" s="122" t="s">
        <v>2189</v>
      </c>
      <c r="E148" s="123">
        <v>906</v>
      </c>
      <c r="F148" s="151" t="str">
        <f>VLOOKUP(E148,VIP!$A$2:$O12622,2,0)</f>
        <v>DRBR906</v>
      </c>
      <c r="G148" s="122" t="str">
        <f>VLOOKUP(E148,'LISTADO ATM'!$A$2:$B$900,2,0)</f>
        <v xml:space="preserve">ATM MESCYT  </v>
      </c>
      <c r="H148" s="122" t="str">
        <f>VLOOKUP(E148,VIP!$A$2:$O17543,7,FALSE)</f>
        <v>Si</v>
      </c>
      <c r="I148" s="122" t="str">
        <f>VLOOKUP(E148,VIP!$A$2:$O9508,8,FALSE)</f>
        <v>Si</v>
      </c>
      <c r="J148" s="122" t="str">
        <f>VLOOKUP(E148,VIP!$A$2:$O9458,8,FALSE)</f>
        <v>Si</v>
      </c>
      <c r="K148" s="122" t="str">
        <f>VLOOKUP(E148,VIP!$A$2:$O13032,6,0)</f>
        <v>NO</v>
      </c>
      <c r="L148" s="124" t="s">
        <v>2488</v>
      </c>
      <c r="M148" s="192" t="s">
        <v>2593</v>
      </c>
      <c r="N148" s="118" t="s">
        <v>2506</v>
      </c>
      <c r="O148" s="151" t="s">
        <v>2474</v>
      </c>
      <c r="P148" s="138"/>
      <c r="Q148" s="193">
        <v>44303.410416666666</v>
      </c>
    </row>
    <row r="149" spans="1:17" ht="18" x14ac:dyDescent="0.25">
      <c r="A149" s="122" t="str">
        <f>VLOOKUP(E149,'LISTADO ATM'!$A$2:$C$901,3,0)</f>
        <v>DISTRITO NACIONAL</v>
      </c>
      <c r="B149" s="142" t="s">
        <v>2540</v>
      </c>
      <c r="C149" s="120">
        <v>44302.616099537037</v>
      </c>
      <c r="D149" s="122" t="s">
        <v>2189</v>
      </c>
      <c r="E149" s="123">
        <v>624</v>
      </c>
      <c r="F149" s="151" t="str">
        <f>VLOOKUP(E149,VIP!$A$2:$O12609,2,0)</f>
        <v>DRBR624</v>
      </c>
      <c r="G149" s="122" t="str">
        <f>VLOOKUP(E149,'LISTADO ATM'!$A$2:$B$900,2,0)</f>
        <v xml:space="preserve">ATM Policía Nacional I </v>
      </c>
      <c r="H149" s="122" t="str">
        <f>VLOOKUP(E149,VIP!$A$2:$O17530,7,FALSE)</f>
        <v>Si</v>
      </c>
      <c r="I149" s="122" t="str">
        <f>VLOOKUP(E149,VIP!$A$2:$O9495,8,FALSE)</f>
        <v>Si</v>
      </c>
      <c r="J149" s="122" t="str">
        <f>VLOOKUP(E149,VIP!$A$2:$O9445,8,FALSE)</f>
        <v>Si</v>
      </c>
      <c r="K149" s="122" t="str">
        <f>VLOOKUP(E149,VIP!$A$2:$O13019,6,0)</f>
        <v>NO</v>
      </c>
      <c r="L149" s="124" t="s">
        <v>2488</v>
      </c>
      <c r="M149" s="192" t="s">
        <v>2593</v>
      </c>
      <c r="N149" s="118" t="s">
        <v>2506</v>
      </c>
      <c r="O149" s="151" t="s">
        <v>2474</v>
      </c>
      <c r="P149" s="138"/>
      <c r="Q149" s="193">
        <v>44303.447916666664</v>
      </c>
    </row>
    <row r="150" spans="1:17" ht="18" x14ac:dyDescent="0.25">
      <c r="A150" s="122" t="str">
        <f>VLOOKUP(E150,'LISTADO ATM'!$A$2:$C$901,3,0)</f>
        <v>NORTE</v>
      </c>
      <c r="B150" s="142" t="s">
        <v>2597</v>
      </c>
      <c r="C150" s="120">
        <v>44303.424490740741</v>
      </c>
      <c r="D150" s="122" t="s">
        <v>2190</v>
      </c>
      <c r="E150" s="123">
        <v>4</v>
      </c>
      <c r="F150" s="151" t="str">
        <f>VLOOKUP(E150,VIP!$A$2:$O12616,2,0)</f>
        <v>DRBR004</v>
      </c>
      <c r="G150" s="122" t="str">
        <f>VLOOKUP(E150,'LISTADO ATM'!$A$2:$B$900,2,0)</f>
        <v>ATM Avenida Rivas</v>
      </c>
      <c r="H150" s="122" t="str">
        <f>VLOOKUP(E150,VIP!$A$2:$O17537,7,FALSE)</f>
        <v>Si</v>
      </c>
      <c r="I150" s="122" t="str">
        <f>VLOOKUP(E150,VIP!$A$2:$O9502,8,FALSE)</f>
        <v>Si</v>
      </c>
      <c r="J150" s="122" t="str">
        <f>VLOOKUP(E150,VIP!$A$2:$O9452,8,FALSE)</f>
        <v>Si</v>
      </c>
      <c r="K150" s="122" t="str">
        <f>VLOOKUP(E150,VIP!$A$2:$O13026,6,0)</f>
        <v>NO</v>
      </c>
      <c r="L150" s="124" t="s">
        <v>2488</v>
      </c>
      <c r="M150" s="192" t="s">
        <v>2593</v>
      </c>
      <c r="N150" s="118" t="s">
        <v>2472</v>
      </c>
      <c r="O150" s="151" t="s">
        <v>2639</v>
      </c>
      <c r="P150" s="138"/>
      <c r="Q150" s="193">
        <v>44303.46597222222</v>
      </c>
    </row>
    <row r="151" spans="1:17" ht="18" x14ac:dyDescent="0.25">
      <c r="A151" s="122" t="str">
        <f>VLOOKUP(E151,'LISTADO ATM'!$A$2:$C$901,3,0)</f>
        <v>NORTE</v>
      </c>
      <c r="B151" s="142" t="s">
        <v>2599</v>
      </c>
      <c r="C151" s="120">
        <v>44303.420127314814</v>
      </c>
      <c r="D151" s="122" t="s">
        <v>2190</v>
      </c>
      <c r="E151" s="123">
        <v>936</v>
      </c>
      <c r="F151" s="151" t="str">
        <f>VLOOKUP(E151,VIP!$A$2:$O12618,2,0)</f>
        <v>DRBR936</v>
      </c>
      <c r="G151" s="122" t="str">
        <f>VLOOKUP(E151,'LISTADO ATM'!$A$2:$B$900,2,0)</f>
        <v xml:space="preserve">ATM Autobanco Oficina La Vega I </v>
      </c>
      <c r="H151" s="122" t="str">
        <f>VLOOKUP(E151,VIP!$A$2:$O17539,7,FALSE)</f>
        <v>Si</v>
      </c>
      <c r="I151" s="122" t="str">
        <f>VLOOKUP(E151,VIP!$A$2:$O9504,8,FALSE)</f>
        <v>Si</v>
      </c>
      <c r="J151" s="122" t="str">
        <f>VLOOKUP(E151,VIP!$A$2:$O9454,8,FALSE)</f>
        <v>Si</v>
      </c>
      <c r="K151" s="122" t="str">
        <f>VLOOKUP(E151,VIP!$A$2:$O13028,6,0)</f>
        <v>NO</v>
      </c>
      <c r="L151" s="124" t="s">
        <v>2488</v>
      </c>
      <c r="M151" s="192" t="s">
        <v>2593</v>
      </c>
      <c r="N151" s="118" t="s">
        <v>2472</v>
      </c>
      <c r="O151" s="151" t="s">
        <v>2639</v>
      </c>
      <c r="P151" s="138"/>
      <c r="Q151" s="193">
        <v>44303.624305555553</v>
      </c>
    </row>
    <row r="152" spans="1:17" ht="18" x14ac:dyDescent="0.25">
      <c r="A152" s="122" t="str">
        <f>VLOOKUP(E152,'LISTADO ATM'!$A$2:$C$901,3,0)</f>
        <v>SUR</v>
      </c>
      <c r="B152" s="142" t="s">
        <v>2648</v>
      </c>
      <c r="C152" s="120">
        <v>44303.523229166669</v>
      </c>
      <c r="D152" s="122" t="s">
        <v>2189</v>
      </c>
      <c r="E152" s="123">
        <v>342</v>
      </c>
      <c r="F152" s="151" t="str">
        <f>VLOOKUP(E152,VIP!$A$2:$O12621,2,0)</f>
        <v>DRBR342</v>
      </c>
      <c r="G152" s="122" t="str">
        <f>VLOOKUP(E152,'LISTADO ATM'!$A$2:$B$900,2,0)</f>
        <v>ATM Oficina Obras Públicas Azua</v>
      </c>
      <c r="H152" s="122" t="str">
        <f>VLOOKUP(E152,VIP!$A$2:$O17542,7,FALSE)</f>
        <v>Si</v>
      </c>
      <c r="I152" s="122" t="str">
        <f>VLOOKUP(E152,VIP!$A$2:$O9507,8,FALSE)</f>
        <v>Si</v>
      </c>
      <c r="J152" s="122" t="str">
        <f>VLOOKUP(E152,VIP!$A$2:$O9457,8,FALSE)</f>
        <v>Si</v>
      </c>
      <c r="K152" s="122" t="str">
        <f>VLOOKUP(E152,VIP!$A$2:$O13031,6,0)</f>
        <v>SI</v>
      </c>
      <c r="L152" s="124" t="s">
        <v>2488</v>
      </c>
      <c r="M152" s="192" t="s">
        <v>2593</v>
      </c>
      <c r="N152" s="118" t="s">
        <v>2472</v>
      </c>
      <c r="O152" s="151" t="s">
        <v>2474</v>
      </c>
      <c r="P152" s="138"/>
      <c r="Q152" s="193">
        <v>44303.625</v>
      </c>
    </row>
    <row r="153" spans="1:17" ht="18" x14ac:dyDescent="0.25">
      <c r="A153" s="122" t="str">
        <f>VLOOKUP(E153,'LISTADO ATM'!$A$2:$C$901,3,0)</f>
        <v>DISTRITO NACIONAL</v>
      </c>
      <c r="B153" s="121">
        <v>335855240</v>
      </c>
      <c r="C153" s="120">
        <v>44301.756527777776</v>
      </c>
      <c r="D153" s="122" t="s">
        <v>2189</v>
      </c>
      <c r="E153" s="123">
        <v>264</v>
      </c>
      <c r="F153" s="151" t="str">
        <f>VLOOKUP(E153,VIP!$A$2:$O12628,2,0)</f>
        <v>DRBR264</v>
      </c>
      <c r="G153" s="122" t="str">
        <f>VLOOKUP(E153,'LISTADO ATM'!$A$2:$B$900,2,0)</f>
        <v xml:space="preserve">ATM S/M Nacional Independencia </v>
      </c>
      <c r="H153" s="122" t="str">
        <f>VLOOKUP(E153,VIP!$A$2:$O17549,7,FALSE)</f>
        <v>Si</v>
      </c>
      <c r="I153" s="122" t="str">
        <f>VLOOKUP(E153,VIP!$A$2:$O9514,8,FALSE)</f>
        <v>Si</v>
      </c>
      <c r="J153" s="122" t="str">
        <f>VLOOKUP(E153,VIP!$A$2:$O9464,8,FALSE)</f>
        <v>Si</v>
      </c>
      <c r="K153" s="122" t="str">
        <f>VLOOKUP(E153,VIP!$A$2:$O13038,6,0)</f>
        <v>SI</v>
      </c>
      <c r="L153" s="124" t="s">
        <v>2488</v>
      </c>
      <c r="M153" s="118" t="s">
        <v>2465</v>
      </c>
      <c r="N153" s="118" t="s">
        <v>2472</v>
      </c>
      <c r="O153" s="151" t="s">
        <v>2474</v>
      </c>
      <c r="P153" s="138"/>
      <c r="Q153" s="118" t="s">
        <v>2488</v>
      </c>
    </row>
    <row r="154" spans="1:17" ht="18" x14ac:dyDescent="0.25">
      <c r="A154" s="122" t="str">
        <f>VLOOKUP(E154,'LISTADO ATM'!$A$2:$C$901,3,0)</f>
        <v>NORTE</v>
      </c>
      <c r="B154" s="142" t="s">
        <v>2646</v>
      </c>
      <c r="C154" s="120">
        <v>44303.525902777779</v>
      </c>
      <c r="D154" s="122" t="s">
        <v>2190</v>
      </c>
      <c r="E154" s="123">
        <v>332</v>
      </c>
      <c r="F154" s="151" t="str">
        <f>VLOOKUP(E154,VIP!$A$2:$O12619,2,0)</f>
        <v>DRBR332</v>
      </c>
      <c r="G154" s="122" t="str">
        <f>VLOOKUP(E154,'LISTADO ATM'!$A$2:$B$900,2,0)</f>
        <v>ATM Estación Sigma (Cotuí)</v>
      </c>
      <c r="H154" s="122" t="str">
        <f>VLOOKUP(E154,VIP!$A$2:$O17540,7,FALSE)</f>
        <v>Si</v>
      </c>
      <c r="I154" s="122" t="str">
        <f>VLOOKUP(E154,VIP!$A$2:$O9505,8,FALSE)</f>
        <v>Si</v>
      </c>
      <c r="J154" s="122" t="str">
        <f>VLOOKUP(E154,VIP!$A$2:$O9455,8,FALSE)</f>
        <v>Si</v>
      </c>
      <c r="K154" s="122" t="str">
        <f>VLOOKUP(E154,VIP!$A$2:$O13029,6,0)</f>
        <v>NO</v>
      </c>
      <c r="L154" s="124" t="s">
        <v>2488</v>
      </c>
      <c r="M154" s="118" t="s">
        <v>2465</v>
      </c>
      <c r="N154" s="118" t="s">
        <v>2472</v>
      </c>
      <c r="O154" s="151" t="s">
        <v>2527</v>
      </c>
      <c r="P154" s="138"/>
      <c r="Q154" s="118" t="s">
        <v>2488</v>
      </c>
    </row>
    <row r="155" spans="1:17" ht="18" x14ac:dyDescent="0.25">
      <c r="A155" s="122" t="str">
        <f>VLOOKUP(E155,'LISTADO ATM'!$A$2:$C$901,3,0)</f>
        <v>NORTE</v>
      </c>
      <c r="B155" s="142" t="s">
        <v>2647</v>
      </c>
      <c r="C155" s="120">
        <v>44303.524884259263</v>
      </c>
      <c r="D155" s="122" t="s">
        <v>2190</v>
      </c>
      <c r="E155" s="123">
        <v>492</v>
      </c>
      <c r="F155" s="151" t="e">
        <f>VLOOKUP(E155,VIP!$A$2:$O12620,2,0)</f>
        <v>#N/A</v>
      </c>
      <c r="G155" s="122" t="str">
        <f>VLOOKUP(E155,'LISTADO ATM'!$A$2:$B$900,2,0)</f>
        <v>ATM S/M Nacional  El Dorado Santiago</v>
      </c>
      <c r="H155" s="122" t="e">
        <f>VLOOKUP(E155,VIP!$A$2:$O17541,7,FALSE)</f>
        <v>#N/A</v>
      </c>
      <c r="I155" s="122" t="e">
        <f>VLOOKUP(E155,VIP!$A$2:$O9506,8,FALSE)</f>
        <v>#N/A</v>
      </c>
      <c r="J155" s="122" t="e">
        <f>VLOOKUP(E155,VIP!$A$2:$O9456,8,FALSE)</f>
        <v>#N/A</v>
      </c>
      <c r="K155" s="122" t="e">
        <f>VLOOKUP(E155,VIP!$A$2:$O13030,6,0)</f>
        <v>#N/A</v>
      </c>
      <c r="L155" s="124" t="s">
        <v>2488</v>
      </c>
      <c r="M155" s="118" t="s">
        <v>2465</v>
      </c>
      <c r="N155" s="118" t="s">
        <v>2472</v>
      </c>
      <c r="O155" s="151" t="s">
        <v>2527</v>
      </c>
      <c r="P155" s="138"/>
      <c r="Q155" s="118" t="s">
        <v>2488</v>
      </c>
    </row>
    <row r="156" spans="1:17" ht="18" x14ac:dyDescent="0.25">
      <c r="A156" s="122" t="str">
        <f>VLOOKUP(E156,'LISTADO ATM'!$A$2:$C$901,3,0)</f>
        <v>DISTRITO NACIONAL</v>
      </c>
      <c r="B156" s="142" t="s">
        <v>2650</v>
      </c>
      <c r="C156" s="120">
        <v>44303.512777777774</v>
      </c>
      <c r="D156" s="122" t="s">
        <v>2189</v>
      </c>
      <c r="E156" s="123">
        <v>697</v>
      </c>
      <c r="F156" s="151" t="str">
        <f>VLOOKUP(E156,VIP!$A$2:$O12623,2,0)</f>
        <v>DRBR697</v>
      </c>
      <c r="G156" s="122" t="str">
        <f>VLOOKUP(E156,'LISTADO ATM'!$A$2:$B$900,2,0)</f>
        <v>ATM Hipermercado Olé Ciudad Juan Bosch</v>
      </c>
      <c r="H156" s="122" t="str">
        <f>VLOOKUP(E156,VIP!$A$2:$O17544,7,FALSE)</f>
        <v>Si</v>
      </c>
      <c r="I156" s="122" t="str">
        <f>VLOOKUP(E156,VIP!$A$2:$O9509,8,FALSE)</f>
        <v>Si</v>
      </c>
      <c r="J156" s="122" t="str">
        <f>VLOOKUP(E156,VIP!$A$2:$O9459,8,FALSE)</f>
        <v>Si</v>
      </c>
      <c r="K156" s="122" t="str">
        <f>VLOOKUP(E156,VIP!$A$2:$O13033,6,0)</f>
        <v>NO</v>
      </c>
      <c r="L156" s="124" t="s">
        <v>2488</v>
      </c>
      <c r="M156" s="118" t="s">
        <v>2465</v>
      </c>
      <c r="N156" s="118" t="s">
        <v>2472</v>
      </c>
      <c r="O156" s="151" t="s">
        <v>2474</v>
      </c>
      <c r="P156" s="138"/>
      <c r="Q156" s="118" t="s">
        <v>2488</v>
      </c>
    </row>
    <row r="157" spans="1:17" ht="18" x14ac:dyDescent="0.25">
      <c r="A157" s="122" t="str">
        <f>VLOOKUP(E157,'LISTADO ATM'!$A$2:$C$901,3,0)</f>
        <v>NORTE</v>
      </c>
      <c r="B157" s="142" t="s">
        <v>2687</v>
      </c>
      <c r="C157" s="120">
        <v>44303.619247685187</v>
      </c>
      <c r="D157" s="122" t="s">
        <v>2189</v>
      </c>
      <c r="E157" s="123">
        <v>862</v>
      </c>
      <c r="F157" s="151" t="str">
        <f>VLOOKUP(E157,VIP!$A$2:$O12619,2,0)</f>
        <v>DRBR862</v>
      </c>
      <c r="G157" s="122" t="str">
        <f>VLOOKUP(E157,'LISTADO ATM'!$A$2:$B$900,2,0)</f>
        <v xml:space="preserve">ATM S/M Doble A (Sabaneta) </v>
      </c>
      <c r="H157" s="122" t="str">
        <f>VLOOKUP(E157,VIP!$A$2:$O17540,7,FALSE)</f>
        <v>Si</v>
      </c>
      <c r="I157" s="122" t="str">
        <f>VLOOKUP(E157,VIP!$A$2:$O9505,8,FALSE)</f>
        <v>Si</v>
      </c>
      <c r="J157" s="122" t="str">
        <f>VLOOKUP(E157,VIP!$A$2:$O9455,8,FALSE)</f>
        <v>Si</v>
      </c>
      <c r="K157" s="122" t="str">
        <f>VLOOKUP(E157,VIP!$A$2:$O13029,6,0)</f>
        <v>NO</v>
      </c>
      <c r="L157" s="124" t="s">
        <v>2488</v>
      </c>
      <c r="M157" s="118" t="s">
        <v>2465</v>
      </c>
      <c r="N157" s="118" t="s">
        <v>2472</v>
      </c>
      <c r="O157" s="151" t="s">
        <v>2474</v>
      </c>
      <c r="P157" s="138"/>
      <c r="Q157" s="118" t="s">
        <v>2488</v>
      </c>
    </row>
  </sheetData>
  <autoFilter ref="A4:Q4">
    <sortState ref="A5:Q15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8:B1048576 B118:B131 B1:B4">
    <cfRule type="duplicateValues" dxfId="146" priority="269"/>
  </conditionalFormatting>
  <conditionalFormatting sqref="E158:E1048576 E118:E131 E1:E4">
    <cfRule type="duplicateValues" dxfId="145" priority="268"/>
  </conditionalFormatting>
  <conditionalFormatting sqref="E158:E1048576 E118:E131">
    <cfRule type="duplicateValues" dxfId="144" priority="265"/>
  </conditionalFormatting>
  <conditionalFormatting sqref="B158:B1048576 B118:B131">
    <cfRule type="duplicateValues" dxfId="143" priority="264"/>
  </conditionalFormatting>
  <conditionalFormatting sqref="E158:E1048576">
    <cfRule type="duplicateValues" dxfId="142" priority="259"/>
  </conditionalFormatting>
  <conditionalFormatting sqref="B158:B1048576">
    <cfRule type="duplicateValues" dxfId="141" priority="258"/>
  </conditionalFormatting>
  <conditionalFormatting sqref="E158:E1048576">
    <cfRule type="duplicateValues" dxfId="140" priority="251"/>
  </conditionalFormatting>
  <conditionalFormatting sqref="B158:B1048576 B118:B131 B1:B4">
    <cfRule type="duplicateValues" dxfId="139" priority="249"/>
    <cfRule type="duplicateValues" dxfId="138" priority="250"/>
  </conditionalFormatting>
  <conditionalFormatting sqref="E158:E1048576">
    <cfRule type="duplicateValues" dxfId="137" priority="239"/>
  </conditionalFormatting>
  <conditionalFormatting sqref="B158:B1048576">
    <cfRule type="duplicateValues" dxfId="136" priority="238"/>
  </conditionalFormatting>
  <conditionalFormatting sqref="E158:E1048576">
    <cfRule type="duplicateValues" dxfId="135" priority="226"/>
  </conditionalFormatting>
  <conditionalFormatting sqref="B158:B1048576">
    <cfRule type="duplicateValues" dxfId="134" priority="225"/>
  </conditionalFormatting>
  <conditionalFormatting sqref="E158:E1048576 E118:E131 E1:E31">
    <cfRule type="duplicateValues" dxfId="133" priority="94"/>
  </conditionalFormatting>
  <conditionalFormatting sqref="B57:B69">
    <cfRule type="duplicateValues" dxfId="132" priority="119767"/>
  </conditionalFormatting>
  <conditionalFormatting sqref="E57:E69">
    <cfRule type="duplicateValues" dxfId="131" priority="119768"/>
  </conditionalFormatting>
  <conditionalFormatting sqref="B57:B69">
    <cfRule type="duplicateValues" dxfId="130" priority="119769"/>
    <cfRule type="duplicateValues" dxfId="129" priority="119770"/>
  </conditionalFormatting>
  <conditionalFormatting sqref="B70:B73">
    <cfRule type="duplicateValues" dxfId="128" priority="62"/>
  </conditionalFormatting>
  <conditionalFormatting sqref="E70:E73">
    <cfRule type="duplicateValues" dxfId="127" priority="61"/>
  </conditionalFormatting>
  <conditionalFormatting sqref="B70:B73">
    <cfRule type="duplicateValues" dxfId="126" priority="59"/>
    <cfRule type="duplicateValues" dxfId="125" priority="60"/>
  </conditionalFormatting>
  <conditionalFormatting sqref="B25:B31">
    <cfRule type="duplicateValues" dxfId="124" priority="119868"/>
  </conditionalFormatting>
  <conditionalFormatting sqref="E25:E31">
    <cfRule type="duplicateValues" dxfId="123" priority="119869"/>
  </conditionalFormatting>
  <conditionalFormatting sqref="B25:B31">
    <cfRule type="duplicateValues" dxfId="122" priority="119870"/>
    <cfRule type="duplicateValues" dxfId="121" priority="119871"/>
  </conditionalFormatting>
  <conditionalFormatting sqref="B32:B56">
    <cfRule type="duplicateValues" dxfId="120" priority="119925"/>
  </conditionalFormatting>
  <conditionalFormatting sqref="E32:E56">
    <cfRule type="duplicateValues" dxfId="119" priority="119927"/>
  </conditionalFormatting>
  <conditionalFormatting sqref="B32:B56">
    <cfRule type="duplicateValues" dxfId="118" priority="119929"/>
    <cfRule type="duplicateValues" dxfId="117" priority="119930"/>
  </conditionalFormatting>
  <conditionalFormatting sqref="B5:B24">
    <cfRule type="duplicateValues" dxfId="116" priority="119937"/>
  </conditionalFormatting>
  <conditionalFormatting sqref="E5:E24">
    <cfRule type="duplicateValues" dxfId="115" priority="119938"/>
  </conditionalFormatting>
  <conditionalFormatting sqref="B5:B24">
    <cfRule type="duplicateValues" dxfId="114" priority="119939"/>
    <cfRule type="duplicateValues" dxfId="113" priority="119940"/>
  </conditionalFormatting>
  <conditionalFormatting sqref="B74:B76">
    <cfRule type="duplicateValues" dxfId="112" priority="58"/>
  </conditionalFormatting>
  <conditionalFormatting sqref="E74:E76">
    <cfRule type="duplicateValues" dxfId="111" priority="57"/>
  </conditionalFormatting>
  <conditionalFormatting sqref="B74:B76">
    <cfRule type="duplicateValues" dxfId="110" priority="55"/>
    <cfRule type="duplicateValues" dxfId="109" priority="56"/>
  </conditionalFormatting>
  <conditionalFormatting sqref="E158:E1048576 E1:E76 E118:E131">
    <cfRule type="duplicateValues" dxfId="108" priority="54"/>
  </conditionalFormatting>
  <conditionalFormatting sqref="E158:E1048576 E1:E131">
    <cfRule type="duplicateValues" dxfId="107" priority="48"/>
  </conditionalFormatting>
  <conditionalFormatting sqref="B132">
    <cfRule type="duplicateValues" dxfId="106" priority="47"/>
  </conditionalFormatting>
  <conditionalFormatting sqref="E132">
    <cfRule type="duplicateValues" dxfId="105" priority="46"/>
  </conditionalFormatting>
  <conditionalFormatting sqref="E132">
    <cfRule type="duplicateValues" dxfId="104" priority="45"/>
  </conditionalFormatting>
  <conditionalFormatting sqref="B132">
    <cfRule type="duplicateValues" dxfId="103" priority="44"/>
  </conditionalFormatting>
  <conditionalFormatting sqref="E132">
    <cfRule type="duplicateValues" dxfId="102" priority="43"/>
  </conditionalFormatting>
  <conditionalFormatting sqref="B132">
    <cfRule type="duplicateValues" dxfId="101" priority="42"/>
  </conditionalFormatting>
  <conditionalFormatting sqref="E132">
    <cfRule type="duplicateValues" dxfId="100" priority="41"/>
  </conditionalFormatting>
  <conditionalFormatting sqref="B132">
    <cfRule type="duplicateValues" dxfId="99" priority="39"/>
    <cfRule type="duplicateValues" dxfId="98" priority="40"/>
  </conditionalFormatting>
  <conditionalFormatting sqref="E132">
    <cfRule type="duplicateValues" dxfId="97" priority="38"/>
  </conditionalFormatting>
  <conditionalFormatting sqref="B132">
    <cfRule type="duplicateValues" dxfId="96" priority="37"/>
  </conditionalFormatting>
  <conditionalFormatting sqref="E132">
    <cfRule type="duplicateValues" dxfId="95" priority="36"/>
  </conditionalFormatting>
  <conditionalFormatting sqref="B132">
    <cfRule type="duplicateValues" dxfId="94" priority="35"/>
  </conditionalFormatting>
  <conditionalFormatting sqref="E132">
    <cfRule type="duplicateValues" dxfId="93" priority="34"/>
  </conditionalFormatting>
  <conditionalFormatting sqref="E132">
    <cfRule type="duplicateValues" dxfId="92" priority="33"/>
  </conditionalFormatting>
  <conditionalFormatting sqref="B132">
    <cfRule type="duplicateValues" dxfId="91" priority="32"/>
  </conditionalFormatting>
  <conditionalFormatting sqref="E132">
    <cfRule type="duplicateValues" dxfId="90" priority="31"/>
  </conditionalFormatting>
  <conditionalFormatting sqref="B132">
    <cfRule type="duplicateValues" dxfId="89" priority="29"/>
    <cfRule type="duplicateValues" dxfId="88" priority="30"/>
  </conditionalFormatting>
  <conditionalFormatting sqref="E132">
    <cfRule type="duplicateValues" dxfId="87" priority="28"/>
  </conditionalFormatting>
  <conditionalFormatting sqref="E132">
    <cfRule type="duplicateValues" dxfId="86" priority="27"/>
  </conditionalFormatting>
  <conditionalFormatting sqref="B133:B150">
    <cfRule type="duplicateValues" dxfId="85" priority="119963"/>
  </conditionalFormatting>
  <conditionalFormatting sqref="E133:E150">
    <cfRule type="duplicateValues" dxfId="84" priority="119964"/>
  </conditionalFormatting>
  <conditionalFormatting sqref="B133:B150">
    <cfRule type="duplicateValues" dxfId="83" priority="119970"/>
    <cfRule type="duplicateValues" dxfId="82" priority="119971"/>
  </conditionalFormatting>
  <conditionalFormatting sqref="B77:B131">
    <cfRule type="duplicateValues" dxfId="81" priority="119994"/>
  </conditionalFormatting>
  <conditionalFormatting sqref="E77:E131">
    <cfRule type="duplicateValues" dxfId="80" priority="119996"/>
  </conditionalFormatting>
  <conditionalFormatting sqref="B77:B131">
    <cfRule type="duplicateValues" dxfId="79" priority="119998"/>
    <cfRule type="duplicateValues" dxfId="78" priority="119999"/>
  </conditionalFormatting>
  <conditionalFormatting sqref="B151:B157">
    <cfRule type="duplicateValues" dxfId="77" priority="5"/>
  </conditionalFormatting>
  <conditionalFormatting sqref="E151:E157">
    <cfRule type="duplicateValues" dxfId="76" priority="4"/>
  </conditionalFormatting>
  <conditionalFormatting sqref="B151:B157">
    <cfRule type="duplicateValues" dxfId="75" priority="2"/>
    <cfRule type="duplicateValues" dxfId="74" priority="3"/>
  </conditionalFormatting>
  <conditionalFormatting sqref="E1:E1048576">
    <cfRule type="duplicateValues" dxfId="0" priority="1"/>
  </conditionalFormatting>
  <hyperlinks>
    <hyperlink ref="B63" r:id="rId7" display="http://s460-helpdesk/CAisd/pdmweb.exe?OP=SEARCH+FACTORY=in+SKIPLIST=1+QBE.EQ.id=3564633"/>
    <hyperlink ref="B7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2578125" defaultRowHeight="15" x14ac:dyDescent="0.25"/>
  <cols>
    <col min="1" max="1" width="23.42578125" style="99"/>
    <col min="2" max="2" width="26.7109375" style="99" customWidth="1"/>
    <col min="3" max="3" width="49.7109375" style="99" customWidth="1"/>
    <col min="4" max="4" width="31.5703125" style="99" customWidth="1"/>
    <col min="5" max="5" width="54.85546875" style="99" customWidth="1"/>
    <col min="6" max="16384" width="23.42578125" style="99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44302.25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8" x14ac:dyDescent="0.25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.75" thickBot="1" x14ac:dyDescent="0.3">
      <c r="A11" s="103" t="s">
        <v>2495</v>
      </c>
      <c r="B11" s="137">
        <f>COUNT(#REF!)</f>
        <v>0</v>
      </c>
      <c r="C11" s="164"/>
      <c r="D11" s="165"/>
      <c r="E11" s="166"/>
    </row>
    <row r="12" spans="1:5" x14ac:dyDescent="0.25">
      <c r="B12" s="105"/>
      <c r="E12" s="105"/>
    </row>
    <row r="13" spans="1:5" ht="18" x14ac:dyDescent="0.25">
      <c r="A13" s="161" t="s">
        <v>2496</v>
      </c>
      <c r="B13" s="162"/>
      <c r="C13" s="162"/>
      <c r="D13" s="162"/>
      <c r="E13" s="163"/>
    </row>
    <row r="14" spans="1:5" ht="18" x14ac:dyDescent="0.25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8" x14ac:dyDescent="0.25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.75" thickBot="1" x14ac:dyDescent="0.3">
      <c r="A16" s="103" t="s">
        <v>2495</v>
      </c>
      <c r="B16" s="137">
        <f>COUNT(B15:B15)</f>
        <v>0</v>
      </c>
      <c r="C16" s="176"/>
      <c r="D16" s="177"/>
      <c r="E16" s="178"/>
    </row>
    <row r="17" spans="1:5" ht="15.75" thickBot="1" x14ac:dyDescent="0.3">
      <c r="B17" s="105"/>
      <c r="E17" s="105"/>
    </row>
    <row r="18" spans="1:5" ht="18.75" thickBot="1" x14ac:dyDescent="0.3">
      <c r="A18" s="171" t="s">
        <v>2497</v>
      </c>
      <c r="B18" s="172"/>
      <c r="C18" s="172"/>
      <c r="D18" s="172"/>
      <c r="E18" s="173"/>
    </row>
    <row r="19" spans="1:5" ht="18" x14ac:dyDescent="0.25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8" x14ac:dyDescent="0.25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6" x14ac:dyDescent="0.25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2536</v>
      </c>
    </row>
    <row r="22" spans="1:5" ht="36" x14ac:dyDescent="0.25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2552</v>
      </c>
    </row>
    <row r="23" spans="1:5" ht="18" x14ac:dyDescent="0.25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2548</v>
      </c>
    </row>
    <row r="24" spans="1:5" ht="18" x14ac:dyDescent="0.25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2541</v>
      </c>
    </row>
    <row r="25" spans="1:5" ht="36" x14ac:dyDescent="0.25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2538</v>
      </c>
    </row>
    <row r="26" spans="1:5" ht="36" x14ac:dyDescent="0.25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2572</v>
      </c>
    </row>
    <row r="27" spans="1:5" ht="36" x14ac:dyDescent="0.25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2571</v>
      </c>
    </row>
    <row r="28" spans="1:5" ht="18" x14ac:dyDescent="0.25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2566</v>
      </c>
    </row>
    <row r="29" spans="1:5" ht="36" x14ac:dyDescent="0.25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2565</v>
      </c>
    </row>
    <row r="30" spans="1:5" ht="18" x14ac:dyDescent="0.25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2564</v>
      </c>
    </row>
    <row r="31" spans="1:5" ht="36" x14ac:dyDescent="0.25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2555</v>
      </c>
    </row>
    <row r="32" spans="1:5" ht="36" x14ac:dyDescent="0.25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2585</v>
      </c>
    </row>
    <row r="33" spans="1:5" ht="36" x14ac:dyDescent="0.25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2583</v>
      </c>
    </row>
    <row r="34" spans="1:5" ht="18" x14ac:dyDescent="0.25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2582</v>
      </c>
    </row>
    <row r="35" spans="1:5" ht="18" x14ac:dyDescent="0.25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2581</v>
      </c>
    </row>
    <row r="36" spans="1:5" ht="36" x14ac:dyDescent="0.25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2578</v>
      </c>
    </row>
    <row r="37" spans="1:5" ht="36" x14ac:dyDescent="0.25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2576</v>
      </c>
    </row>
    <row r="38" spans="1:5" ht="18" x14ac:dyDescent="0.25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2580</v>
      </c>
    </row>
    <row r="39" spans="1:5" ht="18.75" thickBot="1" x14ac:dyDescent="0.3">
      <c r="A39" s="129" t="s">
        <v>2495</v>
      </c>
      <c r="B39" s="137">
        <f>COUNT(B20:B37)</f>
        <v>18</v>
      </c>
      <c r="C39" s="113"/>
      <c r="D39" s="113"/>
      <c r="E39" s="113"/>
    </row>
    <row r="40" spans="1:5" ht="15.75" thickBot="1" x14ac:dyDescent="0.3">
      <c r="B40" s="105"/>
      <c r="E40" s="105"/>
    </row>
    <row r="41" spans="1:5" ht="18.75" thickBot="1" x14ac:dyDescent="0.3">
      <c r="A41" s="171" t="s">
        <v>2451</v>
      </c>
      <c r="B41" s="172"/>
      <c r="C41" s="172"/>
      <c r="D41" s="172"/>
      <c r="E41" s="173"/>
    </row>
    <row r="42" spans="1:5" ht="18" x14ac:dyDescent="0.25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6" x14ac:dyDescent="0.25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6" x14ac:dyDescent="0.25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6" x14ac:dyDescent="0.25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6" x14ac:dyDescent="0.25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2551</v>
      </c>
    </row>
    <row r="47" spans="1:5" ht="36" x14ac:dyDescent="0.25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2549</v>
      </c>
    </row>
    <row r="48" spans="1:5" ht="36" x14ac:dyDescent="0.25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2537</v>
      </c>
    </row>
    <row r="49" spans="1:5" ht="36" x14ac:dyDescent="0.25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2570</v>
      </c>
    </row>
    <row r="50" spans="1:5" ht="36" x14ac:dyDescent="0.25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8" x14ac:dyDescent="0.25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.75" thickBot="1" x14ac:dyDescent="0.3">
      <c r="A52" s="103" t="s">
        <v>2495</v>
      </c>
      <c r="B52" s="137">
        <f>COUNT(B43:B50)</f>
        <v>7</v>
      </c>
      <c r="C52" s="113"/>
      <c r="D52" s="144"/>
      <c r="E52" s="145"/>
    </row>
    <row r="53" spans="1:5" ht="15.75" thickBot="1" x14ac:dyDescent="0.3">
      <c r="B53" s="105"/>
      <c r="E53" s="105"/>
    </row>
    <row r="54" spans="1:5" ht="18" x14ac:dyDescent="0.25">
      <c r="A54" s="179" t="s">
        <v>2498</v>
      </c>
      <c r="B54" s="180"/>
      <c r="C54" s="180"/>
      <c r="D54" s="180"/>
      <c r="E54" s="181"/>
    </row>
    <row r="55" spans="1:5" ht="18" x14ac:dyDescent="0.25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6" x14ac:dyDescent="0.25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2528</v>
      </c>
      <c r="E56" s="132">
        <v>335855324</v>
      </c>
    </row>
    <row r="57" spans="1:5" ht="36" x14ac:dyDescent="0.25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.75" thickBot="1" x14ac:dyDescent="0.3">
      <c r="A58" s="103" t="s">
        <v>2495</v>
      </c>
      <c r="B58" s="137">
        <f>COUNT(B56:B57)</f>
        <v>2</v>
      </c>
      <c r="C58" s="113"/>
      <c r="D58" s="131"/>
      <c r="E58" s="131"/>
    </row>
    <row r="59" spans="1:5" ht="15.75" thickBot="1" x14ac:dyDescent="0.3">
      <c r="B59" s="105"/>
      <c r="E59" s="105"/>
    </row>
    <row r="60" spans="1:5" ht="18.75" thickBot="1" x14ac:dyDescent="0.3">
      <c r="A60" s="169" t="s">
        <v>2499</v>
      </c>
      <c r="B60" s="170"/>
      <c r="D60" s="105"/>
      <c r="E60" s="105"/>
    </row>
    <row r="61" spans="1:5" ht="18.75" thickBot="1" x14ac:dyDescent="0.3">
      <c r="A61" s="133">
        <f>+B39+B52+B58</f>
        <v>27</v>
      </c>
      <c r="B61" s="134"/>
    </row>
    <row r="62" spans="1:5" ht="15.75" thickBot="1" x14ac:dyDescent="0.3">
      <c r="B62" s="105"/>
      <c r="E62" s="105"/>
    </row>
    <row r="63" spans="1:5" ht="18.75" thickBot="1" x14ac:dyDescent="0.3">
      <c r="A63" s="171" t="s">
        <v>2500</v>
      </c>
      <c r="B63" s="172"/>
      <c r="C63" s="172"/>
      <c r="D63" s="172"/>
      <c r="E63" s="173"/>
    </row>
    <row r="64" spans="1:5" ht="18" x14ac:dyDescent="0.25">
      <c r="A64" s="106" t="s">
        <v>15</v>
      </c>
      <c r="B64" s="111" t="s">
        <v>2426</v>
      </c>
      <c r="C64" s="104" t="s">
        <v>46</v>
      </c>
      <c r="D64" s="174" t="s">
        <v>2429</v>
      </c>
      <c r="E64" s="175"/>
    </row>
    <row r="65" spans="1:5" ht="36" x14ac:dyDescent="0.25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67" t="s">
        <v>2502</v>
      </c>
      <c r="E65" s="168"/>
    </row>
    <row r="66" spans="1:5" ht="36" x14ac:dyDescent="0.25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67" t="s">
        <v>2526</v>
      </c>
      <c r="E66" s="168"/>
    </row>
    <row r="67" spans="1:5" ht="36" x14ac:dyDescent="0.25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67" t="s">
        <v>2526</v>
      </c>
      <c r="E67" s="168"/>
    </row>
    <row r="68" spans="1:5" ht="36" x14ac:dyDescent="0.25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67" t="s">
        <v>2502</v>
      </c>
      <c r="E68" s="168"/>
    </row>
    <row r="69" spans="1:5" ht="36" x14ac:dyDescent="0.25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67" t="s">
        <v>2526</v>
      </c>
      <c r="E69" s="168"/>
    </row>
    <row r="70" spans="1:5" ht="18" x14ac:dyDescent="0.25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67" t="s">
        <v>2502</v>
      </c>
      <c r="E70" s="168"/>
    </row>
    <row r="71" spans="1:5" ht="18" x14ac:dyDescent="0.25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67" t="s">
        <v>2502</v>
      </c>
      <c r="E71" s="168"/>
    </row>
    <row r="72" spans="1:5" ht="18" x14ac:dyDescent="0.25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67" t="s">
        <v>2502</v>
      </c>
      <c r="E72" s="168"/>
    </row>
    <row r="73" spans="1:5" ht="36" x14ac:dyDescent="0.25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67" t="s">
        <v>2502</v>
      </c>
      <c r="E73" s="168"/>
    </row>
    <row r="74" spans="1:5" ht="18" x14ac:dyDescent="0.25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67" t="s">
        <v>2502</v>
      </c>
      <c r="E74" s="168"/>
    </row>
    <row r="75" spans="1:5" ht="36" x14ac:dyDescent="0.25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67" t="s">
        <v>2502</v>
      </c>
      <c r="E75" s="168"/>
    </row>
    <row r="76" spans="1:5" ht="36" x14ac:dyDescent="0.25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67" t="s">
        <v>2502</v>
      </c>
      <c r="E76" s="168"/>
    </row>
    <row r="77" spans="1:5" ht="36" x14ac:dyDescent="0.25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67" t="s">
        <v>2502</v>
      </c>
      <c r="E77" s="168"/>
    </row>
    <row r="78" spans="1:5" ht="18.75" thickBot="1" x14ac:dyDescent="0.3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D76:E76"/>
    <mergeCell ref="D77:E77"/>
    <mergeCell ref="D73:E73"/>
    <mergeCell ref="D74:E74"/>
    <mergeCell ref="D75:E75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</mergeCells>
  <phoneticPr fontId="46" type="noConversion"/>
  <conditionalFormatting sqref="B1:B7 B9:B13 B15:B18 B20:B41 B50:B54 B56:B77">
    <cfRule type="duplicateValues" dxfId="224" priority="16"/>
    <cfRule type="duplicateValues" dxfId="223" priority="17"/>
  </conditionalFormatting>
  <conditionalFormatting sqref="E78 E52:E55 E39:E41 E58:E66 E1:E7 E11:E13 E15:E18 E43">
    <cfRule type="duplicateValues" dxfId="222" priority="18"/>
  </conditionalFormatting>
  <conditionalFormatting sqref="E67">
    <cfRule type="duplicateValues" dxfId="221" priority="15"/>
  </conditionalFormatting>
  <conditionalFormatting sqref="E67">
    <cfRule type="duplicateValues" dxfId="220" priority="14"/>
  </conditionalFormatting>
  <conditionalFormatting sqref="E68">
    <cfRule type="duplicateValues" dxfId="219" priority="13"/>
  </conditionalFormatting>
  <conditionalFormatting sqref="E68">
    <cfRule type="duplicateValues" dxfId="218" priority="12"/>
  </conditionalFormatting>
  <conditionalFormatting sqref="E69">
    <cfRule type="duplicateValues" dxfId="217" priority="11"/>
  </conditionalFormatting>
  <conditionalFormatting sqref="E69">
    <cfRule type="duplicateValues" dxfId="216" priority="10"/>
  </conditionalFormatting>
  <conditionalFormatting sqref="E70">
    <cfRule type="duplicateValues" dxfId="215" priority="9"/>
  </conditionalFormatting>
  <conditionalFormatting sqref="E70">
    <cfRule type="duplicateValues" dxfId="214" priority="8"/>
  </conditionalFormatting>
  <conditionalFormatting sqref="E15">
    <cfRule type="duplicateValues" dxfId="213" priority="7"/>
  </conditionalFormatting>
  <conditionalFormatting sqref="E20">
    <cfRule type="duplicateValues" dxfId="212" priority="19"/>
  </conditionalFormatting>
  <conditionalFormatting sqref="E21:E27">
    <cfRule type="duplicateValues" dxfId="211" priority="20"/>
  </conditionalFormatting>
  <conditionalFormatting sqref="E71">
    <cfRule type="duplicateValues" dxfId="210" priority="6"/>
  </conditionalFormatting>
  <conditionalFormatting sqref="E78 E1:E7 E39:E41 E15:E18 E20:E27 E43:E66 E10:E13">
    <cfRule type="duplicateValues" dxfId="209" priority="21"/>
  </conditionalFormatting>
  <conditionalFormatting sqref="E30">
    <cfRule type="duplicateValues" dxfId="208" priority="4"/>
  </conditionalFormatting>
  <conditionalFormatting sqref="E30">
    <cfRule type="duplicateValues" dxfId="207" priority="5"/>
  </conditionalFormatting>
  <conditionalFormatting sqref="E56:E57">
    <cfRule type="duplicateValues" dxfId="206" priority="22"/>
  </conditionalFormatting>
  <conditionalFormatting sqref="E44:E51 E10">
    <cfRule type="duplicateValues" dxfId="205" priority="23"/>
  </conditionalFormatting>
  <conditionalFormatting sqref="E28:E29 E9">
    <cfRule type="duplicateValues" dxfId="204" priority="24"/>
  </conditionalFormatting>
  <conditionalFormatting sqref="E31:E37">
    <cfRule type="duplicateValues" dxfId="203" priority="2"/>
  </conditionalFormatting>
  <conditionalFormatting sqref="E31:E37">
    <cfRule type="duplicateValues" dxfId="202" priority="3"/>
  </conditionalFormatting>
  <conditionalFormatting sqref="B43:B49">
    <cfRule type="duplicateValues" dxfId="201" priority="1"/>
  </conditionalFormatting>
  <conditionalFormatting sqref="E72:E77">
    <cfRule type="duplicateValues" dxfId="200" priority="25"/>
  </conditionalFormatting>
  <conditionalFormatting sqref="E71">
    <cfRule type="duplicateValues" dxfId="199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2443</v>
      </c>
      <c r="B18" s="183"/>
      <c r="C18" s="183"/>
      <c r="D18" s="183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98" priority="119326"/>
  </conditionalFormatting>
  <conditionalFormatting sqref="B33">
    <cfRule type="duplicateValues" dxfId="197" priority="119327"/>
    <cfRule type="duplicateValues" dxfId="196" priority="119328"/>
  </conditionalFormatting>
  <conditionalFormatting sqref="A33">
    <cfRule type="duplicateValues" dxfId="195" priority="119340"/>
  </conditionalFormatting>
  <conditionalFormatting sqref="A33">
    <cfRule type="duplicateValues" dxfId="194" priority="119341"/>
    <cfRule type="duplicateValues" dxfId="193" priority="119342"/>
  </conditionalFormatting>
  <conditionalFormatting sqref="B4:B8">
    <cfRule type="duplicateValues" dxfId="192" priority="6"/>
  </conditionalFormatting>
  <conditionalFormatting sqref="B4:B8">
    <cfRule type="duplicateValues" dxfId="191" priority="5"/>
  </conditionalFormatting>
  <conditionalFormatting sqref="A3:A8">
    <cfRule type="duplicateValues" dxfId="190" priority="3"/>
    <cfRule type="duplicateValues" dxfId="189" priority="4"/>
  </conditionalFormatting>
  <conditionalFormatting sqref="B3">
    <cfRule type="duplicateValues" dxfId="188" priority="2"/>
  </conditionalFormatting>
  <conditionalFormatting sqref="B3">
    <cfRule type="duplicateValues" dxfId="1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86" priority="69"/>
  </conditionalFormatting>
  <conditionalFormatting sqref="E9:E1048576 E1:E2">
    <cfRule type="duplicateValues" dxfId="185" priority="99250"/>
  </conditionalFormatting>
  <conditionalFormatting sqref="E4">
    <cfRule type="duplicateValues" dxfId="184" priority="62"/>
  </conditionalFormatting>
  <conditionalFormatting sqref="E5:E8">
    <cfRule type="duplicateValues" dxfId="183" priority="60"/>
  </conditionalFormatting>
  <conditionalFormatting sqref="B12">
    <cfRule type="duplicateValues" dxfId="182" priority="34"/>
    <cfRule type="duplicateValues" dxfId="181" priority="35"/>
    <cfRule type="duplicateValues" dxfId="180" priority="36"/>
  </conditionalFormatting>
  <conditionalFormatting sqref="B12">
    <cfRule type="duplicateValues" dxfId="179" priority="33"/>
  </conditionalFormatting>
  <conditionalFormatting sqref="B12">
    <cfRule type="duplicateValues" dxfId="178" priority="31"/>
    <cfRule type="duplicateValues" dxfId="177" priority="32"/>
  </conditionalFormatting>
  <conditionalFormatting sqref="B12">
    <cfRule type="duplicateValues" dxfId="176" priority="28"/>
    <cfRule type="duplicateValues" dxfId="175" priority="29"/>
    <cfRule type="duplicateValues" dxfId="174" priority="30"/>
  </conditionalFormatting>
  <conditionalFormatting sqref="B12">
    <cfRule type="duplicateValues" dxfId="173" priority="27"/>
  </conditionalFormatting>
  <conditionalFormatting sqref="B12">
    <cfRule type="duplicateValues" dxfId="172" priority="25"/>
    <cfRule type="duplicateValues" dxfId="171" priority="26"/>
  </conditionalFormatting>
  <conditionalFormatting sqref="B12">
    <cfRule type="duplicateValues" dxfId="170" priority="24"/>
  </conditionalFormatting>
  <conditionalFormatting sqref="B12">
    <cfRule type="duplicateValues" dxfId="169" priority="21"/>
    <cfRule type="duplicateValues" dxfId="168" priority="22"/>
    <cfRule type="duplicateValues" dxfId="167" priority="23"/>
  </conditionalFormatting>
  <conditionalFormatting sqref="B12">
    <cfRule type="duplicateValues" dxfId="166" priority="20"/>
  </conditionalFormatting>
  <conditionalFormatting sqref="B12">
    <cfRule type="duplicateValues" dxfId="165" priority="19"/>
  </conditionalFormatting>
  <conditionalFormatting sqref="B14">
    <cfRule type="duplicateValues" dxfId="164" priority="18"/>
  </conditionalFormatting>
  <conditionalFormatting sqref="B14">
    <cfRule type="duplicateValues" dxfId="163" priority="15"/>
    <cfRule type="duplicateValues" dxfId="162" priority="16"/>
    <cfRule type="duplicateValues" dxfId="161" priority="17"/>
  </conditionalFormatting>
  <conditionalFormatting sqref="B14">
    <cfRule type="duplicateValues" dxfId="160" priority="13"/>
    <cfRule type="duplicateValues" dxfId="159" priority="14"/>
  </conditionalFormatting>
  <conditionalFormatting sqref="B14">
    <cfRule type="duplicateValues" dxfId="158" priority="10"/>
    <cfRule type="duplicateValues" dxfId="157" priority="11"/>
    <cfRule type="duplicateValues" dxfId="156" priority="12"/>
  </conditionalFormatting>
  <conditionalFormatting sqref="B14">
    <cfRule type="duplicateValues" dxfId="155" priority="9"/>
  </conditionalFormatting>
  <conditionalFormatting sqref="B14">
    <cfRule type="duplicateValues" dxfId="154" priority="8"/>
  </conditionalFormatting>
  <conditionalFormatting sqref="B14">
    <cfRule type="duplicateValues" dxfId="153" priority="7"/>
  </conditionalFormatting>
  <conditionalFormatting sqref="B14">
    <cfRule type="duplicateValues" dxfId="152" priority="4"/>
    <cfRule type="duplicateValues" dxfId="151" priority="5"/>
    <cfRule type="duplicateValues" dxfId="150" priority="6"/>
  </conditionalFormatting>
  <conditionalFormatting sqref="B14">
    <cfRule type="duplicateValues" dxfId="149" priority="2"/>
    <cfRule type="duplicateValues" dxfId="148" priority="3"/>
  </conditionalFormatting>
  <conditionalFormatting sqref="C14">
    <cfRule type="duplicateValues" dxfId="14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2021-04-17T19:32:41Z</dcterms:modified>
</cp:coreProperties>
</file>