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3" i="16" l="1"/>
  <c r="B97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6" i="16"/>
  <c r="A96" i="16"/>
  <c r="C95" i="16"/>
  <c r="A95" i="16"/>
  <c r="C94" i="16"/>
  <c r="A94" i="16"/>
  <c r="C92" i="16"/>
  <c r="A92" i="16"/>
  <c r="C84" i="16"/>
  <c r="A84" i="16"/>
  <c r="C83" i="16"/>
  <c r="A83" i="16"/>
  <c r="C82" i="16"/>
  <c r="A82" i="16"/>
  <c r="C81" i="16"/>
  <c r="A81" i="16"/>
  <c r="C93" i="16"/>
  <c r="A93" i="16"/>
  <c r="C91" i="16"/>
  <c r="A91" i="16"/>
  <c r="C90" i="16"/>
  <c r="A90" i="16"/>
  <c r="C89" i="16"/>
  <c r="A89" i="16"/>
  <c r="C80" i="16"/>
  <c r="A80" i="16"/>
  <c r="C88" i="16"/>
  <c r="A88" i="16"/>
  <c r="C87" i="16"/>
  <c r="A87" i="16"/>
  <c r="C86" i="16"/>
  <c r="A86" i="16"/>
  <c r="C85" i="16"/>
  <c r="A85" i="16"/>
  <c r="C79" i="16"/>
  <c r="A79" i="16"/>
  <c r="B75" i="16"/>
  <c r="A100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" i="1" l="1"/>
  <c r="A20" i="1"/>
  <c r="F11" i="1"/>
  <c r="G11" i="1"/>
  <c r="H11" i="1"/>
  <c r="I11" i="1"/>
  <c r="J11" i="1"/>
  <c r="K11" i="1"/>
  <c r="F20" i="1"/>
  <c r="G20" i="1"/>
  <c r="H20" i="1"/>
  <c r="I20" i="1"/>
  <c r="J20" i="1"/>
  <c r="K20" i="1"/>
  <c r="A65" i="1"/>
  <c r="A63" i="1"/>
  <c r="A64" i="1"/>
  <c r="A83" i="1"/>
  <c r="A110" i="1"/>
  <c r="A120" i="1"/>
  <c r="A97" i="1"/>
  <c r="A113" i="1"/>
  <c r="A119" i="1"/>
  <c r="A67" i="1"/>
  <c r="A61" i="1"/>
  <c r="A101" i="1"/>
  <c r="A100" i="1"/>
  <c r="A34" i="1"/>
  <c r="A99" i="1"/>
  <c r="A77" i="1"/>
  <c r="A86" i="1"/>
  <c r="A81" i="1"/>
  <c r="A122" i="1"/>
  <c r="A116" i="1"/>
  <c r="A80" i="1"/>
  <c r="A96" i="1"/>
  <c r="A95" i="1"/>
  <c r="F65" i="1"/>
  <c r="G65" i="1"/>
  <c r="H65" i="1"/>
  <c r="I65" i="1"/>
  <c r="J65" i="1"/>
  <c r="K65" i="1"/>
  <c r="F63" i="1"/>
  <c r="G63" i="1"/>
  <c r="H63" i="1"/>
  <c r="I63" i="1"/>
  <c r="J63" i="1"/>
  <c r="K63" i="1"/>
  <c r="F64" i="1"/>
  <c r="G64" i="1"/>
  <c r="H64" i="1"/>
  <c r="I64" i="1"/>
  <c r="J64" i="1"/>
  <c r="K64" i="1"/>
  <c r="F83" i="1"/>
  <c r="G83" i="1"/>
  <c r="H83" i="1"/>
  <c r="I83" i="1"/>
  <c r="J83" i="1"/>
  <c r="K83" i="1"/>
  <c r="F110" i="1"/>
  <c r="G110" i="1"/>
  <c r="H110" i="1"/>
  <c r="I110" i="1"/>
  <c r="J110" i="1"/>
  <c r="K110" i="1"/>
  <c r="F120" i="1"/>
  <c r="G120" i="1"/>
  <c r="H120" i="1"/>
  <c r="I120" i="1"/>
  <c r="J120" i="1"/>
  <c r="K120" i="1"/>
  <c r="F97" i="1"/>
  <c r="G97" i="1"/>
  <c r="H97" i="1"/>
  <c r="I97" i="1"/>
  <c r="J97" i="1"/>
  <c r="K97" i="1"/>
  <c r="F113" i="1"/>
  <c r="G113" i="1"/>
  <c r="H113" i="1"/>
  <c r="I113" i="1"/>
  <c r="J113" i="1"/>
  <c r="K113" i="1"/>
  <c r="F119" i="1"/>
  <c r="G119" i="1"/>
  <c r="H119" i="1"/>
  <c r="I119" i="1"/>
  <c r="J119" i="1"/>
  <c r="K119" i="1"/>
  <c r="F67" i="1"/>
  <c r="G67" i="1"/>
  <c r="H67" i="1"/>
  <c r="I67" i="1"/>
  <c r="J67" i="1"/>
  <c r="K67" i="1"/>
  <c r="F61" i="1"/>
  <c r="G61" i="1"/>
  <c r="H61" i="1"/>
  <c r="I61" i="1"/>
  <c r="J61" i="1"/>
  <c r="K6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4" i="1"/>
  <c r="G34" i="1"/>
  <c r="H34" i="1"/>
  <c r="I34" i="1"/>
  <c r="J34" i="1"/>
  <c r="K34" i="1"/>
  <c r="F99" i="1"/>
  <c r="G99" i="1"/>
  <c r="H99" i="1"/>
  <c r="I99" i="1"/>
  <c r="J99" i="1"/>
  <c r="K99" i="1"/>
  <c r="F77" i="1"/>
  <c r="G77" i="1"/>
  <c r="H77" i="1"/>
  <c r="I77" i="1"/>
  <c r="J77" i="1"/>
  <c r="K77" i="1"/>
  <c r="F86" i="1"/>
  <c r="G86" i="1"/>
  <c r="H86" i="1"/>
  <c r="I86" i="1"/>
  <c r="J86" i="1"/>
  <c r="K86" i="1"/>
  <c r="F81" i="1"/>
  <c r="G81" i="1"/>
  <c r="H81" i="1"/>
  <c r="I81" i="1"/>
  <c r="J81" i="1"/>
  <c r="K81" i="1"/>
  <c r="F122" i="1"/>
  <c r="G122" i="1"/>
  <c r="H122" i="1"/>
  <c r="I122" i="1"/>
  <c r="J122" i="1"/>
  <c r="K122" i="1"/>
  <c r="F116" i="1"/>
  <c r="G116" i="1"/>
  <c r="H116" i="1"/>
  <c r="I116" i="1"/>
  <c r="J116" i="1"/>
  <c r="K116" i="1"/>
  <c r="F80" i="1"/>
  <c r="G80" i="1"/>
  <c r="H80" i="1"/>
  <c r="I80" i="1"/>
  <c r="J80" i="1"/>
  <c r="K80" i="1"/>
  <c r="F96" i="1"/>
  <c r="G96" i="1"/>
  <c r="H96" i="1"/>
  <c r="I96" i="1"/>
  <c r="J96" i="1"/>
  <c r="K96" i="1"/>
  <c r="F95" i="1"/>
  <c r="G95" i="1"/>
  <c r="H95" i="1"/>
  <c r="I95" i="1"/>
  <c r="J95" i="1"/>
  <c r="K95" i="1"/>
  <c r="A128" i="1"/>
  <c r="F128" i="1"/>
  <c r="G128" i="1"/>
  <c r="H128" i="1"/>
  <c r="I128" i="1"/>
  <c r="J128" i="1"/>
  <c r="K128" i="1"/>
  <c r="A78" i="1" l="1"/>
  <c r="A104" i="1"/>
  <c r="A103" i="1"/>
  <c r="A98" i="1"/>
  <c r="A53" i="1"/>
  <c r="A18" i="1"/>
  <c r="A52" i="1"/>
  <c r="A107" i="1"/>
  <c r="A74" i="1"/>
  <c r="A106" i="1"/>
  <c r="A88" i="1"/>
  <c r="A129" i="1"/>
  <c r="A126" i="1"/>
  <c r="A69" i="1"/>
  <c r="A46" i="1"/>
  <c r="A79" i="1"/>
  <c r="A90" i="1"/>
  <c r="A89" i="1"/>
  <c r="A55" i="1"/>
  <c r="F78" i="1"/>
  <c r="G78" i="1"/>
  <c r="H78" i="1"/>
  <c r="I78" i="1"/>
  <c r="J78" i="1"/>
  <c r="K7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8" i="1"/>
  <c r="G98" i="1"/>
  <c r="H98" i="1"/>
  <c r="I98" i="1"/>
  <c r="J98" i="1"/>
  <c r="K98" i="1"/>
  <c r="F53" i="1"/>
  <c r="G53" i="1"/>
  <c r="H53" i="1"/>
  <c r="I53" i="1"/>
  <c r="J53" i="1"/>
  <c r="K53" i="1"/>
  <c r="F18" i="1"/>
  <c r="G18" i="1"/>
  <c r="H18" i="1"/>
  <c r="I18" i="1"/>
  <c r="J18" i="1"/>
  <c r="K18" i="1"/>
  <c r="F52" i="1"/>
  <c r="G52" i="1"/>
  <c r="H52" i="1"/>
  <c r="I52" i="1"/>
  <c r="J52" i="1"/>
  <c r="K52" i="1"/>
  <c r="F107" i="1"/>
  <c r="G107" i="1"/>
  <c r="H107" i="1"/>
  <c r="I107" i="1"/>
  <c r="J107" i="1"/>
  <c r="K107" i="1"/>
  <c r="F74" i="1"/>
  <c r="G74" i="1"/>
  <c r="H74" i="1"/>
  <c r="I74" i="1"/>
  <c r="J74" i="1"/>
  <c r="K74" i="1"/>
  <c r="F106" i="1"/>
  <c r="G106" i="1"/>
  <c r="H106" i="1"/>
  <c r="I106" i="1"/>
  <c r="J106" i="1"/>
  <c r="K106" i="1"/>
  <c r="F88" i="1"/>
  <c r="G88" i="1"/>
  <c r="H88" i="1"/>
  <c r="I88" i="1"/>
  <c r="J88" i="1"/>
  <c r="K88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69" i="1"/>
  <c r="G69" i="1"/>
  <c r="H69" i="1"/>
  <c r="I69" i="1"/>
  <c r="J69" i="1"/>
  <c r="K69" i="1"/>
  <c r="F46" i="1"/>
  <c r="G46" i="1"/>
  <c r="H46" i="1"/>
  <c r="I46" i="1"/>
  <c r="J46" i="1"/>
  <c r="K46" i="1"/>
  <c r="F79" i="1"/>
  <c r="G79" i="1"/>
  <c r="H79" i="1"/>
  <c r="I79" i="1"/>
  <c r="J79" i="1"/>
  <c r="K79" i="1"/>
  <c r="F90" i="1"/>
  <c r="G90" i="1"/>
  <c r="H90" i="1"/>
  <c r="I90" i="1"/>
  <c r="J90" i="1"/>
  <c r="K90" i="1"/>
  <c r="F89" i="1"/>
  <c r="G89" i="1"/>
  <c r="H89" i="1"/>
  <c r="I89" i="1"/>
  <c r="J89" i="1"/>
  <c r="K89" i="1"/>
  <c r="F55" i="1"/>
  <c r="G55" i="1"/>
  <c r="H55" i="1"/>
  <c r="I55" i="1"/>
  <c r="J55" i="1"/>
  <c r="K55" i="1"/>
  <c r="F45" i="1" l="1"/>
  <c r="G45" i="1"/>
  <c r="A92" i="1"/>
  <c r="A68" i="1"/>
  <c r="A48" i="1"/>
  <c r="A22" i="1"/>
  <c r="A84" i="1"/>
  <c r="F92" i="1"/>
  <c r="G92" i="1"/>
  <c r="H92" i="1"/>
  <c r="I92" i="1"/>
  <c r="J92" i="1"/>
  <c r="K92" i="1"/>
  <c r="F68" i="1"/>
  <c r="G68" i="1"/>
  <c r="H68" i="1"/>
  <c r="I68" i="1"/>
  <c r="J68" i="1"/>
  <c r="K68" i="1"/>
  <c r="F48" i="1"/>
  <c r="G48" i="1"/>
  <c r="H48" i="1"/>
  <c r="I48" i="1"/>
  <c r="J48" i="1"/>
  <c r="K48" i="1"/>
  <c r="F22" i="1"/>
  <c r="G22" i="1"/>
  <c r="H22" i="1"/>
  <c r="I22" i="1"/>
  <c r="J22" i="1"/>
  <c r="K22" i="1"/>
  <c r="F84" i="1"/>
  <c r="G84" i="1"/>
  <c r="H84" i="1"/>
  <c r="I84" i="1"/>
  <c r="J84" i="1"/>
  <c r="K84" i="1"/>
  <c r="F9" i="1" l="1"/>
  <c r="G9" i="1"/>
  <c r="H9" i="1"/>
  <c r="I9" i="1"/>
  <c r="J9" i="1"/>
  <c r="K9" i="1"/>
  <c r="F43" i="1"/>
  <c r="G43" i="1"/>
  <c r="H43" i="1"/>
  <c r="I43" i="1"/>
  <c r="J43" i="1"/>
  <c r="K43" i="1"/>
  <c r="H45" i="1"/>
  <c r="I45" i="1"/>
  <c r="J45" i="1"/>
  <c r="K45" i="1"/>
  <c r="F105" i="1"/>
  <c r="G105" i="1"/>
  <c r="H105" i="1"/>
  <c r="I105" i="1"/>
  <c r="J105" i="1"/>
  <c r="K105" i="1"/>
  <c r="F32" i="1"/>
  <c r="G32" i="1"/>
  <c r="H32" i="1"/>
  <c r="I32" i="1"/>
  <c r="J32" i="1"/>
  <c r="K32" i="1"/>
  <c r="F109" i="1"/>
  <c r="G109" i="1"/>
  <c r="H109" i="1"/>
  <c r="I109" i="1"/>
  <c r="J109" i="1"/>
  <c r="K109" i="1"/>
  <c r="F10" i="1"/>
  <c r="G10" i="1"/>
  <c r="H10" i="1"/>
  <c r="I10" i="1"/>
  <c r="J10" i="1"/>
  <c r="K10" i="1"/>
  <c r="F28" i="1"/>
  <c r="G28" i="1"/>
  <c r="H28" i="1"/>
  <c r="I28" i="1"/>
  <c r="J28" i="1"/>
  <c r="K28" i="1"/>
  <c r="F27" i="1"/>
  <c r="G27" i="1"/>
  <c r="H27" i="1"/>
  <c r="I27" i="1"/>
  <c r="J27" i="1"/>
  <c r="K27" i="1"/>
  <c r="F130" i="1"/>
  <c r="G130" i="1"/>
  <c r="H130" i="1"/>
  <c r="I130" i="1"/>
  <c r="J130" i="1"/>
  <c r="K130" i="1"/>
  <c r="F73" i="1"/>
  <c r="G73" i="1"/>
  <c r="H73" i="1"/>
  <c r="I73" i="1"/>
  <c r="J73" i="1"/>
  <c r="K73" i="1"/>
  <c r="F16" i="1"/>
  <c r="G16" i="1"/>
  <c r="H16" i="1"/>
  <c r="I16" i="1"/>
  <c r="J16" i="1"/>
  <c r="K16" i="1"/>
  <c r="F118" i="1"/>
  <c r="G118" i="1"/>
  <c r="H118" i="1"/>
  <c r="I118" i="1"/>
  <c r="J118" i="1"/>
  <c r="K118" i="1"/>
  <c r="A9" i="1"/>
  <c r="A43" i="1"/>
  <c r="A45" i="1"/>
  <c r="A105" i="1"/>
  <c r="A32" i="1"/>
  <c r="A109" i="1"/>
  <c r="A10" i="1"/>
  <c r="A28" i="1"/>
  <c r="A27" i="1"/>
  <c r="A130" i="1"/>
  <c r="A73" i="1"/>
  <c r="A16" i="1"/>
  <c r="A118" i="1"/>
  <c r="F42" i="1" l="1"/>
  <c r="G42" i="1"/>
  <c r="H42" i="1"/>
  <c r="I42" i="1"/>
  <c r="J42" i="1"/>
  <c r="K42" i="1"/>
  <c r="F41" i="1"/>
  <c r="G41" i="1"/>
  <c r="H41" i="1"/>
  <c r="I41" i="1"/>
  <c r="J41" i="1"/>
  <c r="K41" i="1"/>
  <c r="F37" i="1"/>
  <c r="G37" i="1"/>
  <c r="H37" i="1"/>
  <c r="I37" i="1"/>
  <c r="J37" i="1"/>
  <c r="K37" i="1"/>
  <c r="F7" i="1"/>
  <c r="G7" i="1"/>
  <c r="H7" i="1"/>
  <c r="I7" i="1"/>
  <c r="J7" i="1"/>
  <c r="K7" i="1"/>
  <c r="F35" i="1"/>
  <c r="G35" i="1"/>
  <c r="H35" i="1"/>
  <c r="I35" i="1"/>
  <c r="J35" i="1"/>
  <c r="K35" i="1"/>
  <c r="F127" i="1"/>
  <c r="G127" i="1"/>
  <c r="H127" i="1"/>
  <c r="I127" i="1"/>
  <c r="J127" i="1"/>
  <c r="K127" i="1"/>
  <c r="F76" i="1"/>
  <c r="G76" i="1"/>
  <c r="H76" i="1"/>
  <c r="I76" i="1"/>
  <c r="J76" i="1"/>
  <c r="K76" i="1"/>
  <c r="F15" i="1"/>
  <c r="G15" i="1"/>
  <c r="H15" i="1"/>
  <c r="I15" i="1"/>
  <c r="J15" i="1"/>
  <c r="K15" i="1"/>
  <c r="F66" i="1"/>
  <c r="G66" i="1"/>
  <c r="H66" i="1"/>
  <c r="I66" i="1"/>
  <c r="J66" i="1"/>
  <c r="K66" i="1"/>
  <c r="F17" i="1"/>
  <c r="G17" i="1"/>
  <c r="H17" i="1"/>
  <c r="I17" i="1"/>
  <c r="J17" i="1"/>
  <c r="K17" i="1"/>
  <c r="F30" i="1"/>
  <c r="G30" i="1"/>
  <c r="H30" i="1"/>
  <c r="I30" i="1"/>
  <c r="J30" i="1"/>
  <c r="K30" i="1"/>
  <c r="F24" i="1"/>
  <c r="G24" i="1"/>
  <c r="H24" i="1"/>
  <c r="I24" i="1"/>
  <c r="J24" i="1"/>
  <c r="K24" i="1"/>
  <c r="F21" i="1"/>
  <c r="G21" i="1"/>
  <c r="H21" i="1"/>
  <c r="I21" i="1"/>
  <c r="J21" i="1"/>
  <c r="K21" i="1"/>
  <c r="F31" i="1"/>
  <c r="G31" i="1"/>
  <c r="H31" i="1"/>
  <c r="I31" i="1"/>
  <c r="J31" i="1"/>
  <c r="K31" i="1"/>
  <c r="F26" i="1"/>
  <c r="G26" i="1"/>
  <c r="H26" i="1"/>
  <c r="I26" i="1"/>
  <c r="J26" i="1"/>
  <c r="K26" i="1"/>
  <c r="F94" i="1"/>
  <c r="G94" i="1"/>
  <c r="H94" i="1"/>
  <c r="I94" i="1"/>
  <c r="J94" i="1"/>
  <c r="K94" i="1"/>
  <c r="F5" i="1"/>
  <c r="G5" i="1"/>
  <c r="H5" i="1"/>
  <c r="I5" i="1"/>
  <c r="J5" i="1"/>
  <c r="K5" i="1"/>
  <c r="F75" i="1"/>
  <c r="G75" i="1"/>
  <c r="H75" i="1"/>
  <c r="I75" i="1"/>
  <c r="J75" i="1"/>
  <c r="K75" i="1"/>
  <c r="F82" i="1"/>
  <c r="G82" i="1"/>
  <c r="H82" i="1"/>
  <c r="I82" i="1"/>
  <c r="J82" i="1"/>
  <c r="K82" i="1"/>
  <c r="F111" i="1"/>
  <c r="G111" i="1"/>
  <c r="H111" i="1"/>
  <c r="I111" i="1"/>
  <c r="J111" i="1"/>
  <c r="K111" i="1"/>
  <c r="F91" i="1"/>
  <c r="G91" i="1"/>
  <c r="H91" i="1"/>
  <c r="I91" i="1"/>
  <c r="J91" i="1"/>
  <c r="K91" i="1"/>
  <c r="F115" i="1"/>
  <c r="G115" i="1"/>
  <c r="H115" i="1"/>
  <c r="I115" i="1"/>
  <c r="J115" i="1"/>
  <c r="K115" i="1"/>
  <c r="F23" i="1"/>
  <c r="G23" i="1"/>
  <c r="H23" i="1"/>
  <c r="I23" i="1"/>
  <c r="J23" i="1"/>
  <c r="K23" i="1"/>
  <c r="A42" i="1"/>
  <c r="A41" i="1"/>
  <c r="A37" i="1"/>
  <c r="A7" i="1"/>
  <c r="A35" i="1"/>
  <c r="A127" i="1"/>
  <c r="A76" i="1"/>
  <c r="A15" i="1"/>
  <c r="A66" i="1"/>
  <c r="A17" i="1"/>
  <c r="A30" i="1"/>
  <c r="A24" i="1"/>
  <c r="A21" i="1"/>
  <c r="A31" i="1"/>
  <c r="A26" i="1"/>
  <c r="A94" i="1"/>
  <c r="A5" i="1"/>
  <c r="A75" i="1"/>
  <c r="A82" i="1"/>
  <c r="A111" i="1"/>
  <c r="A91" i="1"/>
  <c r="A115" i="1"/>
  <c r="A23" i="1"/>
  <c r="F12" i="1" l="1"/>
  <c r="G12" i="1"/>
  <c r="H12" i="1"/>
  <c r="I12" i="1"/>
  <c r="J12" i="1"/>
  <c r="K12" i="1"/>
  <c r="F14" i="1"/>
  <c r="G14" i="1"/>
  <c r="H14" i="1"/>
  <c r="I14" i="1"/>
  <c r="J14" i="1"/>
  <c r="K14" i="1"/>
  <c r="F6" i="1"/>
  <c r="G6" i="1"/>
  <c r="H6" i="1"/>
  <c r="I6" i="1"/>
  <c r="J6" i="1"/>
  <c r="K6" i="1"/>
  <c r="F33" i="1"/>
  <c r="G33" i="1"/>
  <c r="H33" i="1"/>
  <c r="I33" i="1"/>
  <c r="J33" i="1"/>
  <c r="K33" i="1"/>
  <c r="F117" i="1"/>
  <c r="G117" i="1"/>
  <c r="H117" i="1"/>
  <c r="I117" i="1"/>
  <c r="J117" i="1"/>
  <c r="K117" i="1"/>
  <c r="A12" i="1"/>
  <c r="A14" i="1"/>
  <c r="A6" i="1"/>
  <c r="A33" i="1"/>
  <c r="A117" i="1"/>
  <c r="F108" i="1"/>
  <c r="G108" i="1"/>
  <c r="H108" i="1"/>
  <c r="I108" i="1"/>
  <c r="J108" i="1"/>
  <c r="K108" i="1"/>
  <c r="F62" i="1"/>
  <c r="G62" i="1"/>
  <c r="H62" i="1"/>
  <c r="I62" i="1"/>
  <c r="J62" i="1"/>
  <c r="K62" i="1"/>
  <c r="F72" i="1"/>
  <c r="G72" i="1"/>
  <c r="H72" i="1"/>
  <c r="I72" i="1"/>
  <c r="J72" i="1"/>
  <c r="K72" i="1"/>
  <c r="F123" i="1"/>
  <c r="G123" i="1"/>
  <c r="H123" i="1"/>
  <c r="I123" i="1"/>
  <c r="J123" i="1"/>
  <c r="K123" i="1"/>
  <c r="F25" i="1"/>
  <c r="G25" i="1"/>
  <c r="H25" i="1"/>
  <c r="I25" i="1"/>
  <c r="J25" i="1"/>
  <c r="K25" i="1"/>
  <c r="F29" i="1"/>
  <c r="G29" i="1"/>
  <c r="H29" i="1"/>
  <c r="I29" i="1"/>
  <c r="J29" i="1"/>
  <c r="K29" i="1"/>
  <c r="F125" i="1"/>
  <c r="G125" i="1"/>
  <c r="H125" i="1"/>
  <c r="I125" i="1"/>
  <c r="J125" i="1"/>
  <c r="K125" i="1"/>
  <c r="F50" i="1"/>
  <c r="G50" i="1"/>
  <c r="H50" i="1"/>
  <c r="I50" i="1"/>
  <c r="J50" i="1"/>
  <c r="K50" i="1"/>
  <c r="A108" i="1"/>
  <c r="A62" i="1"/>
  <c r="A72" i="1"/>
  <c r="A123" i="1"/>
  <c r="A25" i="1"/>
  <c r="A29" i="1"/>
  <c r="A125" i="1"/>
  <c r="A50" i="1"/>
  <c r="F124" i="1"/>
  <c r="G124" i="1"/>
  <c r="H124" i="1"/>
  <c r="I124" i="1"/>
  <c r="J124" i="1"/>
  <c r="K124" i="1"/>
  <c r="F58" i="1"/>
  <c r="G58" i="1"/>
  <c r="H58" i="1"/>
  <c r="I58" i="1"/>
  <c r="J58" i="1"/>
  <c r="K58" i="1"/>
  <c r="F44" i="1"/>
  <c r="G44" i="1"/>
  <c r="H44" i="1"/>
  <c r="I44" i="1"/>
  <c r="J44" i="1"/>
  <c r="K44" i="1"/>
  <c r="F47" i="1"/>
  <c r="G47" i="1"/>
  <c r="H47" i="1"/>
  <c r="I47" i="1"/>
  <c r="J47" i="1"/>
  <c r="K47" i="1"/>
  <c r="F38" i="1"/>
  <c r="G38" i="1"/>
  <c r="H38" i="1"/>
  <c r="I38" i="1"/>
  <c r="J38" i="1"/>
  <c r="K38" i="1"/>
  <c r="F40" i="1"/>
  <c r="G40" i="1"/>
  <c r="H40" i="1"/>
  <c r="I40" i="1"/>
  <c r="J40" i="1"/>
  <c r="K40" i="1"/>
  <c r="F36" i="1"/>
  <c r="G36" i="1"/>
  <c r="H36" i="1"/>
  <c r="I36" i="1"/>
  <c r="J36" i="1"/>
  <c r="K36" i="1"/>
  <c r="F70" i="1"/>
  <c r="G70" i="1"/>
  <c r="H70" i="1"/>
  <c r="I70" i="1"/>
  <c r="J70" i="1"/>
  <c r="K70" i="1"/>
  <c r="F51" i="1"/>
  <c r="G51" i="1"/>
  <c r="H51" i="1"/>
  <c r="I51" i="1"/>
  <c r="J51" i="1"/>
  <c r="K51" i="1"/>
  <c r="F13" i="1"/>
  <c r="G13" i="1"/>
  <c r="H13" i="1"/>
  <c r="I13" i="1"/>
  <c r="J13" i="1"/>
  <c r="K13" i="1"/>
  <c r="F56" i="1"/>
  <c r="G56" i="1"/>
  <c r="H56" i="1"/>
  <c r="I56" i="1"/>
  <c r="J56" i="1"/>
  <c r="K56" i="1"/>
  <c r="A124" i="1"/>
  <c r="A58" i="1"/>
  <c r="A44" i="1"/>
  <c r="A47" i="1"/>
  <c r="A38" i="1"/>
  <c r="A40" i="1"/>
  <c r="A36" i="1"/>
  <c r="A70" i="1"/>
  <c r="A51" i="1"/>
  <c r="A13" i="1"/>
  <c r="A56" i="1"/>
  <c r="F59" i="1"/>
  <c r="G59" i="1"/>
  <c r="H59" i="1"/>
  <c r="I59" i="1"/>
  <c r="J59" i="1"/>
  <c r="K59" i="1"/>
  <c r="A59" i="1"/>
  <c r="A54" i="1" l="1"/>
  <c r="F54" i="1"/>
  <c r="G54" i="1"/>
  <c r="H54" i="1"/>
  <c r="I54" i="1"/>
  <c r="J54" i="1"/>
  <c r="K54" i="1"/>
  <c r="A19" i="1" l="1"/>
  <c r="F19" i="1"/>
  <c r="G19" i="1"/>
  <c r="H19" i="1"/>
  <c r="I19" i="1"/>
  <c r="J19" i="1"/>
  <c r="K19" i="1"/>
  <c r="A102" i="1"/>
  <c r="F102" i="1"/>
  <c r="G102" i="1"/>
  <c r="H102" i="1"/>
  <c r="I102" i="1"/>
  <c r="J102" i="1"/>
  <c r="K102" i="1"/>
  <c r="A114" i="1"/>
  <c r="F114" i="1"/>
  <c r="G114" i="1"/>
  <c r="H114" i="1"/>
  <c r="I114" i="1"/>
  <c r="J114" i="1"/>
  <c r="K114" i="1"/>
  <c r="A93" i="1"/>
  <c r="F93" i="1"/>
  <c r="G93" i="1"/>
  <c r="H93" i="1"/>
  <c r="I93" i="1"/>
  <c r="J93" i="1"/>
  <c r="K93" i="1"/>
  <c r="A112" i="1"/>
  <c r="F112" i="1"/>
  <c r="G112" i="1"/>
  <c r="H112" i="1"/>
  <c r="I112" i="1"/>
  <c r="J112" i="1"/>
  <c r="K112" i="1"/>
  <c r="A8" i="1"/>
  <c r="F8" i="1"/>
  <c r="G8" i="1"/>
  <c r="H8" i="1"/>
  <c r="I8" i="1"/>
  <c r="J8" i="1"/>
  <c r="K8" i="1"/>
  <c r="F121" i="1" l="1"/>
  <c r="G121" i="1"/>
  <c r="H121" i="1"/>
  <c r="I121" i="1"/>
  <c r="J121" i="1"/>
  <c r="K121" i="1"/>
  <c r="F71" i="1"/>
  <c r="G71" i="1"/>
  <c r="H71" i="1"/>
  <c r="I71" i="1"/>
  <c r="J71" i="1"/>
  <c r="K71" i="1"/>
  <c r="F49" i="1"/>
  <c r="G49" i="1"/>
  <c r="H49" i="1"/>
  <c r="I49" i="1"/>
  <c r="J49" i="1"/>
  <c r="K49" i="1"/>
  <c r="F39" i="1"/>
  <c r="G39" i="1"/>
  <c r="H39" i="1"/>
  <c r="I39" i="1"/>
  <c r="J39" i="1"/>
  <c r="K39" i="1"/>
  <c r="F85" i="1"/>
  <c r="G85" i="1"/>
  <c r="H85" i="1"/>
  <c r="I85" i="1"/>
  <c r="J85" i="1"/>
  <c r="K85" i="1"/>
  <c r="A121" i="1"/>
  <c r="A71" i="1"/>
  <c r="A49" i="1"/>
  <c r="A39" i="1"/>
  <c r="A85" i="1"/>
  <c r="F60" i="1"/>
  <c r="G60" i="1"/>
  <c r="H60" i="1"/>
  <c r="I60" i="1"/>
  <c r="J60" i="1"/>
  <c r="K60" i="1"/>
  <c r="A60" i="1"/>
  <c r="A57" i="1" l="1"/>
  <c r="F57" i="1"/>
  <c r="G57" i="1"/>
  <c r="H57" i="1"/>
  <c r="I57" i="1"/>
  <c r="J57" i="1"/>
  <c r="K57" i="1"/>
  <c r="F87" i="1" l="1"/>
  <c r="G87" i="1"/>
  <c r="H87" i="1"/>
  <c r="I87" i="1"/>
  <c r="J87" i="1"/>
  <c r="K87" i="1"/>
  <c r="A8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<sst xmlns="http://schemas.openxmlformats.org/spreadsheetml/2006/main" count="13721" uniqueCount="2670">
  <si>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</si>
  <si>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</si>
  <si>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</si>
  <si>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</si>
  <si>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</si>
  <si>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</si>
  <si>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</si>
  <si>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</si>
  <si>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</si>
  <si>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</si>
  <si>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</si>
  <si>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</si>
  <si>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</si>
  <si>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</si>
  <si>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</si>
  <si>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</si>
  <si>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</si>
  <si>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</si>
  <si>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</si>
  <si>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</si>
  <si>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</si>
  <si>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</si>
  <si>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</si>
  <si>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</si>
  <si>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</si>
  <si>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</si>
  <si>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</si>
  <si>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</si>
  <si>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</si>
  <si>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</si>
  <si>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</si>
  <si>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</si>
  <si>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</si>
  <si>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</si>
  <si>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</si>
  <si>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</si>
  <si>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</si>
  <si>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</si>
  <si>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</si>
  <si>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</si>
  <si>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</si>
  <si>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</si>
  <si>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</si>
  <si>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</si>
  <si>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</si>
  <si>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</si>
  <si>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</si>
  <si>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</si>
  <si>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</si>
  <si>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</si>
  <si>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</si>
  <si>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</si>
  <si>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</si>
  <si>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</si>
  <si>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</si>
  <si>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</si>
  <si>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</si>
  <si>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</si>
  <si>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</si>
  <si>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</si>
  <si>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</si>
  <si>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</si>
  <si>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</si>
  <si>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</si>
  <si>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</si>
  <si>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</si>
  <si>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</si>
  <si>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</si>
  <si>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</si>
  <si>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</si>
  <si>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</si>
  <si>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</si>
  <si>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</si>
  <si>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</si>
  <si>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</si>
  <si>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</si>
  <si>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</si>
  <si>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</si>
  <si>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</si>
  <si>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</si>
  <si>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</si>
  <si>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</si>
  <si>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</si>
  <si>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</si>
  <si>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</si>
  <si>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</si>
  <si>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</si>
  <si>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</si>
  <si>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</si>
  <si>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</si>
  <si>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</si>
  <si>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</si>
  <si>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</si>
  <si>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</si>
  <si>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</si>
  <si>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</si>
  <si>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</si>
  <si>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</si>
  <si>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</si>
  <si>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</si>
  <si>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</si>
  <si>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</si>
  <si>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</si>
  <si>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</si>
  <si>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</si>
  <si>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</si>
  <si>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</si>
  <si>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</si>
  <si>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</si>
  <si>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</si>
  <si>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</si>
  <si>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</si>
  <si>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</si>
  <si>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</si>
  <si>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</si>
  <si>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</si>
  <si>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</si>
  <si>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</si>
  <si>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</si>
  <si>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</si>
  <si>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</si>
  <si>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</si>
  <si>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</si>
  <si>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</si>
  <si>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</si>
  <si>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</si>
  <si>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</si>
  <si>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</si>
  <si>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</si>
  <si>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</si>
  <si>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</si>
  <si>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</si>
  <si>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</si>
  <si>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</si>
  <si>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</si>
  <si>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</si>
  <si>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</si>
  <si>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</si>
  <si>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</si>
  <si>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</si>
  <si>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</si>
  <si>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</si>
  <si>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</si>
  <si>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</si>
  <si>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</si>
  <si>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</si>
  <si>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</si>
  <si>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</si>
  <si>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</si>
  <si>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</si>
  <si>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</si>
  <si>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</si>
  <si>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</si>
  <si>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</si>
  <si>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</si>
  <si>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</si>
  <si>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</si>
  <si>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</si>
  <si>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</si>
  <si>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</si>
  <si>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</si>
  <si>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</si>
  <si>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</si>
  <si>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</si>
  <si>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</si>
  <si>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</si>
  <si>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</si>
  <si>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</si>
  <si>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</si>
  <si>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</si>
  <si>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</si>
  <si>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</si>
  <si>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</si>
  <si>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</si>
  <si>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</si>
  <si>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</si>
  <si>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</si>
  <si>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</si>
  <si>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</si>
  <si>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</si>
  <si>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</si>
  <si>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</si>
  <si>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</si>
  <si>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</si>
  <si>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</si>
  <si>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</si>
  <si>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</si>
  <si>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</si>
  <si>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</si>
  <si>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</si>
  <si>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</si>
  <si>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</si>
  <si>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</si>
  <si>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</si>
  <si>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</si>
  <si>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</si>
  <si>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</si>
  <si>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</si>
  <si>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</si>
  <si>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</si>
  <si>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</si>
  <si>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</si>
  <si>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</si>
  <si>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</si>
  <si>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</si>
  <si>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</si>
  <si>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</si>
  <si>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</si>
  <si>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</si>
  <si>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</si>
  <si>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</si>
  <si>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</si>
  <si>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</si>
  <si>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</si>
  <si>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</si>
  <si>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</si>
  <si>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</si>
  <si>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</si>
  <si>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</si>
  <si>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</si>
  <si>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</si>
  <si>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</si>
  <si>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</si>
  <si>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</si>
  <si>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</si>
  <si>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</si>
  <si>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</si>
  <si>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</si>
  <si>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</si>
  <si>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</si>
  <si>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</si>
  <si>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</si>
  <si>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</si>
  <si>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</si>
  <si>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</si>
  <si>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</si>
  <si>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</si>
  <si>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</si>
  <si>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</si>
  <si>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</si>
  <si>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</si>
  <si>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</si>
  <si>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</si>
  <si>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</si>
  <si>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</si>
  <si>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</si>
  <si>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</si>
  <si>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</si>
  <si>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</si>
  <si>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</si>
  <si>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</si>
  <si>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</si>
  <si>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</si>
  <si>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</si>
  <si>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</si>
  <si>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</si>
  <si>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</si>
  <si>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</si>
  <si>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</si>
  <si>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</si>
  <si>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</si>
  <si>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</si>
  <si>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</si>
  <si>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</si>
  <si>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</si>
  <si>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</si>
  <si>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</si>
  <si>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</si>
  <si>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</si>
  <si>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</si>
  <si>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</si>
  <si>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</si>
  <si>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</si>
  <si>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</si>
  <si>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</si>
  <si>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</si>
  <si>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</si>
  <si>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</si>
  <si>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</si>
  <si>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</si>
  <si>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</si>
  <si>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</si>
  <si>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</si>
  <si>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</si>
  <si>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</si>
  <si>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</si>
  <si>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</si>
  <si>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</si>
  <si>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</si>
  <si>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</si>
  <si>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</si>
  <si>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</si>
  <si>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</si>
  <si>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</si>
  <si>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</si>
  <si>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</si>
  <si>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</si>
  <si>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</si>
  <si>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</si>
  <si>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</si>
  <si>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</si>
  <si>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</si>
  <si>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</si>
  <si>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</si>
  <si>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</si>
  <si>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</si>
  <si>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</si>
  <si>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</si>
  <si>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</si>
  <si>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</si>
  <si>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</si>
  <si>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</si>
  <si>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</si>
  <si>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</si>
  <si>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</si>
  <si>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</si>
  <si>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</si>
  <si>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</si>
  <si>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</si>
  <si>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</si>
  <si>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</si>
  <si>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</si>
  <si>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</si>
  <si>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</si>
  <si>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</si>
  <si>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</si>
  <si>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</si>
  <si>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</si>
  <si>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</si>
  <si>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</si>
  <si>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</si>
  <si>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</si>
  <si>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</si>
  <si>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</si>
  <si>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</si>
  <si>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</si>
  <si>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</si>
  <si>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</si>
  <si>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</si>
  <si>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</si>
  <si>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</si>
  <si>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</si>
  <si>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</si>
  <si>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</si>
  <si>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</si>
  <si>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</si>
  <si>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</si>
  <si>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</si>
  <si>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</si>
  <si>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</si>
  <si>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</si>
  <si>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</si>
  <si>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</si>
  <si>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</si>
  <si>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</si>
  <si>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</si>
  <si>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</si>
  <si>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</si>
  <si>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</si>
  <si>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</si>
  <si>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</si>
  <si>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</si>
  <si>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</si>
  <si>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</si>
  <si>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</si>
  <si>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</si>
  <si>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</si>
  <si>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</si>
  <si>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</si>
  <si>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</si>
  <si>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</si>
  <si>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</si>
  <si>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</si>
  <si>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</si>
  <si>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</si>
  <si>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</si>
  <si>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</si>
  <si>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</si>
  <si>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</si>
  <si>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</si>
  <si>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</si>
  <si>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</si>
  <si>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</si>
  <si>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</si>
  <si>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</si>
  <si>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</si>
  <si>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</si>
  <si>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</si>
  <si>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</si>
  <si>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</si>
  <si>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</si>
  <si>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</si>
  <si>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</si>
  <si>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</si>
  <si>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</si>
  <si>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</si>
  <si>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</si>
  <si>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</si>
  <si>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</si>
  <si>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</si>
  <si>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</si>
  <si>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</si>
  <si>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</si>
  <si>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</si>
  <si>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</si>
  <si>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</si>
  <si>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</si>
  <si>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</si>
  <si>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</si>
  <si>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</si>
  <si>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</si>
  <si>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</si>
  <si>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</si>
  <si>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</si>
  <si>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</si>
  <si>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</si>
  <si>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</si>
  <si>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</si>
  <si>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</si>
  <si>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</si>
  <si>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</si>
  <si>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</si>
  <si>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</si>
  <si>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</si>
  <si>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</si>
  <si>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</si>
  <si>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</si>
  <si>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</si>
  <si>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</si>
  <si>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</si>
  <si>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</si>
  <si>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</si>
  <si>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</si>
  <si>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</si>
  <si>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</si>
  <si>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</si>
  <si>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</si>
  <si>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</si>
  <si>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</si>
  <si>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</si>
  <si>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</si>
  <si>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</si>
  <si>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</si>
  <si>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</si>
  <si>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</si>
  <si>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</si>
  <si>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</si>
  <si>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</si>
  <si>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</si>
  <si>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</si>
  <si>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</si>
  <si>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</si>
  <si>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</si>
  <si>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</si>
  <si>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</si>
  <si>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</si>
  <si>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</si>
  <si>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</si>
  <si>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</si>
  <si>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</si>
  <si>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</si>
  <si>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</si>
  <si>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</si>
  <si>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</si>
  <si>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</si>
  <si>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</si>
  <si>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</si>
  <si>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</si>
  <si>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</si>
  <si>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</si>
  <si>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</si>
  <si>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</si>
  <si>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</si>
  <si>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</si>
  <si>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</si>
  <si>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</si>
  <si>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</si>
  <si>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</si>
  <si>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</si>
  <si>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</si>
  <si>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</si>
  <si>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</si>
  <si>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</si>
  <si>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</si>
  <si>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</si>
  <si>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</si>
  <si>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</si>
  <si>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</si>
  <si>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</si>
  <si>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</si>
  <si>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</si>
  <si>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</si>
  <si>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</si>
  <si>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</si>
  <si>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</si>
  <si>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</si>
  <si>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</si>
  <si>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</si>
  <si>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</si>
  <si>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</si>
  <si>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</si>
  <si>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</si>
  <si>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</si>
  <si>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</si>
  <si>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</si>
  <si>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</si>
  <si>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</si>
  <si>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</si>
  <si>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</si>
  <si>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</si>
  <si>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</si>
  <si>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</si>
  <si>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</si>
  <si>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</si>
  <si>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</si>
  <si>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</si>
  <si>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</si>
  <si>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</si>
  <si>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</si>
  <si>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</si>
  <si>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</si>
  <si>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</si>
  <si>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</si>
  <si>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</si>
  <si>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</si>
  <si>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</si>
  <si>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</si>
  <si>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</si>
  <si>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</si>
  <si>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</si>
  <si>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</si>
  <si>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</si>
  <si>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</si>
  <si>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</si>
  <si>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</si>
  <si>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</si>
  <si>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</si>
  <si>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</si>
  <si>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</si>
  <si>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</si>
  <si>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</si>
  <si>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</si>
  <si>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</si>
  <si>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</si>
  <si>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</si>
  <si>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</si>
  <si>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</si>
  <si>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</si>
  <si>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</si>
  <si>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</si>
  <si>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</si>
  <si>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</si>
  <si>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</si>
  <si>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</si>
  <si>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</si>
  <si>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</si>
  <si>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</si>
  <si>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</si>
  <si>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</si>
  <si>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</si>
  <si>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</si>
  <si>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</si>
  <si>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</si>
  <si>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</si>
  <si>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</si>
  <si>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</si>
  <si>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</si>
  <si>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</si>
  <si>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</si>
  <si>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</si>
  <si>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</si>
  <si>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</si>
  <si>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</si>
  <si>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</si>
  <si>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</si>
  <si>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</si>
  <si>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</si>
  <si>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</si>
  <si>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</si>
  <si>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</si>
  <si>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</si>
  <si>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</si>
  <si>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</si>
  <si>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</si>
  <si>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</si>
  <si>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</si>
  <si>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</si>
  <si>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</si>
  <si>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</si>
  <si>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</si>
  <si>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</si>
  <si>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</si>
  <si>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</si>
  <si>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</si>
  <si>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</si>
  <si>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</si>
  <si>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</si>
  <si>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</si>
  <si>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</si>
  <si>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</si>
  <si>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</si>
  <si>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</si>
  <si>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</si>
  <si>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</si>
  <si>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</si>
  <si>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</si>
  <si>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</si>
  <si>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</si>
  <si>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</si>
  <si>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</si>
  <si>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</si>
  <si>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</si>
  <si>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</si>
  <si>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</si>
  <si>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</si>
  <si>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</si>
  <si>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</si>
  <si>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</si>
  <si>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</si>
  <si>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</si>
  <si>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</si>
  <si>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</si>
  <si>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</si>
  <si>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</si>
  <si>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</si>
  <si>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</si>
  <si>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</si>
  <si>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</si>
  <si>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</si>
  <si>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</si>
  <si>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</si>
  <si>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</si>
  <si>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</si>
  <si>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</si>
  <si>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</si>
  <si>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</si>
  <si>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</si>
  <si>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</si>
  <si>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</si>
  <si>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</si>
  <si>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</si>
  <si>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</si>
  <si>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</si>
  <si>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</si>
  <si>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</si>
  <si>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</si>
  <si>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</si>
  <si>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</si>
  <si>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</si>
  <si>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</si>
  <si>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</si>
  <si>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</si>
  <si>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</si>
  <si>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</si>
  <si>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</si>
  <si>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</si>
  <si>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</si>
  <si>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</si>
  <si>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</si>
  <si>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</si>
  <si>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</si>
  <si>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</si>
  <si>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</si>
  <si>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</si>
  <si>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</si>
  <si>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</si>
  <si>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</si>
  <si>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</si>
  <si>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</si>
  <si>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</si>
  <si>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</si>
  <si>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</si>
  <si>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</si>
  <si>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</si>
  <si>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</si>
  <si>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</si>
  <si>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</si>
  <si>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</si>
  <si>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</si>
  <si>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</si>
  <si>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</si>
  <si>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</si>
  <si>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</si>
  <si>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</si>
  <si>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</si>
  <si>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</si>
  <si>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</si>
  <si>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</si>
  <si>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</si>
  <si>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</si>
  <si>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</si>
  <si>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</si>
  <si>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</si>
  <si>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</si>
  <si>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</si>
  <si>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</si>
  <si>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</si>
  <si>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</si>
  <si>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</si>
  <si>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</si>
  <si>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</si>
  <si>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</si>
  <si>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</si>
  <si>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</si>
  <si>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</si>
  <si>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</si>
  <si>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</si>
  <si>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</si>
  <si>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</si>
  <si>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</si>
  <si>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</si>
  <si>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</si>
  <si>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</si>
  <si>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</si>
  <si>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</si>
  <si>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</si>
  <si>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</si>
  <si>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</si>
  <si>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</si>
  <si>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</si>
  <si>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</si>
  <si>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</si>
  <si>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</si>
  <si>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</si>
  <si>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</si>
  <si>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</si>
  <si>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</si>
  <si>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</si>
  <si>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</si>
  <si>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</si>
  <si>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</si>
  <si>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</si>
  <si>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</si>
  <si>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</si>
  <si>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</si>
  <si>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</si>
  <si>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</si>
  <si>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</si>
  <si>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</si>
  <si>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</si>
  <si>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</si>
  <si>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</si>
  <si>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</si>
  <si>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</si>
  <si>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</si>
  <si>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</si>
  <si>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</si>
  <si>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</si>
  <si>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</si>
  <si>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</si>
  <si>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</si>
  <si>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</si>
  <si>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</si>
  <si>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</si>
  <si>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</si>
  <si>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</si>
  <si>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</si>
  <si>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</si>
  <si>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</si>
  <si>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</si>
  <si>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</si>
  <si>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</si>
  <si>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</si>
  <si>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</si>
  <si>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</si>
  <si>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</si>
  <si>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</si>
  <si>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</si>
  <si>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</si>
  <si>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</si>
  <si>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</si>
  <si>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</si>
  <si>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</si>
  <si>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</si>
  <si>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</si>
  <si>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</si>
  <si>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</si>
  <si>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</si>
  <si>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</si>
  <si>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</si>
  <si>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</si>
  <si>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</si>
  <si>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</si>
  <si>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</si>
  <si>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</si>
  <si>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</si>
  <si>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</si>
  <si>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</si>
  <si>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</si>
  <si>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</si>
  <si>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</si>
  <si>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</si>
  <si>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</si>
  <si>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</si>
  <si>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</si>
  <si>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</si>
  <si>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</si>
  <si>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</si>
  <si>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</si>
  <si>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</si>
  <si>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</si>
  <si>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</si>
  <si>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</si>
  <si>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</si>
  <si>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</si>
  <si>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</si>
  <si>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</si>
  <si>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</si>
  <si>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</si>
  <si>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</si>
  <si>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</si>
  <si>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</si>
  <si>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</si>
  <si>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</si>
  <si>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</si>
  <si>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</si>
  <si>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</si>
  <si>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</si>
  <si>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</si>
  <si>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</si>
  <si>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</si>
  <si>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</si>
  <si>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</si>
  <si>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</si>
  <si>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</si>
  <si>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</si>
  <si>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</si>
  <si>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</si>
  <si>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</si>
  <si>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</si>
  <si>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</si>
  <si>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</si>
  <si>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</si>
  <si>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</si>
  <si>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</si>
  <si>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</si>
  <si>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</si>
  <si>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</si>
  <si>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</si>
  <si>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</si>
  <si>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</si>
  <si>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</si>
  <si>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</si>
  <si>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</si>
  <si>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</si>
  <si>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</si>
  <si>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</si>
  <si>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</si>
  <si>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</si>
  <si>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</si>
  <si>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</si>
  <si>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</si>
  <si>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</si>
  <si>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</si>
  <si>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</si>
  <si>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</si>
  <si>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</si>
  <si>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</si>
  <si>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</si>
  <si>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</si>
  <si>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</si>
  <si>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</si>
  <si>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</si>
  <si>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</si>
  <si>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</si>
  <si>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</si>
  <si>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</si>
  <si>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</si>
  <si>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</si>
  <si>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</si>
  <si>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</si>
  <si>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</si>
  <si>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</si>
  <si>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</si>
  <si>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</si>
  <si>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</si>
  <si>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</si>
  <si>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</si>
  <si>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</si>
  <si>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</si>
  <si>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</si>
  <si>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</si>
  <si>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</si>
  <si>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</si>
  <si>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</si>
  <si>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</si>
  <si>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</si>
  <si>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</si>
  <si>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</si>
  <si>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</si>
  <si>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</si>
  <si>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</si>
  <si>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</si>
  <si>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</si>
  <si>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</si>
  <si>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</si>
  <si>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</si>
  <si>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</si>
  <si>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</si>
  <si>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</si>
  <si>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</si>
  <si>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</si>
  <si>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</si>
  <si>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</si>
  <si>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</si>
  <si>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</si>
  <si>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</si>
  <si>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</si>
  <si>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</si>
  <si>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</si>
  <si>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</si>
  <si>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</si>
  <si>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</si>
  <si>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</si>
  <si>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</si>
  <si>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</si>
  <si>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</si>
  <si>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</si>
  <si>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</si>
  <si>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</si>
  <si>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</si>
  <si>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</si>
  <si>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</si>
  <si>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</si>
  <si>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</si>
  <si>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</si>
  <si>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</si>
  <si>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</si>
  <si>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</si>
  <si>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</si>
  <si>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</si>
  <si>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</si>
  <si>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</si>
  <si>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</si>
  <si>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</si>
  <si>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</si>
  <si>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</si>
  <si>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</si>
  <si>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</si>
  <si>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</si>
  <si>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</si>
  <si>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</si>
  <si>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</si>
  <si>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</si>
  <si>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</si>
  <si>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</si>
  <si>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</si>
  <si>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</si>
  <si>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</si>
  <si>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</si>
  <si>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</si>
  <si>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</si>
  <si>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</si>
  <si>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</si>
  <si>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</si>
  <si>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</si>
  <si>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</si>
  <si>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</si>
  <si>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</si>
  <si>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</si>
  <si>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</si>
  <si>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</si>
  <si>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</si>
  <si>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</si>
  <si>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</si>
  <si>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</si>
  <si>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</si>
  <si>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</si>
  <si>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</si>
  <si>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</si>
  <si>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</si>
  <si>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</si>
  <si>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</si>
  <si>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</si>
  <si>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</si>
  <si>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</si>
  <si>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</si>
  <si>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</si>
  <si>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</si>
  <si>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</si>
  <si>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</si>
  <si>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</si>
  <si>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</si>
  <si>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</si>
  <si>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</si>
  <si>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</si>
  <si>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</si>
  <si>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</si>
  <si>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</si>
  <si>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</si>
  <si>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</si>
  <si>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</si>
  <si>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</si>
  <si>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</si>
  <si>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</si>
  <si>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</si>
  <si>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</si>
  <si>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</si>
  <si>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</si>
  <si>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</si>
  <si>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</si>
  <si>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</si>
  <si>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</si>
  <si>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</si>
  <si>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</si>
  <si>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</si>
  <si>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</si>
  <si>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</si>
  <si>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</si>
  <si>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</si>
  <si>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</si>
  <si>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</si>
  <si>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</si>
  <si>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</si>
  <si>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</si>
  <si>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</si>
  <si>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</si>
  <si>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</si>
  <si>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</si>
  <si>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</si>
  <si>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</si>
  <si>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</si>
  <si>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</si>
  <si>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</si>
  <si>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</si>
  <si>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</si>
  <si>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</si>
  <si>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</si>
  <si>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</si>
  <si>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</si>
  <si>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</si>
  <si>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</si>
  <si>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</si>
  <si>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</si>
  <si>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</si>
  <si>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</si>
  <si>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</si>
  <si>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</si>
  <si>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</si>
  <si>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</si>
  <si>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</si>
  <si>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</si>
  <si>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</si>
  <si>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</si>
  <si>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</si>
  <si>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</si>
  <si>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</si>
  <si>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</si>
  <si>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</si>
  <si>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</si>
  <si>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</si>
  <si>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</si>
  <si>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</si>
  <si>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</si>
  <si>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</si>
  <si>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</si>
  <si>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</si>
  <si>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</si>
  <si>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</si>
  <si>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</si>
  <si>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</si>
  <si>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</si>
  <si>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</si>
  <si>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</si>
  <si>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</si>
  <si>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</si>
  <si>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</si>
  <si>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</si>
  <si>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</si>
  <si>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</si>
  <si>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</si>
  <si>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</si>
  <si>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</si>
  <si>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</si>
  <si>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</si>
  <si>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</si>
  <si>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</si>
  <si>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</si>
  <si>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</si>
  <si>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</si>
  <si>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</si>
  <si>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</si>
  <si>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</si>
  <si>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</si>
  <si>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</si>
  <si>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</si>
  <si>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</si>
  <si>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</si>
  <si>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</si>
  <si>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</si>
  <si>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</si>
  <si>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</si>
  <si>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</si>
  <si>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</si>
  <si>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</si>
  <si>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</si>
  <si>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</si>
  <si>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</si>
  <si>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</si>
  <si>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</si>
  <si>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</si>
  <si>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</si>
  <si>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</si>
  <si>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</si>
  <si>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</si>
  <si>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</si>
  <si>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</si>
  <si>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</si>
  <si>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</si>
  <si>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</si>
  <si>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</si>
  <si>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</si>
  <si>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</si>
  <si>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</si>
  <si>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</si>
  <si>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</si>
  <si>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</si>
  <si>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</si>
  <si>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</si>
  <si>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</si>
  <si>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</si>
  <si>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</si>
  <si>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</si>
  <si>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</si>
  <si>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</si>
  <si>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</si>
  <si>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</si>
  <si>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</si>
  <si>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</si>
  <si>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</si>
  <si>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</si>
  <si>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</si>
  <si>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</si>
  <si>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</si>
  <si>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</si>
  <si>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</si>
  <si>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</si>
  <si>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</si>
  <si>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</si>
  <si>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</si>
  <si>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</si>
  <si>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</si>
  <si>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</si>
  <si>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</si>
  <si>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</si>
  <si>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</si>
  <si>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</si>
  <si>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</si>
  <si>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</si>
  <si>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</si>
  <si>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</si>
  <si>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</si>
  <si>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</si>
  <si>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</si>
  <si>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</si>
  <si>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</si>
  <si>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</si>
  <si>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</si>
  <si>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</si>
  <si>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</si>
  <si>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</si>
  <si>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</si>
  <si>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</si>
  <si>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</si>
  <si>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</si>
  <si>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</si>
  <si>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</si>
  <si>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</si>
  <si>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</si>
  <si>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</si>
  <si>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</si>
  <si>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</si>
  <si>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</si>
  <si>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</si>
  <si>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</si>
  <si>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</si>
  <si>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</si>
  <si>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</si>
  <si>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</si>
  <si>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</si>
  <si>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</si>
  <si>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</si>
  <si>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</si>
  <si>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</si>
  <si>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</si>
  <si>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</si>
  <si>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</si>
  <si>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</si>
  <si>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</si>
  <si>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</si>
  <si>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</si>
  <si>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</si>
  <si>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</si>
  <si>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</si>
  <si>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</si>
  <si>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</si>
  <si>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</si>
  <si>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</si>
  <si>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</si>
  <si>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</si>
  <si>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</si>
  <si>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</si>
  <si>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</si>
  <si>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</si>
  <si>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</si>
  <si>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</si>
  <si>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</si>
  <si>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</si>
  <si>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</si>
  <si>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</si>
  <si>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</si>
  <si>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</si>
  <si>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</si>
  <si>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</si>
  <si>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</si>
  <si>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</si>
  <si>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</si>
  <si>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</si>
  <si>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</si>
  <si>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</si>
  <si>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</si>
  <si>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</si>
  <si>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</si>
  <si>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</si>
  <si>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</si>
  <si>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</si>
  <si>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</si>
  <si>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</si>
  <si>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</si>
  <si>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</si>
  <si>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</si>
  <si>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</si>
  <si>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</si>
  <si>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</si>
  <si>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</si>
  <si>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</si>
  <si>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</si>
  <si>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</si>
  <si>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</si>
  <si>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</si>
  <si>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</si>
  <si>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</si>
  <si>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</si>
  <si>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</si>
  <si>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</si>
  <si>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</si>
  <si>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</si>
  <si>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</si>
  <si>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</si>
  <si>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</si>
  <si>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</si>
  <si>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</si>
  <si>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</si>
  <si>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</si>
  <si>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</si>
  <si>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</si>
  <si>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</si>
  <si>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</si>
  <si>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</si>
  <si>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</si>
  <si>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</si>
  <si>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</si>
  <si>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</si>
  <si>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</si>
  <si>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</si>
  <si>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</si>
  <si>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</si>
  <si>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</si>
  <si>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</si>
  <si>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</si>
  <si>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</si>
  <si>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</si>
  <si>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</si>
  <si>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</si>
  <si>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</si>
  <si>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</si>
  <si>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</si>
  <si>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</si>
  <si>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</si>
  <si>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</si>
  <si>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</si>
  <si>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</si>
  <si>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</si>
  <si>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</si>
  <si>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</si>
  <si>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</si>
  <si>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</si>
  <si>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</si>
  <si>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</si>
  <si>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</si>
  <si>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</si>
  <si>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</si>
  <si>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</si>
  <si>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</si>
  <si>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</si>
  <si>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</si>
  <si>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</si>
  <si>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</si>
  <si>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</si>
  <si>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</si>
  <si>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</si>
  <si>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</si>
  <si>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</si>
  <si>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</si>
  <si>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</si>
  <si>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</si>
  <si>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</si>
  <si>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</si>
  <si>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</si>
  <si>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</si>
  <si>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</si>
  <si>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</si>
  <si>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</si>
  <si>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</si>
  <si>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</si>
  <si>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</si>
  <si>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</si>
  <si>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</si>
  <si>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</si>
  <si>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</si>
  <si>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</si>
  <si>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</si>
  <si>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</si>
  <si>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</si>
  <si>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</si>
  <si>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</si>
  <si>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</si>
  <si>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</si>
  <si>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</si>
  <si>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</si>
  <si>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</si>
  <si>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</si>
  <si>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</si>
  <si>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</si>
  <si>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</si>
  <si>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</si>
  <si>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</si>
  <si>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</si>
  <si>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</si>
  <si>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</si>
  <si>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</si>
  <si>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</si>
  <si>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</si>
  <si>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</si>
  <si>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</si>
  <si>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</si>
  <si>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</si>
  <si>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</si>
  <si>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</si>
  <si>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</si>
  <si>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</si>
  <si>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</si>
  <si>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</si>
  <si>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</si>
  <si>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</si>
  <si>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</si>
  <si>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</si>
  <si>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</si>
  <si>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</si>
  <si>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</si>
  <si>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</si>
  <si>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</si>
  <si>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</si>
  <si>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</si>
  <si>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</si>
  <si>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</si>
  <si>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</si>
  <si>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</si>
  <si>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</si>
  <si>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</si>
  <si>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</si>
  <si>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</si>
  <si>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</si>
  <si>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</si>
  <si>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</si>
  <si>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</si>
  <si>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</si>
  <si>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</si>
  <si>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</si>
  <si>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</si>
  <si>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</si>
  <si>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</si>
  <si>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</si>
  <si>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</si>
  <si>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</si>
  <si>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</si>
  <si>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</si>
  <si>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</si>
  <si>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</si>
  <si>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</si>
  <si>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</si>
  <si>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</si>
  <si>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</si>
  <si>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</si>
  <si>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</si>
  <si>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</si>
  <si>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</si>
  <si>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</si>
  <si>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</si>
  <si>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</si>
  <si>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</si>
  <si>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</si>
  <si>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</si>
  <si>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</si>
  <si>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</si>
  <si>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</si>
  <si>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</si>
  <si>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</si>
  <si>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</si>
  <si>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</si>
  <si>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</si>
  <si>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</si>
  <si>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</si>
  <si>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</si>
  <si>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</si>
  <si>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</si>
  <si>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</si>
  <si>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</si>
  <si>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</si>
  <si>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</si>
  <si>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</si>
  <si>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</si>
  <si>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</si>
  <si>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</si>
  <si>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</si>
  <si>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</si>
  <si>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</si>
  <si>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</si>
  <si>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</si>
  <si>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</si>
  <si>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</si>
  <si>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</si>
  <si>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</si>
  <si>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</si>
  <si>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</si>
  <si>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</si>
  <si>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</si>
  <si>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</si>
  <si>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</si>
  <si>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</si>
  <si>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</si>
  <si>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</si>
  <si>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</si>
  <si>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</si>
  <si>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</si>
  <si>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</si>
  <si>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</si>
  <si>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</si>
  <si>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</si>
  <si>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</si>
  <si>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</si>
  <si>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</si>
  <si>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</si>
  <si>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</si>
  <si>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</si>
  <si>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</si>
  <si>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</si>
  <si>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</si>
  <si>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</si>
  <si>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</si>
  <si>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</si>
  <si>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</si>
  <si>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</si>
  <si>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</si>
  <si>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</si>
  <si>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</si>
  <si>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</si>
  <si>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</si>
  <si>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</si>
  <si>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</si>
  <si>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</si>
  <si>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</si>
  <si>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</si>
  <si>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</si>
  <si>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</si>
  <si>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</si>
  <si>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</si>
  <si>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</si>
  <si>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</si>
  <si>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</si>
  <si>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</si>
  <si>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</si>
  <si>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</si>
  <si>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</si>
  <si>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</si>
  <si>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</si>
  <si>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</si>
  <si>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</si>
  <si>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</si>
  <si>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</si>
  <si>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</si>
  <si>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</si>
  <si>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</si>
  <si>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</si>
  <si>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</si>
  <si>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</si>
  <si>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</si>
  <si>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</si>
  <si>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</si>
  <si>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</si>
  <si>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</si>
  <si>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</si>
  <si>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</si>
  <si>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</si>
  <si>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</si>
  <si>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</si>
  <si>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</si>
  <si>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</si>
  <si>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</si>
  <si>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</si>
  <si>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</si>
  <si>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</si>
  <si>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</si>
  <si>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</si>
  <si>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</si>
  <si>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</si>
  <si>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</si>
  <si>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</si>
  <si>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</si>
  <si>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</si>
  <si>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</si>
  <si>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</si>
  <si>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</si>
  <si>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</si>
  <si>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</si>
  <si>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</si>
  <si>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</si>
  <si>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</si>
  <si>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</si>
  <si>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</si>
  <si>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</si>
  <si>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</si>
  <si>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</si>
  <si>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</si>
  <si>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</si>
  <si>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</si>
  <si>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</si>
  <si>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</si>
  <si>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</si>
  <si>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</si>
  <si>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</si>
  <si>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</si>
  <si>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</si>
  <si>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</si>
  <si>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</si>
  <si>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</si>
  <si>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</si>
  <si>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</si>
  <si>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</si>
  <si>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</si>
  <si>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</si>
  <si>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</si>
  <si>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</si>
  <si>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</si>
  <si>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</si>
  <si>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</si>
  <si>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</si>
  <si>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</si>
  <si>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</si>
  <si>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</si>
  <si>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</si>
  <si>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</si>
  <si>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</si>
  <si>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</si>
  <si>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</si>
  <si>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</si>
  <si>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</si>
  <si>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</si>
  <si>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</si>
  <si>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</si>
  <si>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</si>
  <si>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</si>
  <si>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</si>
  <si>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</si>
  <si>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</si>
  <si>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</si>
  <si>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</si>
  <si>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</si>
  <si>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</si>
  <si>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</si>
  <si>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</si>
  <si>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</si>
  <si>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</si>
  <si>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</si>
  <si>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</si>
  <si>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</si>
  <si>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</si>
  <si>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</si>
  <si>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</si>
  <si>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</si>
  <si>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</si>
  <si>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</si>
  <si>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</si>
  <si>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</si>
  <si>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</si>
  <si>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</si>
  <si>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</si>
  <si>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</si>
  <si>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</si>
  <si>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</si>
  <si>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</si>
  <si>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</si>
  <si>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</si>
  <si>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</si>
  <si>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</si>
  <si>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</si>
  <si>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</si>
  <si>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</si>
  <si>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</si>
  <si>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</si>
  <si>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</si>
  <si>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</si>
  <si>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</si>
  <si>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</si>
  <si>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</si>
  <si>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</si>
  <si>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</si>
  <si>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</si>
  <si>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</si>
  <si>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</si>
  <si>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</si>
  <si>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</si>
  <si>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</si>
  <si>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</si>
  <si>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</si>
  <si>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</si>
  <si>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</si>
  <si>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</si>
  <si>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</si>
  <si>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</si>
  <si>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</si>
  <si>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</si>
  <si>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</si>
  <si>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</si>
  <si>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</si>
  <si>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</si>
  <si>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</si>
  <si>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</si>
  <si>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</si>
  <si>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</si>
  <si>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</si>
  <si>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</si>
  <si>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</si>
  <si>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</si>
  <si>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</si>
  <si>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</si>
  <si>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</si>
  <si>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</si>
  <si>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</si>
  <si>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</si>
  <si>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</si>
  <si>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</si>
  <si>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</si>
  <si>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</si>
  <si>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</si>
  <si>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</si>
  <si>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</si>
  <si>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</si>
  <si>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</si>
  <si>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</si>
  <si>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</si>
  <si>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</si>
  <si>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</si>
  <si>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</si>
  <si>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</si>
  <si>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</si>
  <si>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</si>
  <si>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</si>
  <si>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</si>
  <si>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</si>
  <si>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</si>
  <si>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</si>
  <si>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</si>
  <si>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</si>
  <si>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</si>
  <si>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</si>
  <si>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</si>
  <si>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</si>
  <si>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</si>
  <si>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</si>
  <si>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</si>
  <si>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</si>
  <si>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</si>
  <si>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</si>
  <si>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</si>
  <si>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</si>
  <si>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</si>
  <si>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</si>
  <si>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</si>
  <si>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</si>
  <si>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</si>
  <si>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</si>
  <si>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</si>
  <si>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</si>
  <si>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</si>
  <si>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</si>
  <si>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</si>
  <si>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</si>
  <si>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</si>
  <si>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</si>
  <si>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</si>
  <si>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</si>
  <si>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</si>
  <si>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</si>
  <si>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</si>
  <si>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</si>
  <si>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</si>
  <si>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</si>
  <si>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</si>
  <si>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</si>
  <si>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</si>
  <si>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</si>
  <si>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</si>
  <si>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</si>
  <si>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</si>
  <si>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</si>
  <si>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</si>
  <si>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</si>
  <si>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</si>
  <si>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</si>
  <si>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</si>
  <si>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</si>
  <si>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</si>
  <si>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</si>
  <si>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</si>
  <si>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</si>
  <si>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</si>
  <si>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</si>
  <si>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</si>
  <si>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</si>
  <si>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</si>
  <si>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</si>
  <si>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</si>
  <si>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</si>
  <si>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</si>
  <si>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</si>
  <si>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</si>
  <si>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</si>
  <si>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</si>
  <si>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</si>
  <si>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</si>
  <si>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</si>
  <si>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</si>
  <si>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</si>
  <si>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</si>
  <si>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</si>
  <si>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</si>
  <si>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</si>
  <si>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</si>
  <si>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</si>
  <si>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</si>
  <si>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</si>
  <si>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</si>
  <si>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</si>
  <si>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</si>
  <si>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</si>
  <si>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</si>
  <si>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</si>
  <si>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</si>
  <si>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</si>
  <si>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</si>
  <si>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</si>
  <si>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</si>
  <si>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</si>
  <si>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</si>
  <si>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</si>
  <si>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</si>
  <si>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</si>
  <si>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</si>
  <si>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</si>
  <si>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</si>
  <si>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</si>
  <si>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</si>
  <si>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</si>
  <si>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</si>
  <si>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</si>
  <si>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</si>
  <si>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</si>
  <si>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</si>
  <si>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</si>
  <si>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</si>
  <si>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</si>
  <si>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</si>
  <si>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</si>
  <si>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</si>
  <si>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</si>
  <si>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</si>
  <si>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</si>
  <si>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</si>
  <si>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</si>
  <si>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</si>
  <si>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</si>
  <si>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</si>
  <si>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</si>
  <si>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</si>
  <si>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</si>
  <si>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</si>
  <si>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</si>
  <si>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</si>
  <si>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</si>
  <si>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</si>
  <si>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</si>
  <si>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</si>
  <si>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</si>
  <si>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</si>
  <si>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</si>
  <si>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</si>
  <si>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</si>
  <si>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</si>
  <si>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</si>
  <si>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</si>
  <si>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</si>
  <si>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</si>
  <si>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</si>
  <si>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</si>
  <si>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</si>
  <si>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</si>
  <si>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</si>
  <si>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</si>
  <si>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</si>
  <si>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</si>
  <si>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</si>
  <si>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</si>
  <si>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</si>
  <si>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</si>
  <si>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</si>
  <si>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</si>
  <si>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</si>
  <si>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</si>
  <si>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</si>
  <si>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</si>
  <si>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</si>
  <si>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</si>
  <si>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</si>
  <si>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</si>
  <si>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</si>
  <si>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</si>
  <si>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</si>
  <si>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</si>
  <si>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</si>
  <si>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</si>
  <si>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</si>
  <si>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</si>
  <si>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</si>
  <si>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</si>
  <si>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</si>
  <si>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</si>
  <si>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</si>
  <si>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</si>
  <si>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</si>
  <si>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</si>
  <si>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</si>
  <si>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</si>
  <si>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</si>
  <si>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</si>
  <si>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</si>
  <si>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</si>
  <si>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</si>
  <si>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</si>
  <si>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</si>
  <si>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</si>
  <si>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</si>
  <si>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</si>
  <si>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</si>
  <si>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</si>
  <si>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</si>
  <si>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</si>
  <si>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</si>
  <si>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</si>
  <si>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</si>
  <si>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</si>
  <si>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</si>
  <si>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</si>
  <si>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</si>
  <si>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</si>
  <si>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</si>
  <si>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</si>
  <si>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</si>
  <si>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</si>
  <si>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</si>
  <si>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</si>
  <si>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</si>
  <si>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</si>
  <si>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</si>
  <si>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</si>
  <si>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</si>
  <si>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</si>
  <si>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</si>
  <si>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</si>
  <si>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</si>
  <si>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</si>
  <si>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</si>
  <si>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</si>
  <si>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</si>
  <si>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</si>
  <si>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</si>
  <si>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</si>
  <si>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</si>
  <si>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</si>
  <si>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</si>
  <si>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</si>
  <si>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</si>
  <si>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</si>
  <si>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</si>
  <si>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</si>
  <si>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</si>
  <si>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</si>
  <si>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</si>
  <si>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</si>
  <si>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</si>
  <si>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</si>
  <si>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</si>
  <si>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</si>
  <si>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</si>
  <si>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</si>
  <si>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</si>
  <si>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</si>
  <si>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</si>
  <si>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</si>
  <si>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</si>
  <si>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</si>
  <si>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</si>
  <si>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</si>
  <si>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</si>
  <si>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</si>
  <si>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</si>
  <si>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</si>
  <si>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</si>
  <si>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</si>
  <si>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</si>
  <si>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</si>
  <si>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</si>
  <si>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</si>
  <si>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</si>
  <si>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</si>
  <si>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</si>
  <si>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</si>
  <si>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</si>
  <si>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</si>
  <si>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</si>
  <si>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</si>
  <si>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</si>
  <si>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</si>
  <si>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</si>
  <si>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</si>
  <si>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</si>
  <si>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</si>
  <si>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</si>
  <si>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</si>
  <si>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</si>
  <si>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</si>
  <si>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</si>
  <si>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</si>
  <si>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</si>
  <si>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</si>
  <si>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</si>
  <si>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</si>
  <si>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</si>
  <si>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</si>
  <si>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</si>
  <si>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</si>
  <si>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</si>
  <si>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</si>
  <si>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</si>
  <si>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</si>
  <si>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</si>
  <si>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</si>
  <si>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</si>
  <si>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</si>
  <si>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</si>
  <si>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</si>
  <si>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</si>
  <si>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</si>
  <si>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</si>
  <si>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</si>
  <si>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</si>
  <si>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</si>
  <si>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</si>
  <si>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</si>
  <si>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</si>
  <si>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</si>
  <si>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</si>
  <si>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</si>
  <si>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</si>
  <si>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</si>
  <si>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</si>
  <si>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</si>
  <si>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</si>
  <si>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</si>
  <si>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</si>
  <si>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</si>
  <si>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</si>
  <si>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</si>
  <si>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</si>
  <si>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</si>
  <si>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</si>
  <si>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</si>
  <si>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</si>
  <si>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</si>
  <si>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</si>
  <si>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</si>
  <si>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</si>
  <si>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</si>
  <si>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</si>
  <si>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</si>
  <si>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</si>
  <si>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</si>
  <si>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</si>
  <si>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</si>
  <si>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</si>
  <si>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</si>
  <si>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</si>
  <si>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</si>
  <si>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</si>
  <si>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</si>
  <si>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</si>
  <si>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</si>
  <si>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</si>
  <si>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</si>
  <si>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</si>
  <si>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</si>
  <si>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</si>
  <si>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</si>
  <si>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</si>
  <si>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</si>
  <si>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</si>
  <si>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</si>
  <si>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</si>
  <si>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</si>
  <si>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</si>
  <si>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</si>
  <si>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</si>
  <si>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</si>
  <si>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</si>
  <si>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</si>
  <si>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</si>
  <si>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</si>
  <si>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</si>
  <si>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</si>
  <si>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</si>
  <si>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</si>
  <si>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</si>
  <si>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</si>
  <si>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</si>
  <si>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</si>
  <si>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</si>
  <si>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</si>
  <si>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</si>
  <si>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</si>
  <si>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</si>
  <si>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</si>
  <si>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</si>
  <si>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</si>
  <si>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</si>
  <si>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</si>
  <si>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</si>
  <si>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</si>
  <si>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</si>
  <si>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</si>
  <si>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</si>
  <si>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</si>
  <si>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</si>
  <si>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</si>
  <si>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</si>
  <si>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</si>
  <si>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</si>
  <si>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</si>
  <si>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</si>
  <si>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</si>
  <si>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</si>
  <si>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</si>
  <si>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</si>
  <si>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</si>
  <si>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</si>
  <si>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</si>
  <si>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</si>
  <si>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</si>
  <si>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</si>
  <si>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</si>
  <si>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</si>
  <si>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</si>
  <si>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</si>
  <si>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</si>
  <si>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</si>
  <si>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</si>
  <si>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</si>
  <si>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</si>
  <si>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</si>
  <si>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</si>
  <si>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</si>
  <si>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</si>
  <si>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</si>
  <si>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</si>
  <si>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</si>
  <si>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</si>
  <si>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</si>
  <si>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</si>
  <si>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</si>
  <si>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</si>
  <si>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</si>
  <si>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</si>
  <si>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</si>
  <si>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</si>
  <si>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</si>
  <si>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</si>
  <si>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</si>
  <si>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</si>
  <si>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</si>
  <si>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</si>
  <si>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</si>
  <si>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</si>
  <si>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</si>
  <si>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</si>
  <si>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</si>
  <si>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</si>
  <si>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</si>
  <si>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</si>
  <si>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</si>
  <si>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</si>
  <si>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</si>
  <si>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</si>
  <si>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</si>
  <si>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</si>
  <si>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</si>
  <si>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</si>
  <si>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</si>
  <si>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</si>
  <si>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</si>
  <si>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</si>
  <si>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</si>
  <si>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</si>
  <si>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</si>
  <si>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</si>
  <si>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</si>
  <si>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</si>
  <si>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</si>
  <si>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</si>
  <si>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</si>
  <si>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</si>
  <si>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</si>
  <si>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</si>
  <si>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</si>
  <si>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</si>
  <si>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</si>
  <si>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</si>
  <si>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</si>
  <si>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</si>
  <si>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</si>
  <si>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</si>
  <si>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</si>
  <si>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</si>
  <si>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</si>
  <si>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</si>
  <si>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</si>
  <si>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</si>
  <si>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</si>
  <si>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</si>
  <si>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</si>
  <si>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</si>
  <si>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</si>
  <si>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</si>
  <si>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</si>
  <si>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</si>
  <si>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</si>
  <si>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</si>
  <si>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</si>
  <si>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</si>
  <si>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</si>
  <si>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</si>
  <si>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</si>
  <si>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</si>
  <si>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</si>
  <si>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</si>
  <si>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</si>
  <si>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</si>
  <si>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</si>
  <si>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</si>
  <si>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</si>
  <si>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</si>
  <si>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</si>
  <si>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</si>
  <si>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</si>
  <si>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</si>
  <si>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</si>
  <si>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</si>
  <si>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</si>
  <si>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</si>
  <si>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</si>
  <si>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</si>
  <si>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</si>
  <si>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</si>
  <si>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</si>
  <si>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</si>
  <si>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</si>
  <si>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</si>
  <si>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</si>
  <si>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</si>
  <si>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</si>
  <si>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</si>
  <si>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</si>
  <si>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</si>
  <si>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</si>
  <si>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</si>
  <si>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</si>
  <si>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</si>
  <si>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</si>
  <si>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</si>
  <si>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</si>
  <si>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</si>
  <si>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</si>
  <si>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</si>
  <si>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</si>
  <si>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</si>
  <si>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</si>
  <si>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</si>
  <si>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</si>
  <si>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</si>
  <si>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</si>
  <si>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</si>
  <si>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</si>
  <si>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</si>
  <si>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</si>
  <si>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</si>
  <si>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</si>
  <si>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</si>
  <si>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</si>
  <si>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</si>
  <si>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</si>
  <si>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</si>
  <si>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</si>
  <si>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</si>
  <si>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</si>
  <si>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</si>
  <si>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</si>
  <si>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</si>
  <si>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</si>
  <si>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</si>
  <si>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</si>
  <si>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</si>
  <si>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</si>
  <si>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</si>
  <si>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</si>
  <si>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</si>
  <si>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</si>
  <si>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</si>
  <si>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</si>
  <si>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</si>
  <si>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</si>
  <si>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</si>
  <si>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</si>
  <si>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</si>
  <si>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</si>
  <si>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</si>
  <si>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</si>
  <si>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</si>
  <si>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</si>
  <si>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</si>
  <si>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</si>
  <si>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</si>
  <si>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</si>
  <si>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</si>
  <si>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</si>
  <si>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</si>
  <si>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</si>
  <si>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</si>
  <si>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</si>
  <si>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</si>
  <si>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</si>
  <si>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</si>
  <si>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</si>
  <si>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</si>
  <si>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</si>
  <si>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</si>
  <si>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</si>
  <si>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</si>
  <si>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</si>
  <si>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</si>
  <si>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</si>
  <si>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</si>
  <si>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</si>
  <si>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</si>
  <si>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</si>
  <si>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</si>
  <si>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</si>
  <si>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</si>
  <si>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</si>
  <si>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</si>
  <si>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</si>
  <si>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</si>
  <si>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</si>
  <si>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</si>
  <si>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</si>
  <si>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</si>
  <si>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</si>
  <si>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</si>
  <si>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</si>
  <si>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</si>
  <si>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</si>
  <si>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</si>
  <si>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</si>
  <si>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</si>
  <si>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</si>
  <si>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</si>
  <si>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</si>
  <si>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</si>
  <si>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</si>
  <si>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</si>
  <si>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</si>
  <si>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</si>
  <si>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</si>
  <si>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</si>
  <si>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</si>
  <si>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</si>
  <si>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</si>
  <si>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</si>
  <si>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</si>
  <si>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</si>
  <si>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</si>
  <si>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</si>
  <si>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</si>
  <si>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</si>
  <si>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</si>
  <si>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</si>
  <si>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</si>
  <si>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</si>
  <si>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</si>
  <si>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</si>
  <si>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</si>
  <si>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</si>
  <si>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</si>
  <si>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</si>
  <si>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</si>
  <si>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</si>
  <si>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</si>
  <si>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</si>
  <si>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</si>
  <si>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</si>
  <si>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</si>
  <si>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</si>
  <si>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</si>
  <si>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</si>
  <si>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</si>
  <si>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</si>
  <si>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</si>
  <si>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</si>
  <si>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</si>
  <si>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</si>
  <si>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</si>
  <si>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</si>
  <si>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</si>
  <si>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</si>
  <si>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</si>
  <si>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</si>
  <si>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</si>
  <si>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</si>
  <si>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</si>
  <si>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</si>
  <si>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</si>
  <si>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</si>
  <si>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</si>
  <si>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</si>
  <si>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</si>
  <si>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</si>
  <si>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</si>
  <si>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</si>
  <si>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</si>
  <si>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</si>
  <si>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</si>
  <si>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</si>
  <si>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</si>
  <si>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</si>
  <si>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</si>
  <si>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</si>
  <si>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</si>
  <si>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</si>
  <si>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</si>
  <si>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</si>
  <si>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</si>
  <si>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</si>
  <si>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</si>
  <si>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</si>
  <si>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</si>
  <si>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</si>
  <si>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</si>
  <si>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</si>
  <si>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</si>
  <si>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</si>
  <si>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</si>
  <si>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</si>
  <si>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</si>
  <si>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</si>
  <si>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</si>
  <si>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</si>
  <si>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</si>
  <si>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</si>
  <si>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</si>
  <si>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</si>
  <si>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</si>
  <si>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</si>
  <si>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</si>
  <si>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</si>
  <si>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</si>
  <si>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</si>
  <si>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</si>
  <si>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</si>
  <si>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</si>
  <si>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</si>
  <si>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</si>
  <si>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</si>
  <si>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</si>
  <si>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</si>
  <si>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</si>
  <si>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</si>
  <si>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</si>
  <si>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</si>
  <si>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</si>
  <si>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</si>
  <si>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</si>
  <si>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</si>
  <si>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</si>
  <si>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</si>
  <si>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</si>
  <si>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</si>
  <si>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</si>
  <si>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</si>
  <si>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</si>
  <si>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</si>
  <si>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</si>
  <si>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</si>
  <si>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</si>
  <si>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</si>
  <si>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</si>
  <si>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</si>
  <si>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</si>
  <si>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</si>
  <si>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</si>
  <si>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</si>
  <si>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</si>
  <si>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</si>
  <si>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</si>
  <si>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</si>
  <si>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</si>
  <si>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</si>
  <si>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</si>
  <si>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</si>
  <si>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</si>
  <si>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</si>
  <si>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</si>
  <si>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</si>
  <si>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</si>
  <si>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</si>
  <si>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</si>
  <si>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</si>
  <si>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</si>
  <si>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</si>
  <si>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</si>
  <si>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</si>
  <si>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</si>
  <si>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</si>
  <si>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</si>
  <si>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</si>
  <si>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</si>
  <si>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</si>
  <si>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</si>
  <si>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</si>
  <si>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</si>
  <si>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</si>
  <si>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</si>
  <si>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</si>
  <si>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</si>
  <si>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</si>
  <si>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</si>
  <si>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</si>
  <si>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</si>
  <si>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</si>
  <si>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</si>
  <si>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</si>
  <si>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</si>
  <si>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</si>
  <si>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</si>
  <si>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</si>
  <si>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</si>
  <si>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</si>
  <si>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</si>
  <si>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</si>
  <si>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</si>
  <si>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</si>
  <si>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</si>
  <si>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</si>
  <si>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</si>
  <si>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</si>
  <si>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</si>
  <si>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</si>
  <si>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</si>
  <si>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</si>
  <si>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</si>
  <si>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</si>
  <si>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</si>
  <si>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</si>
  <si>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</si>
  <si>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</si>
  <si>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</si>
  <si>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</si>
  <si>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</si>
  <si>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</si>
  <si>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</si>
  <si>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</si>
  <si>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</si>
  <si>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</si>
  <si>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</si>
  <si>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</si>
  <si>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</si>
  <si>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</si>
  <si>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</si>
  <si>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</si>
  <si>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</si>
  <si>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</si>
  <si>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</si>
  <si>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</si>
  <si>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</si>
  <si>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</si>
  <si>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</si>
  <si>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</si>
  <si>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</si>
  <si>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</si>
  <si>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</si>
  <si>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</si>
  <si>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</si>
  <si>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</si>
  <si>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</si>
  <si>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</si>
  <si>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</si>
  <si>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</si>
  <si>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</si>
  <si>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</si>
  <si>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</si>
  <si>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</si>
  <si>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</si>
  <si>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</si>
  <si>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</si>
  <si>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</si>
  <si>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</si>
  <si>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</si>
  <si>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</si>
  <si>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</si>
  <si>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</si>
  <si>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</si>
  <si>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</si>
  <si>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</si>
  <si>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</si>
  <si>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</si>
  <si>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</si>
  <si>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</si>
  <si>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</si>
  <si>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</si>
  <si>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</si>
  <si>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</si>
  <si>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</si>
  <si>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</si>
  <si>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</si>
  <si>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</si>
  <si>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</si>
  <si>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</si>
  <si>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</si>
  <si>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</si>
  <si>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</si>
  <si>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</si>
  <si>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</si>
  <si>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</si>
  <si>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</si>
  <si>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</si>
  <si>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</si>
  <si>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</si>
  <si>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</si>
  <si>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</si>
  <si>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</si>
  <si>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</si>
  <si>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</si>
  <si>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</si>
  <si>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</si>
  <si>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</si>
  <si>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</si>
  <si>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</si>
  <si>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</si>
  <si>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</si>
  <si>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</si>
  <si>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</si>
  <si>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</si>
  <si>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</si>
  <si>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</si>
  <si>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</si>
  <si>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</si>
  <si>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</si>
  <si>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</si>
  <si>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</si>
  <si>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</si>
  <si>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</si>
  <si>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</si>
  <si>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</si>
  <si>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</si>
  <si>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</si>
  <si>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</si>
  <si>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</si>
  <si>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</si>
  <si>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</si>
  <si>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</si>
  <si>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</si>
  <si>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</si>
  <si>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</si>
  <si>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</si>
  <si>
    <t>335856926</t>
  </si>
  <si>
    <t>335856925</t>
  </si>
  <si>
    <t>335856924</t>
  </si>
  <si>
    <t>335856923</t>
  </si>
  <si>
    <t>335856922</t>
  </si>
  <si>
    <t>Morales Payano, Wilfredy Leandro</t>
  </si>
  <si>
    <t>En Servicio</t>
  </si>
  <si>
    <t>335856955</t>
  </si>
  <si>
    <t>335856954</t>
  </si>
  <si>
    <t>335856952</t>
  </si>
  <si>
    <t>335856951</t>
  </si>
  <si>
    <t>335856950</t>
  </si>
  <si>
    <t>335856949</t>
  </si>
  <si>
    <t>335856948</t>
  </si>
  <si>
    <t>335856947</t>
  </si>
  <si>
    <t>335856946</t>
  </si>
  <si>
    <t>335856945</t>
  </si>
  <si>
    <t>335856944</t>
  </si>
  <si>
    <t>335856943</t>
  </si>
  <si>
    <t>335856942</t>
  </si>
  <si>
    <t>335856941</t>
  </si>
  <si>
    <t>335856939</t>
  </si>
  <si>
    <t>335856931</t>
  </si>
  <si>
    <t>335856930</t>
  </si>
  <si>
    <t>335856929</t>
  </si>
  <si>
    <t>335856928</t>
  </si>
  <si>
    <t>ERROR DE PRINTER</t>
  </si>
  <si>
    <t>335856945 </t>
  </si>
  <si>
    <t>335856550 </t>
  </si>
  <si>
    <t>335856982</t>
  </si>
  <si>
    <t>335856981</t>
  </si>
  <si>
    <t>335856980</t>
  </si>
  <si>
    <t>335856979</t>
  </si>
  <si>
    <t>335856978</t>
  </si>
  <si>
    <t>335856977</t>
  </si>
  <si>
    <t>335856976</t>
  </si>
  <si>
    <t>335856974</t>
  </si>
  <si>
    <t>335856971</t>
  </si>
  <si>
    <t>335856970</t>
  </si>
  <si>
    <t>335856969</t>
  </si>
  <si>
    <t>335856967</t>
  </si>
  <si>
    <t>335856966</t>
  </si>
  <si>
    <t>335856965</t>
  </si>
  <si>
    <t>335856964</t>
  </si>
  <si>
    <t>335856963</t>
  </si>
  <si>
    <t>335856962</t>
  </si>
  <si>
    <t>335856961</t>
  </si>
  <si>
    <t>335856960</t>
  </si>
  <si>
    <t>335856958</t>
  </si>
  <si>
    <t>335856957</t>
  </si>
  <si>
    <t>335856956</t>
  </si>
  <si>
    <t>335856983</t>
  </si>
  <si>
    <t>335856973</t>
  </si>
  <si>
    <t>335856959</t>
  </si>
  <si>
    <t>Closed</t>
  </si>
  <si>
    <t>Doñe Ramirez, Luis Manuel</t>
  </si>
  <si>
    <t>ENVIO DE CARGA</t>
  </si>
  <si>
    <t>LECTOR - REINICIO</t>
  </si>
  <si>
    <t>335856979 </t>
  </si>
  <si>
    <t>335856964 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</si>
</sst>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4"/>
      <tableStyleElement type="headerRow" dxfId="603"/>
      <tableStyleElement type="totalRow" dxfId="602"/>
      <tableStyleElement type="firstColumn" dxfId="601"/>
      <tableStyleElement type="lastColumn" dxfId="600"/>
      <tableStyleElement type="firstRowStripe" dxfId="599"/>
      <tableStyleElement type="firstColumnStripe" dxfId="5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0"/>
  <sheetViews>
    <sheetView tabSelected="1" zoomScale="80" zoomScaleNormal="80" workbookViewId="0">
      <pane ySplit="4" topLeftCell="A116" activePane="bottomLeft" state="frozen"/>
      <selection pane="bottomLeft" activeCell="M33" sqref="M5:M33"/>
    </sheetView>
  </sheetViews>
  <sheetFormatPr baseColWidth="10" defaultColWidth="21" defaultRowHeight="15" x14ac:dyDescent="0.25"/>
  <cols>
    <col min="1" max="1" width="25.28515625" style="90" bestFit="1" customWidth="1"/>
    <col min="2" max="2" width="19.5703125" style="116" bestFit="1" customWidth="1"/>
    <col min="3" max="3" width="17.7109375" style="46" bestFit="1" customWidth="1"/>
    <col min="4" max="4" width="27.28515625" style="90" customWidth="1"/>
    <col min="5" max="5" width="11.28515625" style="85" bestFit="1" customWidth="1"/>
    <col min="6" max="6" width="11" style="47" hidden="1" customWidth="1"/>
    <col min="7" max="7" width="59.42578125" style="47" hidden="1" customWidth="1"/>
    <col min="8" max="11" width="6.42578125" style="47" hidden="1" customWidth="1"/>
    <col min="12" max="12" width="48.140625" style="47" customWidth="1"/>
    <col min="13" max="13" width="18.7109375" style="90" customWidth="1"/>
    <col min="14" max="14" width="17.140625" style="90" customWidth="1"/>
    <col min="15" max="15" width="39.85546875" style="90" customWidth="1"/>
    <col min="16" max="16" width="16" style="92" customWidth="1"/>
    <col min="17" max="17" width="48.140625" style="78" bestFit="1" customWidth="1"/>
    <col min="18" max="16384" width="21" style="44"/>
  </cols>
  <sheetData>
    <row r="1" spans="1:18" ht="18" x14ac:dyDescent="0.25">
      <c r="A1" s="152" t="s">
        <v>2161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2608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DISTRITO NACIONAL</v>
      </c>
      <c r="B5" s="139" t="s">
        <v>2587</v>
      </c>
      <c r="C5" s="119">
        <v>44303.722592592596</v>
      </c>
      <c r="D5" s="121" t="s">
        <v>2189</v>
      </c>
      <c r="E5" s="122">
        <v>527</v>
      </c>
      <c r="F5" s="142" t="str">
        <f>VLOOKUP(E5,VIP!$A$2:$O12632,2,0)</f>
        <v>DRBR527</v>
      </c>
      <c r="G5" s="121" t="str">
        <f>VLOOKUP(E5,'LISTADO ATM'!$A$2:$B$900,2,0)</f>
        <v>ATM Oficina Zona Oriental II</v>
      </c>
      <c r="H5" s="121" t="str">
        <f>VLOOKUP(E5,VIP!$A$2:$O17553,7,FALSE)</f>
        <v>Si</v>
      </c>
      <c r="I5" s="121" t="str">
        <f>VLOOKUP(E5,VIP!$A$2:$O9518,8,FALSE)</f>
        <v>Si</v>
      </c>
      <c r="J5" s="121" t="str">
        <f>VLOOKUP(E5,VIP!$A$2:$O9468,8,FALSE)</f>
        <v>Si</v>
      </c>
      <c r="K5" s="121" t="str">
        <f>VLOOKUP(E5,VIP!$A$2:$O13042,6,0)</f>
        <v>SI</v>
      </c>
      <c r="L5" s="123" t="s">
        <v>2228</v>
      </c>
      <c r="M5" s="192" t="s">
        <v>2616</v>
      </c>
      <c r="N5" s="117" t="s">
        <v>2472</v>
      </c>
      <c r="O5" s="142" t="s">
        <v>2474</v>
      </c>
      <c r="P5" s="136"/>
      <c r="Q5" s="191">
        <v>44304.601493055554</v>
      </c>
    </row>
    <row r="6" spans="1:18" ht="18" x14ac:dyDescent="0.25">
      <c r="A6" s="121" t="str">
        <f>VLOOKUP(E6,'LISTADO ATM'!$A$2:$C$901,3,0)</f>
        <v>DISTRITO NACIONAL</v>
      </c>
      <c r="B6" s="139" t="s">
        <v>2568</v>
      </c>
      <c r="C6" s="119">
        <v>44303.620104166665</v>
      </c>
      <c r="D6" s="121" t="s">
        <v>2189</v>
      </c>
      <c r="E6" s="122">
        <v>149</v>
      </c>
      <c r="F6" s="142" t="str">
        <f>VLOOKUP(E6,VIP!$A$2:$O12618,2,0)</f>
        <v>DRBR149</v>
      </c>
      <c r="G6" s="121" t="str">
        <f>VLOOKUP(E6,'LISTADO ATM'!$A$2:$B$900,2,0)</f>
        <v>ATM Estación Metro Concepción</v>
      </c>
      <c r="H6" s="121" t="str">
        <f>VLOOKUP(E6,VIP!$A$2:$O17539,7,FALSE)</f>
        <v>N/A</v>
      </c>
      <c r="I6" s="121" t="str">
        <f>VLOOKUP(E6,VIP!$A$2:$O9504,8,FALSE)</f>
        <v>N/A</v>
      </c>
      <c r="J6" s="121" t="str">
        <f>VLOOKUP(E6,VIP!$A$2:$O9454,8,FALSE)</f>
        <v>N/A</v>
      </c>
      <c r="K6" s="121" t="str">
        <f>VLOOKUP(E6,VIP!$A$2:$O13028,6,0)</f>
        <v>N/A</v>
      </c>
      <c r="L6" s="123" t="s">
        <v>2228</v>
      </c>
      <c r="M6" s="192" t="s">
        <v>2616</v>
      </c>
      <c r="N6" s="117" t="s">
        <v>2472</v>
      </c>
      <c r="O6" s="142" t="s">
        <v>2474</v>
      </c>
      <c r="P6" s="136"/>
      <c r="Q6" s="191">
        <v>44304.440520833334</v>
      </c>
    </row>
    <row r="7" spans="1:18" ht="18" x14ac:dyDescent="0.25">
      <c r="A7" s="121" t="str">
        <f>VLOOKUP(E7,'LISTADO ATM'!$A$2:$C$901,3,0)</f>
        <v>NORTE</v>
      </c>
      <c r="B7" s="139" t="s">
        <v>2574</v>
      </c>
      <c r="C7" s="119">
        <v>44303.780219907407</v>
      </c>
      <c r="D7" s="121" t="s">
        <v>2190</v>
      </c>
      <c r="E7" s="122">
        <v>172</v>
      </c>
      <c r="F7" s="142" t="str">
        <f>VLOOKUP(E7,VIP!$A$2:$O12619,2,0)</f>
        <v>DRBR172</v>
      </c>
      <c r="G7" s="121" t="str">
        <f>VLOOKUP(E7,'LISTADO ATM'!$A$2:$B$900,2,0)</f>
        <v xml:space="preserve">ATM UNP Guaucí </v>
      </c>
      <c r="H7" s="121" t="str">
        <f>VLOOKUP(E7,VIP!$A$2:$O17540,7,FALSE)</f>
        <v>Si</v>
      </c>
      <c r="I7" s="121" t="str">
        <f>VLOOKUP(E7,VIP!$A$2:$O9505,8,FALSE)</f>
        <v>Si</v>
      </c>
      <c r="J7" s="121" t="str">
        <f>VLOOKUP(E7,VIP!$A$2:$O9455,8,FALSE)</f>
        <v>Si</v>
      </c>
      <c r="K7" s="121" t="str">
        <f>VLOOKUP(E7,VIP!$A$2:$O13029,6,0)</f>
        <v>NO</v>
      </c>
      <c r="L7" s="123" t="s">
        <v>2228</v>
      </c>
      <c r="M7" s="192" t="s">
        <v>2616</v>
      </c>
      <c r="N7" s="117" t="s">
        <v>2472</v>
      </c>
      <c r="O7" s="142" t="s">
        <v>2501</v>
      </c>
      <c r="P7" s="136"/>
      <c r="Q7" s="191">
        <v>44304.440520833334</v>
      </c>
    </row>
    <row r="8" spans="1:18" ht="18" x14ac:dyDescent="0.25">
      <c r="A8" s="121" t="str">
        <f>VLOOKUP(E8,'LISTADO ATM'!$A$2:$C$901,3,0)</f>
        <v>DISTRITO NACIONAL</v>
      </c>
      <c r="B8" s="139" t="s">
        <v>2537</v>
      </c>
      <c r="C8" s="119">
        <v>44302.705231481479</v>
      </c>
      <c r="D8" s="121" t="s">
        <v>2189</v>
      </c>
      <c r="E8" s="122">
        <v>248</v>
      </c>
      <c r="F8" s="142" t="str">
        <f>VLOOKUP(E8,VIP!$A$2:$O12614,2,0)</f>
        <v>DRBR248</v>
      </c>
      <c r="G8" s="121" t="str">
        <f>VLOOKUP(E8,'LISTADO ATM'!$A$2:$B$900,2,0)</f>
        <v xml:space="preserve">ATM Shell Paraiso </v>
      </c>
      <c r="H8" s="121" t="str">
        <f>VLOOKUP(E8,VIP!$A$2:$O17535,7,FALSE)</f>
        <v>Si</v>
      </c>
      <c r="I8" s="121" t="str">
        <f>VLOOKUP(E8,VIP!$A$2:$O9500,8,FALSE)</f>
        <v>Si</v>
      </c>
      <c r="J8" s="121" t="str">
        <f>VLOOKUP(E8,VIP!$A$2:$O9450,8,FALSE)</f>
        <v>Si</v>
      </c>
      <c r="K8" s="121" t="str">
        <f>VLOOKUP(E8,VIP!$A$2:$O13024,6,0)</f>
        <v>NO</v>
      </c>
      <c r="L8" s="123" t="s">
        <v>2228</v>
      </c>
      <c r="M8" s="192" t="s">
        <v>2616</v>
      </c>
      <c r="N8" s="117" t="s">
        <v>2506</v>
      </c>
      <c r="O8" s="142" t="s">
        <v>2474</v>
      </c>
      <c r="P8" s="136"/>
      <c r="Q8" s="191">
        <v>44304.440520833334</v>
      </c>
    </row>
    <row r="9" spans="1:18" ht="18" x14ac:dyDescent="0.25">
      <c r="A9" s="121" t="str">
        <f>VLOOKUP(E9,'LISTADO ATM'!$A$2:$C$901,3,0)</f>
        <v>NORTE</v>
      </c>
      <c r="B9" s="139" t="s">
        <v>2594</v>
      </c>
      <c r="C9" s="119">
        <v>44303.984050925923</v>
      </c>
      <c r="D9" s="121" t="s">
        <v>2190</v>
      </c>
      <c r="E9" s="122">
        <v>257</v>
      </c>
      <c r="F9" s="142" t="str">
        <f>VLOOKUP(E9,VIP!$A$2:$O12617,2,0)</f>
        <v>DRBR257</v>
      </c>
      <c r="G9" s="121" t="str">
        <f>VLOOKUP(E9,'LISTADO ATM'!$A$2:$B$900,2,0)</f>
        <v xml:space="preserve">ATM S/M Pola (Santiago) </v>
      </c>
      <c r="H9" s="121" t="str">
        <f>VLOOKUP(E9,VIP!$A$2:$O17538,7,FALSE)</f>
        <v>Si</v>
      </c>
      <c r="I9" s="121" t="str">
        <f>VLOOKUP(E9,VIP!$A$2:$O9503,8,FALSE)</f>
        <v>Si</v>
      </c>
      <c r="J9" s="121" t="str">
        <f>VLOOKUP(E9,VIP!$A$2:$O9453,8,FALSE)</f>
        <v>Si</v>
      </c>
      <c r="K9" s="121" t="str">
        <f>VLOOKUP(E9,VIP!$A$2:$O13027,6,0)</f>
        <v>NO</v>
      </c>
      <c r="L9" s="123" t="s">
        <v>2228</v>
      </c>
      <c r="M9" s="192" t="s">
        <v>2616</v>
      </c>
      <c r="N9" s="117" t="s">
        <v>2472</v>
      </c>
      <c r="O9" s="142" t="s">
        <v>2501</v>
      </c>
      <c r="P9" s="136"/>
      <c r="Q9" s="191">
        <v>44304.440520833334</v>
      </c>
    </row>
    <row r="10" spans="1:18" ht="18" x14ac:dyDescent="0.25">
      <c r="A10" s="121" t="str">
        <f>VLOOKUP(E10,'LISTADO ATM'!$A$2:$C$901,3,0)</f>
        <v>NORTE</v>
      </c>
      <c r="B10" s="139" t="s">
        <v>2600</v>
      </c>
      <c r="C10" s="119">
        <v>44303.834120370368</v>
      </c>
      <c r="D10" s="121" t="s">
        <v>2190</v>
      </c>
      <c r="E10" s="122">
        <v>854</v>
      </c>
      <c r="F10" s="142" t="str">
        <f>VLOOKUP(E10,VIP!$A$2:$O12623,2,0)</f>
        <v>DRBR854</v>
      </c>
      <c r="G10" s="121" t="str">
        <f>VLOOKUP(E10,'LISTADO ATM'!$A$2:$B$900,2,0)</f>
        <v xml:space="preserve">ATM Centro Comercial Blanco Batista </v>
      </c>
      <c r="H10" s="121" t="str">
        <f>VLOOKUP(E10,VIP!$A$2:$O17544,7,FALSE)</f>
        <v>Si</v>
      </c>
      <c r="I10" s="121" t="str">
        <f>VLOOKUP(E10,VIP!$A$2:$O9509,8,FALSE)</f>
        <v>Si</v>
      </c>
      <c r="J10" s="121" t="str">
        <f>VLOOKUP(E10,VIP!$A$2:$O9459,8,FALSE)</f>
        <v>Si</v>
      </c>
      <c r="K10" s="121" t="str">
        <f>VLOOKUP(E10,VIP!$A$2:$O13033,6,0)</f>
        <v>NO</v>
      </c>
      <c r="L10" s="123" t="s">
        <v>2228</v>
      </c>
      <c r="M10" s="192" t="s">
        <v>2616</v>
      </c>
      <c r="N10" s="117" t="s">
        <v>2472</v>
      </c>
      <c r="O10" s="142" t="s">
        <v>2501</v>
      </c>
      <c r="P10" s="136"/>
      <c r="Q10" s="191">
        <v>44304.440520833334</v>
      </c>
    </row>
    <row r="11" spans="1:18" ht="18" x14ac:dyDescent="0.25">
      <c r="A11" s="121" t="str">
        <f>VLOOKUP(E11,'LISTADO ATM'!$A$2:$C$901,3,0)</f>
        <v>ESTE</v>
      </c>
      <c r="B11" s="139" t="s">
        <v>2662</v>
      </c>
      <c r="C11" s="119">
        <v>44304.544074074074</v>
      </c>
      <c r="D11" s="121" t="s">
        <v>2492</v>
      </c>
      <c r="E11" s="122">
        <v>117</v>
      </c>
      <c r="F11" s="142" t="str">
        <f>VLOOKUP(E11,VIP!$A$2:$O12643,2,0)</f>
        <v>DRBR117</v>
      </c>
      <c r="G11" s="121" t="str">
        <f>VLOOKUP(E11,'LISTADO ATM'!$A$2:$B$900,2,0)</f>
        <v xml:space="preserve">ATM Oficina El Seybo </v>
      </c>
      <c r="H11" s="121" t="str">
        <f>VLOOKUP(E11,VIP!$A$2:$O17564,7,FALSE)</f>
        <v>Si</v>
      </c>
      <c r="I11" s="121" t="str">
        <f>VLOOKUP(E11,VIP!$A$2:$O9529,8,FALSE)</f>
        <v>Si</v>
      </c>
      <c r="J11" s="121" t="str">
        <f>VLOOKUP(E11,VIP!$A$2:$O9479,8,FALSE)</f>
        <v>Si</v>
      </c>
      <c r="K11" s="121" t="str">
        <f>VLOOKUP(E11,VIP!$A$2:$O13053,6,0)</f>
        <v>SI</v>
      </c>
      <c r="L11" s="123" t="s">
        <v>2666</v>
      </c>
      <c r="M11" s="192" t="s">
        <v>2616</v>
      </c>
      <c r="N11" s="192" t="s">
        <v>2664</v>
      </c>
      <c r="O11" s="142" t="s">
        <v>2615</v>
      </c>
      <c r="P11" s="136"/>
      <c r="Q11" s="192" t="s">
        <v>2666</v>
      </c>
    </row>
    <row r="12" spans="1:18" ht="18" x14ac:dyDescent="0.25">
      <c r="A12" s="121" t="str">
        <f>VLOOKUP(E12,'LISTADO ATM'!$A$2:$C$901,3,0)</f>
        <v>DISTRITO NACIONAL</v>
      </c>
      <c r="B12" s="139" t="s">
        <v>2566</v>
      </c>
      <c r="C12" s="119">
        <v>44303.628125000003</v>
      </c>
      <c r="D12" s="121" t="s">
        <v>2189</v>
      </c>
      <c r="E12" s="122">
        <v>13</v>
      </c>
      <c r="F12" s="142" t="str">
        <f>VLOOKUP(E12,VIP!$A$2:$O12615,2,0)</f>
        <v>DRBR013</v>
      </c>
      <c r="G12" s="121" t="str">
        <f>VLOOKUP(E12,'LISTADO ATM'!$A$2:$B$900,2,0)</f>
        <v xml:space="preserve">ATM CDEEE </v>
      </c>
      <c r="H12" s="121" t="str">
        <f>VLOOKUP(E12,VIP!$A$2:$O17536,7,FALSE)</f>
        <v>Si</v>
      </c>
      <c r="I12" s="121" t="str">
        <f>VLOOKUP(E12,VIP!$A$2:$O9501,8,FALSE)</f>
        <v>Si</v>
      </c>
      <c r="J12" s="121" t="str">
        <f>VLOOKUP(E12,VIP!$A$2:$O9451,8,FALSE)</f>
        <v>Si</v>
      </c>
      <c r="K12" s="121" t="str">
        <f>VLOOKUP(E12,VIP!$A$2:$O13025,6,0)</f>
        <v>NO</v>
      </c>
      <c r="L12" s="123" t="s">
        <v>2254</v>
      </c>
      <c r="M12" s="192" t="s">
        <v>2616</v>
      </c>
      <c r="N12" s="117" t="s">
        <v>2472</v>
      </c>
      <c r="O12" s="142" t="s">
        <v>2474</v>
      </c>
      <c r="P12" s="136"/>
      <c r="Q12" s="191">
        <v>44304.440520833334</v>
      </c>
    </row>
    <row r="13" spans="1:18" ht="18" x14ac:dyDescent="0.25">
      <c r="A13" s="121" t="str">
        <f>VLOOKUP(E13,'LISTADO ATM'!$A$2:$C$901,3,0)</f>
        <v>DISTRITO NACIONAL</v>
      </c>
      <c r="B13" s="139" t="s">
        <v>2554</v>
      </c>
      <c r="C13" s="119">
        <v>44303.363564814812</v>
      </c>
      <c r="D13" s="121" t="s">
        <v>2189</v>
      </c>
      <c r="E13" s="122">
        <v>648</v>
      </c>
      <c r="F13" s="142" t="str">
        <f>VLOOKUP(E13,VIP!$A$2:$O12647,2,0)</f>
        <v>DRBR190</v>
      </c>
      <c r="G13" s="121" t="str">
        <f>VLOOKUP(E13,'LISTADO ATM'!$A$2:$B$900,2,0)</f>
        <v xml:space="preserve">ATM Hermandad de Pensionados </v>
      </c>
      <c r="H13" s="121" t="str">
        <f>VLOOKUP(E13,VIP!$A$2:$O17568,7,FALSE)</f>
        <v>Si</v>
      </c>
      <c r="I13" s="121" t="str">
        <f>VLOOKUP(E13,VIP!$A$2:$O9533,8,FALSE)</f>
        <v>No</v>
      </c>
      <c r="J13" s="121" t="str">
        <f>VLOOKUP(E13,VIP!$A$2:$O9483,8,FALSE)</f>
        <v>No</v>
      </c>
      <c r="K13" s="121" t="str">
        <f>VLOOKUP(E13,VIP!$A$2:$O13057,6,0)</f>
        <v>NO</v>
      </c>
      <c r="L13" s="123" t="s">
        <v>2254</v>
      </c>
      <c r="M13" s="192" t="s">
        <v>2616</v>
      </c>
      <c r="N13" s="117" t="s">
        <v>2472</v>
      </c>
      <c r="O13" s="142" t="s">
        <v>2474</v>
      </c>
      <c r="P13" s="136"/>
      <c r="Q13" s="191">
        <v>44304.601493055554</v>
      </c>
    </row>
    <row r="14" spans="1:18" ht="18" x14ac:dyDescent="0.25">
      <c r="A14" s="121" t="str">
        <f>VLOOKUP(E14,'LISTADO ATM'!$A$2:$C$901,3,0)</f>
        <v>DISTRITO NACIONAL</v>
      </c>
      <c r="B14" s="139" t="s">
        <v>2567</v>
      </c>
      <c r="C14" s="119">
        <v>44303.627476851849</v>
      </c>
      <c r="D14" s="121" t="s">
        <v>2189</v>
      </c>
      <c r="E14" s="122">
        <v>718</v>
      </c>
      <c r="F14" s="142" t="str">
        <f>VLOOKUP(E14,VIP!$A$2:$O12616,2,0)</f>
        <v>DRBR24Y</v>
      </c>
      <c r="G14" s="121" t="str">
        <f>VLOOKUP(E14,'LISTADO ATM'!$A$2:$B$900,2,0)</f>
        <v xml:space="preserve">ATM Feria Ganadera </v>
      </c>
      <c r="H14" s="121" t="str">
        <f>VLOOKUP(E14,VIP!$A$2:$O17537,7,FALSE)</f>
        <v>Si</v>
      </c>
      <c r="I14" s="121" t="str">
        <f>VLOOKUP(E14,VIP!$A$2:$O9502,8,FALSE)</f>
        <v>Si</v>
      </c>
      <c r="J14" s="121" t="str">
        <f>VLOOKUP(E14,VIP!$A$2:$O9452,8,FALSE)</f>
        <v>Si</v>
      </c>
      <c r="K14" s="121" t="str">
        <f>VLOOKUP(E14,VIP!$A$2:$O13026,6,0)</f>
        <v>NO</v>
      </c>
      <c r="L14" s="123" t="s">
        <v>2254</v>
      </c>
      <c r="M14" s="192" t="s">
        <v>2616</v>
      </c>
      <c r="N14" s="117" t="s">
        <v>2472</v>
      </c>
      <c r="O14" s="142" t="s">
        <v>2474</v>
      </c>
      <c r="P14" s="136"/>
      <c r="Q14" s="191">
        <v>44304.440520833334</v>
      </c>
    </row>
    <row r="15" spans="1:18" ht="18" x14ac:dyDescent="0.25">
      <c r="A15" s="121" t="str">
        <f>VLOOKUP(E15,'LISTADO ATM'!$A$2:$C$901,3,0)</f>
        <v>DISTRITO NACIONAL</v>
      </c>
      <c r="B15" s="139" t="s">
        <v>2578</v>
      </c>
      <c r="C15" s="119">
        <v>44303.738541666666</v>
      </c>
      <c r="D15" s="121" t="s">
        <v>2189</v>
      </c>
      <c r="E15" s="122">
        <v>883</v>
      </c>
      <c r="F15" s="142" t="str">
        <f>VLOOKUP(E15,VIP!$A$2:$O12623,2,0)</f>
        <v>DRBR883</v>
      </c>
      <c r="G15" s="121" t="str">
        <f>VLOOKUP(E15,'LISTADO ATM'!$A$2:$B$900,2,0)</f>
        <v xml:space="preserve">ATM Oficina Filadelfia Plaza </v>
      </c>
      <c r="H15" s="121" t="str">
        <f>VLOOKUP(E15,VIP!$A$2:$O17544,7,FALSE)</f>
        <v>Si</v>
      </c>
      <c r="I15" s="121" t="str">
        <f>VLOOKUP(E15,VIP!$A$2:$O9509,8,FALSE)</f>
        <v>Si</v>
      </c>
      <c r="J15" s="121" t="str">
        <f>VLOOKUP(E15,VIP!$A$2:$O9459,8,FALSE)</f>
        <v>Si</v>
      </c>
      <c r="K15" s="121" t="str">
        <f>VLOOKUP(E15,VIP!$A$2:$O13033,6,0)</f>
        <v>NO</v>
      </c>
      <c r="L15" s="123" t="s">
        <v>2254</v>
      </c>
      <c r="M15" s="192" t="s">
        <v>2616</v>
      </c>
      <c r="N15" s="117" t="s">
        <v>2472</v>
      </c>
      <c r="O15" s="142" t="s">
        <v>2474</v>
      </c>
      <c r="P15" s="136"/>
      <c r="Q15" s="191">
        <v>44304.440520833334</v>
      </c>
    </row>
    <row r="16" spans="1:18" ht="18" x14ac:dyDescent="0.25">
      <c r="A16" s="121" t="str">
        <f>VLOOKUP(E16,'LISTADO ATM'!$A$2:$C$901,3,0)</f>
        <v>NORTE</v>
      </c>
      <c r="B16" s="139" t="s">
        <v>2605</v>
      </c>
      <c r="C16" s="119">
        <v>44303.815520833334</v>
      </c>
      <c r="D16" s="121" t="s">
        <v>2529</v>
      </c>
      <c r="E16" s="122">
        <v>877</v>
      </c>
      <c r="F16" s="142" t="str">
        <f>VLOOKUP(E16,VIP!$A$2:$O12628,2,0)</f>
        <v>DRBR877</v>
      </c>
      <c r="G16" s="121" t="str">
        <f>VLOOKUP(E16,'LISTADO ATM'!$A$2:$B$900,2,0)</f>
        <v xml:space="preserve">ATM Estación Los Samanes (Ranchito, La Vega) </v>
      </c>
      <c r="H16" s="121" t="str">
        <f>VLOOKUP(E16,VIP!$A$2:$O17549,7,FALSE)</f>
        <v>Si</v>
      </c>
      <c r="I16" s="121" t="str">
        <f>VLOOKUP(E16,VIP!$A$2:$O9514,8,FALSE)</f>
        <v>Si</v>
      </c>
      <c r="J16" s="121" t="str">
        <f>VLOOKUP(E16,VIP!$A$2:$O9464,8,FALSE)</f>
        <v>Si</v>
      </c>
      <c r="K16" s="121" t="str">
        <f>VLOOKUP(E16,VIP!$A$2:$O13038,6,0)</f>
        <v>NO</v>
      </c>
      <c r="L16" s="123" t="s">
        <v>2525</v>
      </c>
      <c r="M16" s="192" t="s">
        <v>2616</v>
      </c>
      <c r="N16" s="117" t="s">
        <v>2472</v>
      </c>
      <c r="O16" s="142" t="s">
        <v>2565</v>
      </c>
      <c r="P16" s="136"/>
      <c r="Q16" s="191">
        <v>44304.601493055554</v>
      </c>
    </row>
    <row r="17" spans="1:17" ht="18" x14ac:dyDescent="0.25">
      <c r="A17" s="121" t="str">
        <f>VLOOKUP(E17,'LISTADO ATM'!$A$2:$C$901,3,0)</f>
        <v>NORTE</v>
      </c>
      <c r="B17" s="139" t="s">
        <v>2580</v>
      </c>
      <c r="C17" s="119">
        <v>44303.736527777779</v>
      </c>
      <c r="D17" s="121" t="s">
        <v>2492</v>
      </c>
      <c r="E17" s="122">
        <v>937</v>
      </c>
      <c r="F17" s="142" t="str">
        <f>VLOOKUP(E17,VIP!$A$2:$O12625,2,0)</f>
        <v>DRBR937</v>
      </c>
      <c r="G17" s="121" t="str">
        <f>VLOOKUP(E17,'LISTADO ATM'!$A$2:$B$900,2,0)</f>
        <v xml:space="preserve">ATM Autobanco Oficina La Vega II </v>
      </c>
      <c r="H17" s="121" t="str">
        <f>VLOOKUP(E17,VIP!$A$2:$O17546,7,FALSE)</f>
        <v>Si</v>
      </c>
      <c r="I17" s="121" t="str">
        <f>VLOOKUP(E17,VIP!$A$2:$O9511,8,FALSE)</f>
        <v>Si</v>
      </c>
      <c r="J17" s="121" t="str">
        <f>VLOOKUP(E17,VIP!$A$2:$O9461,8,FALSE)</f>
        <v>Si</v>
      </c>
      <c r="K17" s="121" t="str">
        <f>VLOOKUP(E17,VIP!$A$2:$O13035,6,0)</f>
        <v>NO</v>
      </c>
      <c r="L17" s="123" t="s">
        <v>2525</v>
      </c>
      <c r="M17" s="192" t="s">
        <v>2616</v>
      </c>
      <c r="N17" s="117" t="s">
        <v>2472</v>
      </c>
      <c r="O17" s="142" t="s">
        <v>2493</v>
      </c>
      <c r="P17" s="136"/>
      <c r="Q17" s="191">
        <v>44304.601493055554</v>
      </c>
    </row>
    <row r="18" spans="1:17" ht="18" x14ac:dyDescent="0.25">
      <c r="A18" s="121" t="str">
        <f>VLOOKUP(E18,'LISTADO ATM'!$A$2:$C$901,3,0)</f>
        <v>DISTRITO NACIONAL</v>
      </c>
      <c r="B18" s="139" t="s">
        <v>2622</v>
      </c>
      <c r="C18" s="119">
        <v>44304.438958333332</v>
      </c>
      <c r="D18" s="121" t="s">
        <v>2189</v>
      </c>
      <c r="E18" s="122">
        <v>527</v>
      </c>
      <c r="F18" s="142" t="str">
        <f>VLOOKUP(E18,VIP!$A$2:$O12624,2,0)</f>
        <v>DRBR527</v>
      </c>
      <c r="G18" s="121" t="str">
        <f>VLOOKUP(E18,'LISTADO ATM'!$A$2:$B$900,2,0)</f>
        <v>ATM Oficina Zona Oriental II</v>
      </c>
      <c r="H18" s="121" t="str">
        <f>VLOOKUP(E18,VIP!$A$2:$O17545,7,FALSE)</f>
        <v>Si</v>
      </c>
      <c r="I18" s="121" t="str">
        <f>VLOOKUP(E18,VIP!$A$2:$O9510,8,FALSE)</f>
        <v>Si</v>
      </c>
      <c r="J18" s="121" t="str">
        <f>VLOOKUP(E18,VIP!$A$2:$O9460,8,FALSE)</f>
        <v>Si</v>
      </c>
      <c r="K18" s="121" t="str">
        <f>VLOOKUP(E18,VIP!$A$2:$O13034,6,0)</f>
        <v>SI</v>
      </c>
      <c r="L18" s="123" t="s">
        <v>2431</v>
      </c>
      <c r="M18" s="192" t="s">
        <v>2616</v>
      </c>
      <c r="N18" s="117" t="s">
        <v>2472</v>
      </c>
      <c r="O18" s="142" t="s">
        <v>2474</v>
      </c>
      <c r="P18" s="136"/>
      <c r="Q18" s="191">
        <v>44304.601493055554</v>
      </c>
    </row>
    <row r="19" spans="1:17" ht="18" x14ac:dyDescent="0.25">
      <c r="A19" s="121" t="str">
        <f>VLOOKUP(E19,'LISTADO ATM'!$A$2:$C$901,3,0)</f>
        <v>ESTE</v>
      </c>
      <c r="B19" s="139" t="s">
        <v>2539</v>
      </c>
      <c r="C19" s="119">
        <v>44302.927824074075</v>
      </c>
      <c r="D19" s="121" t="s">
        <v>2189</v>
      </c>
      <c r="E19" s="122">
        <v>495</v>
      </c>
      <c r="F19" s="142" t="str">
        <f>VLOOKUP(E19,VIP!$A$2:$O12607,2,0)</f>
        <v>DRBR495</v>
      </c>
      <c r="G19" s="121" t="str">
        <f>VLOOKUP(E19,'LISTADO ATM'!$A$2:$B$900,2,0)</f>
        <v>ATM Cemento PANAM</v>
      </c>
      <c r="H19" s="121" t="str">
        <f>VLOOKUP(E19,VIP!$A$2:$O17528,7,FALSE)</f>
        <v>SI</v>
      </c>
      <c r="I19" s="121" t="str">
        <f>VLOOKUP(E19,VIP!$A$2:$O9493,8,FALSE)</f>
        <v>SI</v>
      </c>
      <c r="J19" s="121" t="str">
        <f>VLOOKUP(E19,VIP!$A$2:$O9443,8,FALSE)</f>
        <v>SI</v>
      </c>
      <c r="K19" s="121" t="str">
        <f>VLOOKUP(E19,VIP!$A$2:$O13017,6,0)</f>
        <v>NO</v>
      </c>
      <c r="L19" s="123" t="s">
        <v>2431</v>
      </c>
      <c r="M19" s="192" t="s">
        <v>2616</v>
      </c>
      <c r="N19" s="117" t="s">
        <v>2472</v>
      </c>
      <c r="O19" s="142" t="s">
        <v>2189</v>
      </c>
      <c r="P19" s="136"/>
      <c r="Q19" s="191">
        <v>44304.440520833334</v>
      </c>
    </row>
    <row r="20" spans="1:17" ht="18" x14ac:dyDescent="0.25">
      <c r="A20" s="121" t="str">
        <f>VLOOKUP(E20,'LISTADO ATM'!$A$2:$C$901,3,0)</f>
        <v>NORTE</v>
      </c>
      <c r="B20" s="139" t="s">
        <v>2663</v>
      </c>
      <c r="C20" s="119">
        <v>44304.495451388888</v>
      </c>
      <c r="D20" s="121" t="s">
        <v>2492</v>
      </c>
      <c r="E20" s="122">
        <v>703</v>
      </c>
      <c r="F20" s="142" t="str">
        <f>VLOOKUP(E20,VIP!$A$2:$O12644,2,0)</f>
        <v>DRBR703</v>
      </c>
      <c r="G20" s="121" t="str">
        <f>VLOOKUP(E20,'LISTADO ATM'!$A$2:$B$900,2,0)</f>
        <v xml:space="preserve">ATM Oficina El Mamey Los Hidalgos </v>
      </c>
      <c r="H20" s="121" t="str">
        <f>VLOOKUP(E20,VIP!$A$2:$O17565,7,FALSE)</f>
        <v>Si</v>
      </c>
      <c r="I20" s="121" t="str">
        <f>VLOOKUP(E20,VIP!$A$2:$O9530,8,FALSE)</f>
        <v>Si</v>
      </c>
      <c r="J20" s="121" t="str">
        <f>VLOOKUP(E20,VIP!$A$2:$O9480,8,FALSE)</f>
        <v>Si</v>
      </c>
      <c r="K20" s="121" t="str">
        <f>VLOOKUP(E20,VIP!$A$2:$O13054,6,0)</f>
        <v>NO</v>
      </c>
      <c r="L20" s="123" t="s">
        <v>2667</v>
      </c>
      <c r="M20" s="192" t="s">
        <v>2616</v>
      </c>
      <c r="N20" s="192" t="s">
        <v>2664</v>
      </c>
      <c r="O20" s="142" t="s">
        <v>2665</v>
      </c>
      <c r="P20" s="136"/>
      <c r="Q20" s="192" t="s">
        <v>2667</v>
      </c>
    </row>
    <row r="21" spans="1:17" ht="18" x14ac:dyDescent="0.25">
      <c r="A21" s="121" t="str">
        <f>VLOOKUP(E21,'LISTADO ATM'!$A$2:$C$901,3,0)</f>
        <v>ESTE</v>
      </c>
      <c r="B21" s="139" t="s">
        <v>2583</v>
      </c>
      <c r="C21" s="119">
        <v>44303.732685185183</v>
      </c>
      <c r="D21" s="121" t="s">
        <v>2189</v>
      </c>
      <c r="E21" s="122">
        <v>117</v>
      </c>
      <c r="F21" s="142" t="str">
        <f>VLOOKUP(E21,VIP!$A$2:$O12628,2,0)</f>
        <v>DRBR117</v>
      </c>
      <c r="G21" s="121" t="str">
        <f>VLOOKUP(E21,'LISTADO ATM'!$A$2:$B$900,2,0)</f>
        <v xml:space="preserve">ATM Oficina El Seybo </v>
      </c>
      <c r="H21" s="121" t="str">
        <f>VLOOKUP(E21,VIP!$A$2:$O17549,7,FALSE)</f>
        <v>Si</v>
      </c>
      <c r="I21" s="121" t="str">
        <f>VLOOKUP(E21,VIP!$A$2:$O9514,8,FALSE)</f>
        <v>Si</v>
      </c>
      <c r="J21" s="121" t="str">
        <f>VLOOKUP(E21,VIP!$A$2:$O9464,8,FALSE)</f>
        <v>Si</v>
      </c>
      <c r="K21" s="121" t="str">
        <f>VLOOKUP(E21,VIP!$A$2:$O13038,6,0)</f>
        <v>SI</v>
      </c>
      <c r="L21" s="123" t="s">
        <v>2488</v>
      </c>
      <c r="M21" s="192" t="s">
        <v>2616</v>
      </c>
      <c r="N21" s="117" t="s">
        <v>2472</v>
      </c>
      <c r="O21" s="142" t="s">
        <v>2474</v>
      </c>
      <c r="P21" s="136"/>
      <c r="Q21" s="191">
        <v>44304.601493055554</v>
      </c>
    </row>
    <row r="22" spans="1:17" ht="18" x14ac:dyDescent="0.25">
      <c r="A22" s="121" t="str">
        <f>VLOOKUP(E22,'LISTADO ATM'!$A$2:$C$901,3,0)</f>
        <v>DISTRITO NACIONAL</v>
      </c>
      <c r="B22" s="139" t="s">
        <v>2613</v>
      </c>
      <c r="C22" s="119">
        <v>44304.333634259259</v>
      </c>
      <c r="D22" s="121" t="s">
        <v>2189</v>
      </c>
      <c r="E22" s="122">
        <v>231</v>
      </c>
      <c r="F22" s="142" t="str">
        <f>VLOOKUP(E22,VIP!$A$2:$O12621,2,0)</f>
        <v>DRBR231</v>
      </c>
      <c r="G22" s="121" t="str">
        <f>VLOOKUP(E22,'LISTADO ATM'!$A$2:$B$900,2,0)</f>
        <v xml:space="preserve">ATM Oficina Zona Oriental </v>
      </c>
      <c r="H22" s="121" t="str">
        <f>VLOOKUP(E22,VIP!$A$2:$O17542,7,FALSE)</f>
        <v>Si</v>
      </c>
      <c r="I22" s="121" t="str">
        <f>VLOOKUP(E22,VIP!$A$2:$O9507,8,FALSE)</f>
        <v>Si</v>
      </c>
      <c r="J22" s="121" t="str">
        <f>VLOOKUP(E22,VIP!$A$2:$O9457,8,FALSE)</f>
        <v>Si</v>
      </c>
      <c r="K22" s="121" t="str">
        <f>VLOOKUP(E22,VIP!$A$2:$O13031,6,0)</f>
        <v>SI</v>
      </c>
      <c r="L22" s="123" t="s">
        <v>2488</v>
      </c>
      <c r="M22" s="192" t="s">
        <v>2616</v>
      </c>
      <c r="N22" s="117" t="s">
        <v>2472</v>
      </c>
      <c r="O22" s="142" t="s">
        <v>2474</v>
      </c>
      <c r="P22" s="136"/>
      <c r="Q22" s="191">
        <v>44304.601493055554</v>
      </c>
    </row>
    <row r="23" spans="1:17" ht="18" x14ac:dyDescent="0.25">
      <c r="A23" s="121" t="str">
        <f>VLOOKUP(E23,'LISTADO ATM'!$A$2:$C$901,3,0)</f>
        <v>NORTE</v>
      </c>
      <c r="B23" s="139" t="s">
        <v>2593</v>
      </c>
      <c r="C23" s="119">
        <v>44303.659710648149</v>
      </c>
      <c r="D23" s="121" t="s">
        <v>2190</v>
      </c>
      <c r="E23" s="122">
        <v>283</v>
      </c>
      <c r="F23" s="142" t="str">
        <f>VLOOKUP(E23,VIP!$A$2:$O12638,2,0)</f>
        <v>DRBR283</v>
      </c>
      <c r="G23" s="121" t="str">
        <f>VLOOKUP(E23,'LISTADO ATM'!$A$2:$B$900,2,0)</f>
        <v xml:space="preserve">ATM Oficina Nibaje </v>
      </c>
      <c r="H23" s="121" t="str">
        <f>VLOOKUP(E23,VIP!$A$2:$O17559,7,FALSE)</f>
        <v>Si</v>
      </c>
      <c r="I23" s="121" t="str">
        <f>VLOOKUP(E23,VIP!$A$2:$O9524,8,FALSE)</f>
        <v>Si</v>
      </c>
      <c r="J23" s="121" t="str">
        <f>VLOOKUP(E23,VIP!$A$2:$O9474,8,FALSE)</f>
        <v>Si</v>
      </c>
      <c r="K23" s="121" t="str">
        <f>VLOOKUP(E23,VIP!$A$2:$O13048,6,0)</f>
        <v>NO</v>
      </c>
      <c r="L23" s="123" t="s">
        <v>2488</v>
      </c>
      <c r="M23" s="192" t="s">
        <v>2616</v>
      </c>
      <c r="N23" s="117" t="s">
        <v>2472</v>
      </c>
      <c r="O23" s="142" t="s">
        <v>2501</v>
      </c>
      <c r="P23" s="136"/>
      <c r="Q23" s="191">
        <v>44304.601493055554</v>
      </c>
    </row>
    <row r="24" spans="1:17" ht="18" x14ac:dyDescent="0.25">
      <c r="A24" s="121" t="str">
        <f>VLOOKUP(E24,'LISTADO ATM'!$A$2:$C$901,3,0)</f>
        <v>NORTE</v>
      </c>
      <c r="B24" s="139" t="s">
        <v>2582</v>
      </c>
      <c r="C24" s="119">
        <v>44303.73333333333</v>
      </c>
      <c r="D24" s="121" t="s">
        <v>2190</v>
      </c>
      <c r="E24" s="122">
        <v>99</v>
      </c>
      <c r="F24" s="142" t="str">
        <f>VLOOKUP(E24,VIP!$A$2:$O12627,2,0)</f>
        <v>DRBR099</v>
      </c>
      <c r="G24" s="121" t="str">
        <f>VLOOKUP(E24,'LISTADO ATM'!$A$2:$B$900,2,0)</f>
        <v xml:space="preserve">ATM Multicentro La Sirena S.F.M. </v>
      </c>
      <c r="H24" s="121" t="str">
        <f>VLOOKUP(E24,VIP!$A$2:$O17548,7,FALSE)</f>
        <v>Si</v>
      </c>
      <c r="I24" s="121" t="str">
        <f>VLOOKUP(E24,VIP!$A$2:$O9513,8,FALSE)</f>
        <v>Si</v>
      </c>
      <c r="J24" s="121" t="str">
        <f>VLOOKUP(E24,VIP!$A$2:$O9463,8,FALSE)</f>
        <v>Si</v>
      </c>
      <c r="K24" s="121" t="str">
        <f>VLOOKUP(E24,VIP!$A$2:$O13037,6,0)</f>
        <v>NO</v>
      </c>
      <c r="L24" s="123" t="s">
        <v>2488</v>
      </c>
      <c r="M24" s="192" t="s">
        <v>2616</v>
      </c>
      <c r="N24" s="117" t="s">
        <v>2472</v>
      </c>
      <c r="O24" s="142" t="s">
        <v>2501</v>
      </c>
      <c r="P24" s="136"/>
      <c r="Q24" s="191">
        <v>44304.440520833334</v>
      </c>
    </row>
    <row r="25" spans="1:17" ht="18" x14ac:dyDescent="0.25">
      <c r="A25" s="121" t="str">
        <f>VLOOKUP(E25,'LISTADO ATM'!$A$2:$C$901,3,0)</f>
        <v>NORTE</v>
      </c>
      <c r="B25" s="139" t="s">
        <v>2560</v>
      </c>
      <c r="C25" s="119">
        <v>44303.525902777779</v>
      </c>
      <c r="D25" s="121" t="s">
        <v>2190</v>
      </c>
      <c r="E25" s="122">
        <v>332</v>
      </c>
      <c r="F25" s="142" t="str">
        <f>VLOOKUP(E25,VIP!$A$2:$O12619,2,0)</f>
        <v>DRBR332</v>
      </c>
      <c r="G25" s="121" t="str">
        <f>VLOOKUP(E25,'LISTADO ATM'!$A$2:$B$900,2,0)</f>
        <v>ATM Estación Sigma (Cotuí)</v>
      </c>
      <c r="H25" s="121" t="str">
        <f>VLOOKUP(E25,VIP!$A$2:$O17540,7,FALSE)</f>
        <v>Si</v>
      </c>
      <c r="I25" s="121" t="str">
        <f>VLOOKUP(E25,VIP!$A$2:$O9505,8,FALSE)</f>
        <v>Si</v>
      </c>
      <c r="J25" s="121" t="str">
        <f>VLOOKUP(E25,VIP!$A$2:$O9455,8,FALSE)</f>
        <v>Si</v>
      </c>
      <c r="K25" s="121" t="str">
        <f>VLOOKUP(E25,VIP!$A$2:$O13029,6,0)</f>
        <v>NO</v>
      </c>
      <c r="L25" s="123" t="s">
        <v>2488</v>
      </c>
      <c r="M25" s="192" t="s">
        <v>2616</v>
      </c>
      <c r="N25" s="117" t="s">
        <v>2472</v>
      </c>
      <c r="O25" s="142" t="s">
        <v>2527</v>
      </c>
      <c r="P25" s="136"/>
      <c r="Q25" s="191">
        <v>44304.601493055554</v>
      </c>
    </row>
    <row r="26" spans="1:17" ht="18" x14ac:dyDescent="0.25">
      <c r="A26" s="121" t="str">
        <f>VLOOKUP(E26,'LISTADO ATM'!$A$2:$C$901,3,0)</f>
        <v>NORTE</v>
      </c>
      <c r="B26" s="139" t="s">
        <v>2585</v>
      </c>
      <c r="C26" s="119">
        <v>44303.731909722221</v>
      </c>
      <c r="D26" s="121" t="s">
        <v>2190</v>
      </c>
      <c r="E26" s="122">
        <v>370</v>
      </c>
      <c r="F26" s="142" t="str">
        <f>VLOOKUP(E26,VIP!$A$2:$O12630,2,0)</f>
        <v>DRBR370</v>
      </c>
      <c r="G26" s="121" t="str">
        <f>VLOOKUP(E26,'LISTADO ATM'!$A$2:$B$900,2,0)</f>
        <v>ATM Oficina Cruce de Imbert II (puerto Plata)</v>
      </c>
      <c r="H26" s="121" t="str">
        <f>VLOOKUP(E26,VIP!$A$2:$O17551,7,FALSE)</f>
        <v>N/A</v>
      </c>
      <c r="I26" s="121" t="str">
        <f>VLOOKUP(E26,VIP!$A$2:$O9516,8,FALSE)</f>
        <v>N/A</v>
      </c>
      <c r="J26" s="121" t="str">
        <f>VLOOKUP(E26,VIP!$A$2:$O9466,8,FALSE)</f>
        <v>N/A</v>
      </c>
      <c r="K26" s="121" t="str">
        <f>VLOOKUP(E26,VIP!$A$2:$O13040,6,0)</f>
        <v>N/A</v>
      </c>
      <c r="L26" s="123" t="s">
        <v>2488</v>
      </c>
      <c r="M26" s="192" t="s">
        <v>2616</v>
      </c>
      <c r="N26" s="117" t="s">
        <v>2472</v>
      </c>
      <c r="O26" s="142" t="s">
        <v>2501</v>
      </c>
      <c r="P26" s="136"/>
      <c r="Q26" s="191">
        <v>44304.601493055554</v>
      </c>
    </row>
    <row r="27" spans="1:17" ht="18" x14ac:dyDescent="0.25">
      <c r="A27" s="121" t="str">
        <f>VLOOKUP(E27,'LISTADO ATM'!$A$2:$C$901,3,0)</f>
        <v>DISTRITO NACIONAL</v>
      </c>
      <c r="B27" s="139" t="s">
        <v>2602</v>
      </c>
      <c r="C27" s="119">
        <v>44303.818368055552</v>
      </c>
      <c r="D27" s="121" t="s">
        <v>2189</v>
      </c>
      <c r="E27" s="122">
        <v>407</v>
      </c>
      <c r="F27" s="142" t="str">
        <f>VLOOKUP(E27,VIP!$A$2:$O12625,2,0)</f>
        <v>DRBR407</v>
      </c>
      <c r="G27" s="121" t="str">
        <f>VLOOKUP(E27,'LISTADO ATM'!$A$2:$B$900,2,0)</f>
        <v xml:space="preserve">ATM Multicentro La Sirena Villa Mella </v>
      </c>
      <c r="H27" s="121" t="str">
        <f>VLOOKUP(E27,VIP!$A$2:$O17546,7,FALSE)</f>
        <v>Si</v>
      </c>
      <c r="I27" s="121" t="str">
        <f>VLOOKUP(E27,VIP!$A$2:$O9511,8,FALSE)</f>
        <v>Si</v>
      </c>
      <c r="J27" s="121" t="str">
        <f>VLOOKUP(E27,VIP!$A$2:$O9461,8,FALSE)</f>
        <v>Si</v>
      </c>
      <c r="K27" s="121" t="str">
        <f>VLOOKUP(E27,VIP!$A$2:$O13035,6,0)</f>
        <v>NO</v>
      </c>
      <c r="L27" s="123" t="s">
        <v>2488</v>
      </c>
      <c r="M27" s="192" t="s">
        <v>2616</v>
      </c>
      <c r="N27" s="117" t="s">
        <v>2472</v>
      </c>
      <c r="O27" s="142" t="s">
        <v>2474</v>
      </c>
      <c r="P27" s="136"/>
      <c r="Q27" s="191">
        <v>44304.440520833334</v>
      </c>
    </row>
    <row r="28" spans="1:17" ht="18" x14ac:dyDescent="0.25">
      <c r="A28" s="121" t="str">
        <f>VLOOKUP(E28,'LISTADO ATM'!$A$2:$C$901,3,0)</f>
        <v>NORTE</v>
      </c>
      <c r="B28" s="139" t="s">
        <v>2601</v>
      </c>
      <c r="C28" s="119">
        <v>44303.818842592591</v>
      </c>
      <c r="D28" s="121" t="s">
        <v>2190</v>
      </c>
      <c r="E28" s="122">
        <v>432</v>
      </c>
      <c r="F28" s="142" t="str">
        <f>VLOOKUP(E28,VIP!$A$2:$O12624,2,0)</f>
        <v>DRBR432</v>
      </c>
      <c r="G28" s="121" t="str">
        <f>VLOOKUP(E28,'LISTADO ATM'!$A$2:$B$900,2,0)</f>
        <v xml:space="preserve">ATM Oficina Puerto Plata II </v>
      </c>
      <c r="H28" s="121" t="str">
        <f>VLOOKUP(E28,VIP!$A$2:$O17545,7,FALSE)</f>
        <v>Si</v>
      </c>
      <c r="I28" s="121" t="str">
        <f>VLOOKUP(E28,VIP!$A$2:$O9510,8,FALSE)</f>
        <v>Si</v>
      </c>
      <c r="J28" s="121" t="str">
        <f>VLOOKUP(E28,VIP!$A$2:$O9460,8,FALSE)</f>
        <v>Si</v>
      </c>
      <c r="K28" s="121" t="str">
        <f>VLOOKUP(E28,VIP!$A$2:$O13034,6,0)</f>
        <v>SI</v>
      </c>
      <c r="L28" s="123" t="s">
        <v>2488</v>
      </c>
      <c r="M28" s="192" t="s">
        <v>2616</v>
      </c>
      <c r="N28" s="117" t="s">
        <v>2472</v>
      </c>
      <c r="O28" s="142" t="s">
        <v>2501</v>
      </c>
      <c r="P28" s="136"/>
      <c r="Q28" s="191">
        <v>44304.601493055554</v>
      </c>
    </row>
    <row r="29" spans="1:17" ht="18" x14ac:dyDescent="0.25">
      <c r="A29" s="121" t="str">
        <f>VLOOKUP(E29,'LISTADO ATM'!$A$2:$C$901,3,0)</f>
        <v>NORTE</v>
      </c>
      <c r="B29" s="139" t="s">
        <v>2561</v>
      </c>
      <c r="C29" s="119">
        <v>44303.524884259263</v>
      </c>
      <c r="D29" s="121" t="s">
        <v>2190</v>
      </c>
      <c r="E29" s="122">
        <v>492</v>
      </c>
      <c r="F29" s="142" t="e">
        <f>VLOOKUP(E29,VIP!$A$2:$O12620,2,0)</f>
        <v>#N/A</v>
      </c>
      <c r="G29" s="121" t="str">
        <f>VLOOKUP(E29,'LISTADO ATM'!$A$2:$B$900,2,0)</f>
        <v>ATM S/M Nacional  El Dorado Santiago</v>
      </c>
      <c r="H29" s="121" t="e">
        <f>VLOOKUP(E29,VIP!$A$2:$O17541,7,FALSE)</f>
        <v>#N/A</v>
      </c>
      <c r="I29" s="121" t="e">
        <f>VLOOKUP(E29,VIP!$A$2:$O9506,8,FALSE)</f>
        <v>#N/A</v>
      </c>
      <c r="J29" s="121" t="e">
        <f>VLOOKUP(E29,VIP!$A$2:$O9456,8,FALSE)</f>
        <v>#N/A</v>
      </c>
      <c r="K29" s="121" t="e">
        <f>VLOOKUP(E29,VIP!$A$2:$O13030,6,0)</f>
        <v>#N/A</v>
      </c>
      <c r="L29" s="123" t="s">
        <v>2488</v>
      </c>
      <c r="M29" s="192" t="s">
        <v>2616</v>
      </c>
      <c r="N29" s="117" t="s">
        <v>2472</v>
      </c>
      <c r="O29" s="142" t="s">
        <v>2527</v>
      </c>
      <c r="P29" s="136"/>
      <c r="Q29" s="191">
        <v>44304.440520833334</v>
      </c>
    </row>
    <row r="30" spans="1:17" ht="18" x14ac:dyDescent="0.25">
      <c r="A30" s="121" t="str">
        <f>VLOOKUP(E30,'LISTADO ATM'!$A$2:$C$901,3,0)</f>
        <v>NORTE</v>
      </c>
      <c r="B30" s="139" t="s">
        <v>2581</v>
      </c>
      <c r="C30" s="119">
        <v>44303.734444444446</v>
      </c>
      <c r="D30" s="121" t="s">
        <v>2190</v>
      </c>
      <c r="E30" s="122">
        <v>496</v>
      </c>
      <c r="F30" s="142" t="str">
        <f>VLOOKUP(E30,VIP!$A$2:$O12626,2,0)</f>
        <v>DRBR496</v>
      </c>
      <c r="G30" s="121" t="str">
        <f>VLOOKUP(E30,'LISTADO ATM'!$A$2:$B$900,2,0)</f>
        <v xml:space="preserve">ATM Multicentro La Sirena Bonao </v>
      </c>
      <c r="H30" s="121" t="str">
        <f>VLOOKUP(E30,VIP!$A$2:$O17547,7,FALSE)</f>
        <v>Si</v>
      </c>
      <c r="I30" s="121" t="str">
        <f>VLOOKUP(E30,VIP!$A$2:$O9512,8,FALSE)</f>
        <v>Si</v>
      </c>
      <c r="J30" s="121" t="str">
        <f>VLOOKUP(E30,VIP!$A$2:$O9462,8,FALSE)</f>
        <v>Si</v>
      </c>
      <c r="K30" s="121" t="str">
        <f>VLOOKUP(E30,VIP!$A$2:$O13036,6,0)</f>
        <v>NO</v>
      </c>
      <c r="L30" s="123" t="s">
        <v>2488</v>
      </c>
      <c r="M30" s="192" t="s">
        <v>2616</v>
      </c>
      <c r="N30" s="117" t="s">
        <v>2472</v>
      </c>
      <c r="O30" s="142" t="s">
        <v>2501</v>
      </c>
      <c r="P30" s="136"/>
      <c r="Q30" s="191">
        <v>44304.601493055554</v>
      </c>
    </row>
    <row r="31" spans="1:17" ht="18" x14ac:dyDescent="0.25">
      <c r="A31" s="121" t="str">
        <f>VLOOKUP(E31,'LISTADO ATM'!$A$2:$C$901,3,0)</f>
        <v>DISTRITO NACIONAL</v>
      </c>
      <c r="B31" s="139" t="s">
        <v>2584</v>
      </c>
      <c r="C31" s="119">
        <v>44303.732627314814</v>
      </c>
      <c r="D31" s="121" t="s">
        <v>2189</v>
      </c>
      <c r="E31" s="122">
        <v>515</v>
      </c>
      <c r="F31" s="142" t="str">
        <f>VLOOKUP(E31,VIP!$A$2:$O12629,2,0)</f>
        <v>DRBR515</v>
      </c>
      <c r="G31" s="121" t="str">
        <f>VLOOKUP(E31,'LISTADO ATM'!$A$2:$B$900,2,0)</f>
        <v xml:space="preserve">ATM Oficina Agora Mall I </v>
      </c>
      <c r="H31" s="121" t="str">
        <f>VLOOKUP(E31,VIP!$A$2:$O17550,7,FALSE)</f>
        <v>Si</v>
      </c>
      <c r="I31" s="121" t="str">
        <f>VLOOKUP(E31,VIP!$A$2:$O9515,8,FALSE)</f>
        <v>Si</v>
      </c>
      <c r="J31" s="121" t="str">
        <f>VLOOKUP(E31,VIP!$A$2:$O9465,8,FALSE)</f>
        <v>Si</v>
      </c>
      <c r="K31" s="121" t="str">
        <f>VLOOKUP(E31,VIP!$A$2:$O13039,6,0)</f>
        <v>SI</v>
      </c>
      <c r="L31" s="123" t="s">
        <v>2488</v>
      </c>
      <c r="M31" s="192" t="s">
        <v>2616</v>
      </c>
      <c r="N31" s="117" t="s">
        <v>2472</v>
      </c>
      <c r="O31" s="142" t="s">
        <v>2474</v>
      </c>
      <c r="P31" s="136"/>
      <c r="Q31" s="191">
        <v>44304.601493055554</v>
      </c>
    </row>
    <row r="32" spans="1:17" ht="18" x14ac:dyDescent="0.25">
      <c r="A32" s="121" t="str">
        <f>VLOOKUP(E32,'LISTADO ATM'!$A$2:$C$901,3,0)</f>
        <v>SUR</v>
      </c>
      <c r="B32" s="139" t="s">
        <v>2598</v>
      </c>
      <c r="C32" s="119">
        <v>44303.834618055553</v>
      </c>
      <c r="D32" s="121" t="s">
        <v>2189</v>
      </c>
      <c r="E32" s="122">
        <v>751</v>
      </c>
      <c r="F32" s="142" t="str">
        <f>VLOOKUP(E32,VIP!$A$2:$O12621,2,0)</f>
        <v>DRBR751</v>
      </c>
      <c r="G32" s="121" t="str">
        <f>VLOOKUP(E32,'LISTADO ATM'!$A$2:$B$900,2,0)</f>
        <v>ATM Eco Petroleo Camilo</v>
      </c>
      <c r="H32" s="121" t="str">
        <f>VLOOKUP(E32,VIP!$A$2:$O17542,7,FALSE)</f>
        <v>N/A</v>
      </c>
      <c r="I32" s="121" t="str">
        <f>VLOOKUP(E32,VIP!$A$2:$O9507,8,FALSE)</f>
        <v>N/A</v>
      </c>
      <c r="J32" s="121" t="str">
        <f>VLOOKUP(E32,VIP!$A$2:$O9457,8,FALSE)</f>
        <v>N/A</v>
      </c>
      <c r="K32" s="121" t="str">
        <f>VLOOKUP(E32,VIP!$A$2:$O13031,6,0)</f>
        <v>N/A</v>
      </c>
      <c r="L32" s="123" t="s">
        <v>2488</v>
      </c>
      <c r="M32" s="192" t="s">
        <v>2616</v>
      </c>
      <c r="N32" s="117" t="s">
        <v>2472</v>
      </c>
      <c r="O32" s="142" t="s">
        <v>2474</v>
      </c>
      <c r="P32" s="136"/>
      <c r="Q32" s="191">
        <v>44304.440520833334</v>
      </c>
    </row>
    <row r="33" spans="1:17" ht="18" x14ac:dyDescent="0.25">
      <c r="A33" s="121" t="str">
        <f>VLOOKUP(E33,'LISTADO ATM'!$A$2:$C$901,3,0)</f>
        <v>NORTE</v>
      </c>
      <c r="B33" s="139" t="s">
        <v>2569</v>
      </c>
      <c r="C33" s="119">
        <v>44303.619247685187</v>
      </c>
      <c r="D33" s="121" t="s">
        <v>2189</v>
      </c>
      <c r="E33" s="122">
        <v>862</v>
      </c>
      <c r="F33" s="142" t="str">
        <f>VLOOKUP(E33,VIP!$A$2:$O12619,2,0)</f>
        <v>DRBR862</v>
      </c>
      <c r="G33" s="121" t="str">
        <f>VLOOKUP(E33,'LISTADO ATM'!$A$2:$B$900,2,0)</f>
        <v xml:space="preserve">ATM S/M Doble A (Sabaneta) </v>
      </c>
      <c r="H33" s="121" t="str">
        <f>VLOOKUP(E33,VIP!$A$2:$O17540,7,FALSE)</f>
        <v>Si</v>
      </c>
      <c r="I33" s="121" t="str">
        <f>VLOOKUP(E33,VIP!$A$2:$O9505,8,FALSE)</f>
        <v>Si</v>
      </c>
      <c r="J33" s="121" t="str">
        <f>VLOOKUP(E33,VIP!$A$2:$O9455,8,FALSE)</f>
        <v>Si</v>
      </c>
      <c r="K33" s="121" t="str">
        <f>VLOOKUP(E33,VIP!$A$2:$O13029,6,0)</f>
        <v>NO</v>
      </c>
      <c r="L33" s="123" t="s">
        <v>2488</v>
      </c>
      <c r="M33" s="192" t="s">
        <v>2616</v>
      </c>
      <c r="N33" s="117" t="s">
        <v>2472</v>
      </c>
      <c r="O33" s="142" t="s">
        <v>2474</v>
      </c>
      <c r="P33" s="136"/>
      <c r="Q33" s="191">
        <v>44304.440520833334</v>
      </c>
    </row>
    <row r="34" spans="1:17" ht="18" x14ac:dyDescent="0.25">
      <c r="A34" s="121" t="str">
        <f>VLOOKUP(E34,'LISTADO ATM'!$A$2:$C$901,3,0)</f>
        <v>DISTRITO NACIONAL</v>
      </c>
      <c r="B34" s="139" t="s">
        <v>2651</v>
      </c>
      <c r="C34" s="119">
        <v>44304.529618055552</v>
      </c>
      <c r="D34" s="121" t="s">
        <v>2189</v>
      </c>
      <c r="E34" s="122">
        <v>416</v>
      </c>
      <c r="F34" s="142" t="str">
        <f>VLOOKUP(E34,VIP!$A$2:$O12633,2,0)</f>
        <v>DRBR416</v>
      </c>
      <c r="G34" s="121" t="str">
        <f>VLOOKUP(E34,'LISTADO ATM'!$A$2:$B$900,2,0)</f>
        <v xml:space="preserve">ATM Autobanco San Martín II </v>
      </c>
      <c r="H34" s="121" t="str">
        <f>VLOOKUP(E34,VIP!$A$2:$O17554,7,FALSE)</f>
        <v>Si</v>
      </c>
      <c r="I34" s="121" t="str">
        <f>VLOOKUP(E34,VIP!$A$2:$O9519,8,FALSE)</f>
        <v>Si</v>
      </c>
      <c r="J34" s="121" t="str">
        <f>VLOOKUP(E34,VIP!$A$2:$O9469,8,FALSE)</f>
        <v>Si</v>
      </c>
      <c r="K34" s="121" t="str">
        <f>VLOOKUP(E34,VIP!$A$2:$O13043,6,0)</f>
        <v>NO</v>
      </c>
      <c r="L34" s="123" t="s">
        <v>2228</v>
      </c>
      <c r="M34" s="117" t="s">
        <v>2465</v>
      </c>
      <c r="N34" s="117" t="s">
        <v>2472</v>
      </c>
      <c r="O34" s="142" t="s">
        <v>2474</v>
      </c>
      <c r="P34" s="136"/>
      <c r="Q34" s="117" t="s">
        <v>2228</v>
      </c>
    </row>
    <row r="35" spans="1:17" ht="18" x14ac:dyDescent="0.25">
      <c r="A35" s="121" t="str">
        <f>VLOOKUP(E35,'LISTADO ATM'!$A$2:$C$901,3,0)</f>
        <v>DISTRITO NACIONAL</v>
      </c>
      <c r="B35" s="139" t="s">
        <v>2575</v>
      </c>
      <c r="C35" s="119">
        <v>44303.779814814814</v>
      </c>
      <c r="D35" s="121" t="s">
        <v>2189</v>
      </c>
      <c r="E35" s="122">
        <v>18</v>
      </c>
      <c r="F35" s="142" t="str">
        <f>VLOOKUP(E35,VIP!$A$2:$O12620,2,0)</f>
        <v>DRBR018</v>
      </c>
      <c r="G35" s="121" t="str">
        <f>VLOOKUP(E35,'LISTADO ATM'!$A$2:$B$900,2,0)</f>
        <v xml:space="preserve">ATM Oficina Haina Occidental I </v>
      </c>
      <c r="H35" s="121" t="str">
        <f>VLOOKUP(E35,VIP!$A$2:$O17541,7,FALSE)</f>
        <v>Si</v>
      </c>
      <c r="I35" s="121" t="str">
        <f>VLOOKUP(E35,VIP!$A$2:$O9506,8,FALSE)</f>
        <v>Si</v>
      </c>
      <c r="J35" s="121" t="str">
        <f>VLOOKUP(E35,VIP!$A$2:$O9456,8,FALSE)</f>
        <v>Si</v>
      </c>
      <c r="K35" s="121" t="str">
        <f>VLOOKUP(E35,VIP!$A$2:$O13030,6,0)</f>
        <v>SI</v>
      </c>
      <c r="L35" s="123" t="s">
        <v>2228</v>
      </c>
      <c r="M35" s="117" t="s">
        <v>2465</v>
      </c>
      <c r="N35" s="117" t="s">
        <v>2472</v>
      </c>
      <c r="O35" s="142" t="s">
        <v>2474</v>
      </c>
      <c r="P35" s="136"/>
      <c r="Q35" s="117" t="s">
        <v>2228</v>
      </c>
    </row>
    <row r="36" spans="1:17" ht="18" x14ac:dyDescent="0.25">
      <c r="A36" s="121" t="str">
        <f>VLOOKUP(E36,'LISTADO ATM'!$A$2:$C$901,3,0)</f>
        <v>DISTRITO NACIONAL</v>
      </c>
      <c r="B36" s="139" t="s">
        <v>2551</v>
      </c>
      <c r="C36" s="119">
        <v>44303.394953703704</v>
      </c>
      <c r="D36" s="121" t="s">
        <v>2189</v>
      </c>
      <c r="E36" s="122">
        <v>160</v>
      </c>
      <c r="F36" s="142" t="str">
        <f>VLOOKUP(E36,VIP!$A$2:$O12640,2,0)</f>
        <v>DRBR160</v>
      </c>
      <c r="G36" s="121" t="str">
        <f>VLOOKUP(E36,'LISTADO ATM'!$A$2:$B$900,2,0)</f>
        <v xml:space="preserve">ATM Oficina Herrera </v>
      </c>
      <c r="H36" s="121" t="str">
        <f>VLOOKUP(E36,VIP!$A$2:$O17561,7,FALSE)</f>
        <v>Si</v>
      </c>
      <c r="I36" s="121" t="str">
        <f>VLOOKUP(E36,VIP!$A$2:$O9526,8,FALSE)</f>
        <v>Si</v>
      </c>
      <c r="J36" s="121" t="str">
        <f>VLOOKUP(E36,VIP!$A$2:$O9476,8,FALSE)</f>
        <v>Si</v>
      </c>
      <c r="K36" s="121" t="str">
        <f>VLOOKUP(E36,VIP!$A$2:$O13050,6,0)</f>
        <v>NO</v>
      </c>
      <c r="L36" s="123" t="s">
        <v>2228</v>
      </c>
      <c r="M36" s="117" t="s">
        <v>2465</v>
      </c>
      <c r="N36" s="117" t="s">
        <v>2472</v>
      </c>
      <c r="O36" s="142" t="s">
        <v>2474</v>
      </c>
      <c r="P36" s="136"/>
      <c r="Q36" s="117" t="s">
        <v>2228</v>
      </c>
    </row>
    <row r="37" spans="1:17" ht="18" x14ac:dyDescent="0.25">
      <c r="A37" s="121" t="str">
        <f>VLOOKUP(E37,'LISTADO ATM'!$A$2:$C$901,3,0)</f>
        <v>DISTRITO NACIONAL</v>
      </c>
      <c r="B37" s="139" t="s">
        <v>2573</v>
      </c>
      <c r="C37" s="119">
        <v>44303.780636574076</v>
      </c>
      <c r="D37" s="121" t="s">
        <v>2189</v>
      </c>
      <c r="E37" s="122">
        <v>225</v>
      </c>
      <c r="F37" s="142" t="str">
        <f>VLOOKUP(E37,VIP!$A$2:$O12618,2,0)</f>
        <v>DRBR225</v>
      </c>
      <c r="G37" s="121" t="str">
        <f>VLOOKUP(E37,'LISTADO ATM'!$A$2:$B$900,2,0)</f>
        <v xml:space="preserve">ATM S/M Nacional Arroyo Hondo </v>
      </c>
      <c r="H37" s="121" t="str">
        <f>VLOOKUP(E37,VIP!$A$2:$O17539,7,FALSE)</f>
        <v>Si</v>
      </c>
      <c r="I37" s="121" t="str">
        <f>VLOOKUP(E37,VIP!$A$2:$O9504,8,FALSE)</f>
        <v>Si</v>
      </c>
      <c r="J37" s="121" t="str">
        <f>VLOOKUP(E37,VIP!$A$2:$O9454,8,FALSE)</f>
        <v>Si</v>
      </c>
      <c r="K37" s="121" t="str">
        <f>VLOOKUP(E37,VIP!$A$2:$O13028,6,0)</f>
        <v>NO</v>
      </c>
      <c r="L37" s="123" t="s">
        <v>2228</v>
      </c>
      <c r="M37" s="117" t="s">
        <v>2465</v>
      </c>
      <c r="N37" s="117" t="s">
        <v>2472</v>
      </c>
      <c r="O37" s="142" t="s">
        <v>2474</v>
      </c>
      <c r="P37" s="136"/>
      <c r="Q37" s="117" t="s">
        <v>2228</v>
      </c>
    </row>
    <row r="38" spans="1:17" ht="18" x14ac:dyDescent="0.25">
      <c r="A38" s="121" t="str">
        <f>VLOOKUP(E38,'LISTADO ATM'!$A$2:$C$901,3,0)</f>
        <v>DISTRITO NACIONAL</v>
      </c>
      <c r="B38" s="139" t="s">
        <v>2549</v>
      </c>
      <c r="C38" s="119">
        <v>44303.4</v>
      </c>
      <c r="D38" s="121" t="s">
        <v>2189</v>
      </c>
      <c r="E38" s="122">
        <v>239</v>
      </c>
      <c r="F38" s="142" t="str">
        <f>VLOOKUP(E38,VIP!$A$2:$O12635,2,0)</f>
        <v>DRBR239</v>
      </c>
      <c r="G38" s="121" t="str">
        <f>VLOOKUP(E38,'LISTADO ATM'!$A$2:$B$900,2,0)</f>
        <v xml:space="preserve">ATM Autobanco Charles de Gaulle </v>
      </c>
      <c r="H38" s="121" t="str">
        <f>VLOOKUP(E38,VIP!$A$2:$O17556,7,FALSE)</f>
        <v>Si</v>
      </c>
      <c r="I38" s="121" t="str">
        <f>VLOOKUP(E38,VIP!$A$2:$O9521,8,FALSE)</f>
        <v>Si</v>
      </c>
      <c r="J38" s="121" t="str">
        <f>VLOOKUP(E38,VIP!$A$2:$O9471,8,FALSE)</f>
        <v>Si</v>
      </c>
      <c r="K38" s="121" t="str">
        <f>VLOOKUP(E38,VIP!$A$2:$O13045,6,0)</f>
        <v>SI</v>
      </c>
      <c r="L38" s="123" t="s">
        <v>2228</v>
      </c>
      <c r="M38" s="117" t="s">
        <v>2465</v>
      </c>
      <c r="N38" s="117" t="s">
        <v>2472</v>
      </c>
      <c r="O38" s="142" t="s">
        <v>2474</v>
      </c>
      <c r="P38" s="136"/>
      <c r="Q38" s="117" t="s">
        <v>2228</v>
      </c>
    </row>
    <row r="39" spans="1:17" ht="18" x14ac:dyDescent="0.25">
      <c r="A39" s="121" t="str">
        <f>VLOOKUP(E39,'LISTADO ATM'!$A$2:$C$901,3,0)</f>
        <v>NORTE</v>
      </c>
      <c r="B39" s="139" t="s">
        <v>2534</v>
      </c>
      <c r="C39" s="119">
        <v>44302.574942129628</v>
      </c>
      <c r="D39" s="121" t="s">
        <v>2190</v>
      </c>
      <c r="E39" s="122">
        <v>396</v>
      </c>
      <c r="F39" s="142" t="str">
        <f>VLOOKUP(E39,VIP!$A$2:$O12618,2,0)</f>
        <v>DRBR396</v>
      </c>
      <c r="G39" s="121" t="str">
        <f>VLOOKUP(E39,'LISTADO ATM'!$A$2:$B$900,2,0)</f>
        <v xml:space="preserve">ATM Oficina Plaza Ulloa (La Fuente) </v>
      </c>
      <c r="H39" s="121" t="str">
        <f>VLOOKUP(E39,VIP!$A$2:$O17539,7,FALSE)</f>
        <v>Si</v>
      </c>
      <c r="I39" s="121" t="str">
        <f>VLOOKUP(E39,VIP!$A$2:$O9504,8,FALSE)</f>
        <v>Si</v>
      </c>
      <c r="J39" s="121" t="str">
        <f>VLOOKUP(E39,VIP!$A$2:$O9454,8,FALSE)</f>
        <v>Si</v>
      </c>
      <c r="K39" s="121" t="str">
        <f>VLOOKUP(E39,VIP!$A$2:$O13028,6,0)</f>
        <v>NO</v>
      </c>
      <c r="L39" s="123" t="s">
        <v>2228</v>
      </c>
      <c r="M39" s="117" t="s">
        <v>2465</v>
      </c>
      <c r="N39" s="117" t="s">
        <v>2472</v>
      </c>
      <c r="O39" s="142" t="s">
        <v>2501</v>
      </c>
      <c r="P39" s="136"/>
      <c r="Q39" s="118" t="s">
        <v>2228</v>
      </c>
    </row>
    <row r="40" spans="1:17" ht="18" x14ac:dyDescent="0.25">
      <c r="A40" s="121" t="str">
        <f>VLOOKUP(E40,'LISTADO ATM'!$A$2:$C$901,3,0)</f>
        <v>DISTRITO NACIONAL</v>
      </c>
      <c r="B40" s="139" t="s">
        <v>2550</v>
      </c>
      <c r="C40" s="119">
        <v>44303.396990740737</v>
      </c>
      <c r="D40" s="121" t="s">
        <v>2189</v>
      </c>
      <c r="E40" s="122">
        <v>517</v>
      </c>
      <c r="F40" s="142" t="str">
        <f>VLOOKUP(E40,VIP!$A$2:$O12638,2,0)</f>
        <v>DRBR517</v>
      </c>
      <c r="G40" s="121" t="str">
        <f>VLOOKUP(E40,'LISTADO ATM'!$A$2:$B$900,2,0)</f>
        <v xml:space="preserve">ATM Autobanco Oficina Sans Soucí </v>
      </c>
      <c r="H40" s="121" t="str">
        <f>VLOOKUP(E40,VIP!$A$2:$O17559,7,FALSE)</f>
        <v>Si</v>
      </c>
      <c r="I40" s="121" t="str">
        <f>VLOOKUP(E40,VIP!$A$2:$O9524,8,FALSE)</f>
        <v>Si</v>
      </c>
      <c r="J40" s="121" t="str">
        <f>VLOOKUP(E40,VIP!$A$2:$O9474,8,FALSE)</f>
        <v>Si</v>
      </c>
      <c r="K40" s="121" t="str">
        <f>VLOOKUP(E40,VIP!$A$2:$O13048,6,0)</f>
        <v>SI</v>
      </c>
      <c r="L40" s="123" t="s">
        <v>2228</v>
      </c>
      <c r="M40" s="117" t="s">
        <v>2465</v>
      </c>
      <c r="N40" s="117" t="s">
        <v>2472</v>
      </c>
      <c r="O40" s="142" t="s">
        <v>2474</v>
      </c>
      <c r="P40" s="136"/>
      <c r="Q40" s="117" t="s">
        <v>2228</v>
      </c>
    </row>
    <row r="41" spans="1:17" ht="18" x14ac:dyDescent="0.25">
      <c r="A41" s="121" t="str">
        <f>VLOOKUP(E41,'LISTADO ATM'!$A$2:$C$901,3,0)</f>
        <v>NORTE</v>
      </c>
      <c r="B41" s="139" t="s">
        <v>2572</v>
      </c>
      <c r="C41" s="119">
        <v>44303.781608796293</v>
      </c>
      <c r="D41" s="121" t="s">
        <v>2190</v>
      </c>
      <c r="E41" s="122">
        <v>518</v>
      </c>
      <c r="F41" s="142" t="str">
        <f>VLOOKUP(E41,VIP!$A$2:$O12617,2,0)</f>
        <v>DRBR518</v>
      </c>
      <c r="G41" s="121" t="str">
        <f>VLOOKUP(E41,'LISTADO ATM'!$A$2:$B$900,2,0)</f>
        <v xml:space="preserve">ATM Autobanco Los Alamos </v>
      </c>
      <c r="H41" s="121" t="str">
        <f>VLOOKUP(E41,VIP!$A$2:$O17538,7,FALSE)</f>
        <v>Si</v>
      </c>
      <c r="I41" s="121" t="str">
        <f>VLOOKUP(E41,VIP!$A$2:$O9503,8,FALSE)</f>
        <v>Si</v>
      </c>
      <c r="J41" s="121" t="str">
        <f>VLOOKUP(E41,VIP!$A$2:$O9453,8,FALSE)</f>
        <v>Si</v>
      </c>
      <c r="K41" s="121" t="str">
        <f>VLOOKUP(E41,VIP!$A$2:$O13027,6,0)</f>
        <v>NO</v>
      </c>
      <c r="L41" s="123" t="s">
        <v>2228</v>
      </c>
      <c r="M41" s="117" t="s">
        <v>2465</v>
      </c>
      <c r="N41" s="117" t="s">
        <v>2472</v>
      </c>
      <c r="O41" s="142" t="s">
        <v>2501</v>
      </c>
      <c r="P41" s="136"/>
      <c r="Q41" s="117" t="s">
        <v>2228</v>
      </c>
    </row>
    <row r="42" spans="1:17" ht="18" x14ac:dyDescent="0.25">
      <c r="A42" s="121" t="str">
        <f>VLOOKUP(E42,'LISTADO ATM'!$A$2:$C$901,3,0)</f>
        <v>ESTE</v>
      </c>
      <c r="B42" s="139" t="s">
        <v>2571</v>
      </c>
      <c r="C42" s="119">
        <v>44303.782013888886</v>
      </c>
      <c r="D42" s="121" t="s">
        <v>2189</v>
      </c>
      <c r="E42" s="122">
        <v>519</v>
      </c>
      <c r="F42" s="142" t="str">
        <f>VLOOKUP(E42,VIP!$A$2:$O12616,2,0)</f>
        <v>DRBR519</v>
      </c>
      <c r="G42" s="121" t="str">
        <f>VLOOKUP(E42,'LISTADO ATM'!$A$2:$B$900,2,0)</f>
        <v xml:space="preserve">ATM Plaza Estrella (Bávaro) </v>
      </c>
      <c r="H42" s="121" t="str">
        <f>VLOOKUP(E42,VIP!$A$2:$O17537,7,FALSE)</f>
        <v>Si</v>
      </c>
      <c r="I42" s="121" t="str">
        <f>VLOOKUP(E42,VIP!$A$2:$O9502,8,FALSE)</f>
        <v>Si</v>
      </c>
      <c r="J42" s="121" t="str">
        <f>VLOOKUP(E42,VIP!$A$2:$O9452,8,FALSE)</f>
        <v>Si</v>
      </c>
      <c r="K42" s="121" t="str">
        <f>VLOOKUP(E42,VIP!$A$2:$O13026,6,0)</f>
        <v>NO</v>
      </c>
      <c r="L42" s="123" t="s">
        <v>2228</v>
      </c>
      <c r="M42" s="117" t="s">
        <v>2465</v>
      </c>
      <c r="N42" s="117" t="s">
        <v>2472</v>
      </c>
      <c r="O42" s="142" t="s">
        <v>2474</v>
      </c>
      <c r="P42" s="136"/>
      <c r="Q42" s="117" t="s">
        <v>2228</v>
      </c>
    </row>
    <row r="43" spans="1:17" ht="18" x14ac:dyDescent="0.25">
      <c r="A43" s="121" t="str">
        <f>VLOOKUP(E43,'LISTADO ATM'!$A$2:$C$901,3,0)</f>
        <v>DISTRITO NACIONAL</v>
      </c>
      <c r="B43" s="139" t="s">
        <v>2595</v>
      </c>
      <c r="C43" s="119">
        <v>44303.937268518515</v>
      </c>
      <c r="D43" s="121" t="s">
        <v>2189</v>
      </c>
      <c r="E43" s="122">
        <v>622</v>
      </c>
      <c r="F43" s="142" t="str">
        <f>VLOOKUP(E43,VIP!$A$2:$O12618,2,0)</f>
        <v>DRBR622</v>
      </c>
      <c r="G43" s="121" t="str">
        <f>VLOOKUP(E43,'LISTADO ATM'!$A$2:$B$900,2,0)</f>
        <v xml:space="preserve">ATM Ayuntamiento D.N. </v>
      </c>
      <c r="H43" s="121" t="str">
        <f>VLOOKUP(E43,VIP!$A$2:$O17539,7,FALSE)</f>
        <v>Si</v>
      </c>
      <c r="I43" s="121" t="str">
        <f>VLOOKUP(E43,VIP!$A$2:$O9504,8,FALSE)</f>
        <v>Si</v>
      </c>
      <c r="J43" s="121" t="str">
        <f>VLOOKUP(E43,VIP!$A$2:$O9454,8,FALSE)</f>
        <v>Si</v>
      </c>
      <c r="K43" s="121" t="str">
        <f>VLOOKUP(E43,VIP!$A$2:$O13028,6,0)</f>
        <v>NO</v>
      </c>
      <c r="L43" s="123" t="s">
        <v>2228</v>
      </c>
      <c r="M43" s="117" t="s">
        <v>2465</v>
      </c>
      <c r="N43" s="117" t="s">
        <v>2472</v>
      </c>
      <c r="O43" s="142" t="s">
        <v>2474</v>
      </c>
      <c r="P43" s="136"/>
      <c r="Q43" s="117" t="s">
        <v>2228</v>
      </c>
    </row>
    <row r="44" spans="1:17" ht="18" x14ac:dyDescent="0.25">
      <c r="A44" s="121" t="str">
        <f>VLOOKUP(E44,'LISTADO ATM'!$A$2:$C$901,3,0)</f>
        <v>DISTRITO NACIONAL</v>
      </c>
      <c r="B44" s="139" t="s">
        <v>2547</v>
      </c>
      <c r="C44" s="119">
        <v>44303.405868055554</v>
      </c>
      <c r="D44" s="121" t="s">
        <v>2189</v>
      </c>
      <c r="E44" s="122">
        <v>694</v>
      </c>
      <c r="F44" s="142" t="str">
        <f>VLOOKUP(E44,VIP!$A$2:$O12631,2,0)</f>
        <v>DRBR694</v>
      </c>
      <c r="G44" s="121" t="str">
        <f>VLOOKUP(E44,'LISTADO ATM'!$A$2:$B$900,2,0)</f>
        <v>ATM Optica 27 de Febrero</v>
      </c>
      <c r="H44" s="121" t="str">
        <f>VLOOKUP(E44,VIP!$A$2:$O17552,7,FALSE)</f>
        <v>Si</v>
      </c>
      <c r="I44" s="121" t="str">
        <f>VLOOKUP(E44,VIP!$A$2:$O9517,8,FALSE)</f>
        <v>Si</v>
      </c>
      <c r="J44" s="121" t="str">
        <f>VLOOKUP(E44,VIP!$A$2:$O9467,8,FALSE)</f>
        <v>Si</v>
      </c>
      <c r="K44" s="121" t="str">
        <f>VLOOKUP(E44,VIP!$A$2:$O13041,6,0)</f>
        <v>NO</v>
      </c>
      <c r="L44" s="123" t="s">
        <v>2228</v>
      </c>
      <c r="M44" s="117" t="s">
        <v>2465</v>
      </c>
      <c r="N44" s="117" t="s">
        <v>2472</v>
      </c>
      <c r="O44" s="143" t="s">
        <v>2474</v>
      </c>
      <c r="P44" s="136"/>
      <c r="Q44" s="117" t="s">
        <v>2228</v>
      </c>
    </row>
    <row r="45" spans="1:17" ht="18" x14ac:dyDescent="0.25">
      <c r="A45" s="121" t="str">
        <f>VLOOKUP(E45,'LISTADO ATM'!$A$2:$C$901,3,0)</f>
        <v>DISTRITO NACIONAL</v>
      </c>
      <c r="B45" s="139" t="s">
        <v>2596</v>
      </c>
      <c r="C45" s="119">
        <v>44303.8671412037</v>
      </c>
      <c r="D45" s="121" t="s">
        <v>2189</v>
      </c>
      <c r="E45" s="122">
        <v>797</v>
      </c>
      <c r="F45" s="143" t="e">
        <f>VLOOKUP(E45,VIP!$A$2:$O12621,2,0)</f>
        <v>#N/A</v>
      </c>
      <c r="G45" s="121" t="str">
        <f>VLOOKUP(E45,'LISTADO ATM'!$A$2:$B$900,2,0)</f>
        <v>ATM Dirección de Pensiones y Jubilaciones</v>
      </c>
      <c r="H45" s="121" t="e">
        <f>VLOOKUP(E45,VIP!$A$2:$O17540,7,FALSE)</f>
        <v>#N/A</v>
      </c>
      <c r="I45" s="121" t="e">
        <f>VLOOKUP(E45,VIP!$A$2:$O9505,8,FALSE)</f>
        <v>#N/A</v>
      </c>
      <c r="J45" s="121" t="e">
        <f>VLOOKUP(E45,VIP!$A$2:$O9455,8,FALSE)</f>
        <v>#N/A</v>
      </c>
      <c r="K45" s="121" t="e">
        <f>VLOOKUP(E45,VIP!$A$2:$O13029,6,0)</f>
        <v>#N/A</v>
      </c>
      <c r="L45" s="123" t="s">
        <v>2228</v>
      </c>
      <c r="M45" s="117" t="s">
        <v>2465</v>
      </c>
      <c r="N45" s="117" t="s">
        <v>2472</v>
      </c>
      <c r="O45" s="143" t="s">
        <v>2474</v>
      </c>
      <c r="P45" s="136"/>
      <c r="Q45" s="117" t="s">
        <v>2228</v>
      </c>
    </row>
    <row r="46" spans="1:17" ht="18" x14ac:dyDescent="0.25">
      <c r="A46" s="121" t="str">
        <f>VLOOKUP(E46,'LISTADO ATM'!$A$2:$C$901,3,0)</f>
        <v>DISTRITO NACIONAL</v>
      </c>
      <c r="B46" s="139" t="s">
        <v>2631</v>
      </c>
      <c r="C46" s="119">
        <v>44304.408206018517</v>
      </c>
      <c r="D46" s="121" t="s">
        <v>2189</v>
      </c>
      <c r="E46" s="122">
        <v>884</v>
      </c>
      <c r="F46" s="143" t="str">
        <f>VLOOKUP(E46,VIP!$A$2:$O12633,2,0)</f>
        <v>DRBR884</v>
      </c>
      <c r="G46" s="121" t="str">
        <f>VLOOKUP(E46,'LISTADO ATM'!$A$2:$B$900,2,0)</f>
        <v xml:space="preserve">ATM UNP Olé Sabana Perdida </v>
      </c>
      <c r="H46" s="121" t="str">
        <f>VLOOKUP(E46,VIP!$A$2:$O17554,7,FALSE)</f>
        <v>Si</v>
      </c>
      <c r="I46" s="121" t="str">
        <f>VLOOKUP(E46,VIP!$A$2:$O9519,8,FALSE)</f>
        <v>Si</v>
      </c>
      <c r="J46" s="121" t="str">
        <f>VLOOKUP(E46,VIP!$A$2:$O9469,8,FALSE)</f>
        <v>Si</v>
      </c>
      <c r="K46" s="121" t="str">
        <f>VLOOKUP(E46,VIP!$A$2:$O13043,6,0)</f>
        <v>NO</v>
      </c>
      <c r="L46" s="123" t="s">
        <v>2228</v>
      </c>
      <c r="M46" s="117" t="s">
        <v>2465</v>
      </c>
      <c r="N46" s="117" t="s">
        <v>2472</v>
      </c>
      <c r="O46" s="143" t="s">
        <v>2474</v>
      </c>
      <c r="P46" s="136"/>
      <c r="Q46" s="117" t="s">
        <v>2228</v>
      </c>
    </row>
    <row r="47" spans="1:17" ht="18" x14ac:dyDescent="0.25">
      <c r="A47" s="121" t="str">
        <f>VLOOKUP(E47,'LISTADO ATM'!$A$2:$C$901,3,0)</f>
        <v>DISTRITO NACIONAL</v>
      </c>
      <c r="B47" s="139" t="s">
        <v>2548</v>
      </c>
      <c r="C47" s="119">
        <v>44303.404490740744</v>
      </c>
      <c r="D47" s="121" t="s">
        <v>2189</v>
      </c>
      <c r="E47" s="122">
        <v>935</v>
      </c>
      <c r="F47" s="143" t="str">
        <f>VLOOKUP(E47,VIP!$A$2:$O12632,2,0)</f>
        <v>DRBR16J</v>
      </c>
      <c r="G47" s="121" t="str">
        <f>VLOOKUP(E47,'LISTADO ATM'!$A$2:$B$900,2,0)</f>
        <v xml:space="preserve">ATM Oficina John F. Kennedy </v>
      </c>
      <c r="H47" s="121" t="str">
        <f>VLOOKUP(E47,VIP!$A$2:$O17553,7,FALSE)</f>
        <v>Si</v>
      </c>
      <c r="I47" s="121" t="str">
        <f>VLOOKUP(E47,VIP!$A$2:$O9518,8,FALSE)</f>
        <v>Si</v>
      </c>
      <c r="J47" s="121" t="str">
        <f>VLOOKUP(E47,VIP!$A$2:$O9468,8,FALSE)</f>
        <v>Si</v>
      </c>
      <c r="K47" s="121" t="str">
        <f>VLOOKUP(E47,VIP!$A$2:$O13042,6,0)</f>
        <v>SI</v>
      </c>
      <c r="L47" s="123" t="s">
        <v>2228</v>
      </c>
      <c r="M47" s="117" t="s">
        <v>2465</v>
      </c>
      <c r="N47" s="117" t="s">
        <v>2472</v>
      </c>
      <c r="O47" s="143" t="s">
        <v>2474</v>
      </c>
      <c r="P47" s="136"/>
      <c r="Q47" s="117" t="s">
        <v>2228</v>
      </c>
    </row>
    <row r="48" spans="1:17" ht="18" x14ac:dyDescent="0.25">
      <c r="A48" s="121" t="str">
        <f>VLOOKUP(E48,'LISTADO ATM'!$A$2:$C$901,3,0)</f>
        <v>DISTRITO NACIONAL</v>
      </c>
      <c r="B48" s="139" t="s">
        <v>2612</v>
      </c>
      <c r="C48" s="119">
        <v>44304.342453703706</v>
      </c>
      <c r="D48" s="121" t="s">
        <v>2189</v>
      </c>
      <c r="E48" s="122">
        <v>943</v>
      </c>
      <c r="F48" s="143" t="str">
        <f>VLOOKUP(E48,VIP!$A$2:$O12620,2,0)</f>
        <v>DRBR16K</v>
      </c>
      <c r="G48" s="121" t="str">
        <f>VLOOKUP(E48,'LISTADO ATM'!$A$2:$B$900,2,0)</f>
        <v xml:space="preserve">ATM Oficina Tránsito Terreste </v>
      </c>
      <c r="H48" s="121" t="str">
        <f>VLOOKUP(E48,VIP!$A$2:$O17541,7,FALSE)</f>
        <v>Si</v>
      </c>
      <c r="I48" s="121" t="str">
        <f>VLOOKUP(E48,VIP!$A$2:$O9506,8,FALSE)</f>
        <v>Si</v>
      </c>
      <c r="J48" s="121" t="str">
        <f>VLOOKUP(E48,VIP!$A$2:$O9456,8,FALSE)</f>
        <v>Si</v>
      </c>
      <c r="K48" s="121" t="str">
        <f>VLOOKUP(E48,VIP!$A$2:$O13030,6,0)</f>
        <v>NO</v>
      </c>
      <c r="L48" s="123" t="s">
        <v>2228</v>
      </c>
      <c r="M48" s="117" t="s">
        <v>2465</v>
      </c>
      <c r="N48" s="117" t="s">
        <v>2472</v>
      </c>
      <c r="O48" s="143" t="s">
        <v>2474</v>
      </c>
      <c r="P48" s="136"/>
      <c r="Q48" s="117" t="s">
        <v>2228</v>
      </c>
    </row>
    <row r="49" spans="1:17" ht="18" x14ac:dyDescent="0.25">
      <c r="A49" s="121" t="str">
        <f>VLOOKUP(E49,'LISTADO ATM'!$A$2:$C$901,3,0)</f>
        <v>DISTRITO NACIONAL</v>
      </c>
      <c r="B49" s="139" t="s">
        <v>2533</v>
      </c>
      <c r="C49" s="119">
        <v>44302.598553240743</v>
      </c>
      <c r="D49" s="121" t="s">
        <v>2189</v>
      </c>
      <c r="E49" s="122">
        <v>966</v>
      </c>
      <c r="F49" s="143" t="str">
        <f>VLOOKUP(E49,VIP!$A$2:$O12613,2,0)</f>
        <v>DRBR966</v>
      </c>
      <c r="G49" s="121" t="str">
        <f>VLOOKUP(E49,'LISTADO ATM'!$A$2:$B$900,2,0)</f>
        <v>ATM Centro Medico Real</v>
      </c>
      <c r="H49" s="121" t="str">
        <f>VLOOKUP(E49,VIP!$A$2:$O17534,7,FALSE)</f>
        <v>Si</v>
      </c>
      <c r="I49" s="121" t="str">
        <f>VLOOKUP(E49,VIP!$A$2:$O9499,8,FALSE)</f>
        <v>Si</v>
      </c>
      <c r="J49" s="121" t="str">
        <f>VLOOKUP(E49,VIP!$A$2:$O9449,8,FALSE)</f>
        <v>Si</v>
      </c>
      <c r="K49" s="121" t="str">
        <f>VLOOKUP(E49,VIP!$A$2:$O13023,6,0)</f>
        <v>NO</v>
      </c>
      <c r="L49" s="123" t="s">
        <v>2228</v>
      </c>
      <c r="M49" s="117" t="s">
        <v>2465</v>
      </c>
      <c r="N49" s="117" t="s">
        <v>2506</v>
      </c>
      <c r="O49" s="143" t="s">
        <v>2474</v>
      </c>
      <c r="P49" s="136"/>
      <c r="Q49" s="118" t="s">
        <v>2228</v>
      </c>
    </row>
    <row r="50" spans="1:17" ht="18" x14ac:dyDescent="0.25">
      <c r="A50" s="121" t="str">
        <f>VLOOKUP(E50,'LISTADO ATM'!$A$2:$C$901,3,0)</f>
        <v>DISTRITO NACIONAL</v>
      </c>
      <c r="B50" s="139" t="s">
        <v>2563</v>
      </c>
      <c r="C50" s="119">
        <v>44303.510555555556</v>
      </c>
      <c r="D50" s="121" t="s">
        <v>2189</v>
      </c>
      <c r="E50" s="122">
        <v>355</v>
      </c>
      <c r="F50" s="143" t="str">
        <f>VLOOKUP(E50,VIP!$A$2:$O12624,2,0)</f>
        <v>DRBR355</v>
      </c>
      <c r="G50" s="121" t="str">
        <f>VLOOKUP(E50,'LISTADO ATM'!$A$2:$B$900,2,0)</f>
        <v xml:space="preserve">ATM UNP Metro II </v>
      </c>
      <c r="H50" s="121" t="str">
        <f>VLOOKUP(E50,VIP!$A$2:$O17545,7,FALSE)</f>
        <v>Si</v>
      </c>
      <c r="I50" s="121" t="str">
        <f>VLOOKUP(E50,VIP!$A$2:$O9510,8,FALSE)</f>
        <v>Si</v>
      </c>
      <c r="J50" s="121" t="str">
        <f>VLOOKUP(E50,VIP!$A$2:$O9460,8,FALSE)</f>
        <v>Si</v>
      </c>
      <c r="K50" s="121" t="str">
        <f>VLOOKUP(E50,VIP!$A$2:$O13034,6,0)</f>
        <v>SI</v>
      </c>
      <c r="L50" s="123" t="s">
        <v>2564</v>
      </c>
      <c r="M50" s="117" t="s">
        <v>2465</v>
      </c>
      <c r="N50" s="117" t="s">
        <v>2472</v>
      </c>
      <c r="O50" s="143" t="s">
        <v>2474</v>
      </c>
      <c r="P50" s="136"/>
      <c r="Q50" s="117" t="s">
        <v>2564</v>
      </c>
    </row>
    <row r="51" spans="1:17" ht="18" x14ac:dyDescent="0.25">
      <c r="A51" s="121" t="str">
        <f>VLOOKUP(E51,'LISTADO ATM'!$A$2:$C$901,3,0)</f>
        <v>DISTRITO NACIONAL</v>
      </c>
      <c r="B51" s="139" t="s">
        <v>2553</v>
      </c>
      <c r="C51" s="119">
        <v>44303.389398148145</v>
      </c>
      <c r="D51" s="121" t="s">
        <v>2189</v>
      </c>
      <c r="E51" s="122">
        <v>686</v>
      </c>
      <c r="F51" s="143" t="str">
        <f>VLOOKUP(E51,VIP!$A$2:$O12642,2,0)</f>
        <v>DRBR686</v>
      </c>
      <c r="G51" s="121" t="str">
        <f>VLOOKUP(E51,'LISTADO ATM'!$A$2:$B$900,2,0)</f>
        <v>ATM Autoservicio Oficina Máximo Gómez</v>
      </c>
      <c r="H51" s="121" t="str">
        <f>VLOOKUP(E51,VIP!$A$2:$O17563,7,FALSE)</f>
        <v>Si</v>
      </c>
      <c r="I51" s="121" t="str">
        <f>VLOOKUP(E51,VIP!$A$2:$O9528,8,FALSE)</f>
        <v>Si</v>
      </c>
      <c r="J51" s="121" t="str">
        <f>VLOOKUP(E51,VIP!$A$2:$O9478,8,FALSE)</f>
        <v>Si</v>
      </c>
      <c r="K51" s="121" t="str">
        <f>VLOOKUP(E51,VIP!$A$2:$O13052,6,0)</f>
        <v>NO</v>
      </c>
      <c r="L51" s="123" t="s">
        <v>2564</v>
      </c>
      <c r="M51" s="117" t="s">
        <v>2465</v>
      </c>
      <c r="N51" s="117" t="s">
        <v>2472</v>
      </c>
      <c r="O51" s="143" t="s">
        <v>2474</v>
      </c>
      <c r="P51" s="136"/>
      <c r="Q51" s="117" t="s">
        <v>2564</v>
      </c>
    </row>
    <row r="52" spans="1:17" ht="18" x14ac:dyDescent="0.25">
      <c r="A52" s="121" t="str">
        <f>VLOOKUP(E52,'LISTADO ATM'!$A$2:$C$901,3,0)</f>
        <v>NORTE</v>
      </c>
      <c r="B52" s="139" t="s">
        <v>2623</v>
      </c>
      <c r="C52" s="119">
        <v>44304.437395833331</v>
      </c>
      <c r="D52" s="121" t="s">
        <v>2190</v>
      </c>
      <c r="E52" s="122">
        <v>538</v>
      </c>
      <c r="F52" s="143" t="str">
        <f>VLOOKUP(E52,VIP!$A$2:$O12625,2,0)</f>
        <v>DRBR538</v>
      </c>
      <c r="G52" s="121" t="str">
        <f>VLOOKUP(E52,'LISTADO ATM'!$A$2:$B$900,2,0)</f>
        <v>ATM  Autoservicio San Fco. Macorís</v>
      </c>
      <c r="H52" s="121" t="str">
        <f>VLOOKUP(E52,VIP!$A$2:$O17546,7,FALSE)</f>
        <v>Si</v>
      </c>
      <c r="I52" s="121" t="str">
        <f>VLOOKUP(E52,VIP!$A$2:$O9511,8,FALSE)</f>
        <v>Si</v>
      </c>
      <c r="J52" s="121" t="str">
        <f>VLOOKUP(E52,VIP!$A$2:$O9461,8,FALSE)</f>
        <v>Si</v>
      </c>
      <c r="K52" s="121" t="str">
        <f>VLOOKUP(E52,VIP!$A$2:$O13035,6,0)</f>
        <v>NO</v>
      </c>
      <c r="L52" s="123" t="s">
        <v>2636</v>
      </c>
      <c r="M52" s="117" t="s">
        <v>2465</v>
      </c>
      <c r="N52" s="117" t="s">
        <v>2472</v>
      </c>
      <c r="O52" s="143" t="s">
        <v>2501</v>
      </c>
      <c r="P52" s="136"/>
      <c r="Q52" s="117" t="s">
        <v>2636</v>
      </c>
    </row>
    <row r="53" spans="1:17" ht="18" x14ac:dyDescent="0.25">
      <c r="A53" s="121" t="str">
        <f>VLOOKUP(E53,'LISTADO ATM'!$A$2:$C$901,3,0)</f>
        <v>DISTRITO NACIONAL</v>
      </c>
      <c r="B53" s="139" t="s">
        <v>2621</v>
      </c>
      <c r="C53" s="119">
        <v>44304.439872685187</v>
      </c>
      <c r="D53" s="121" t="s">
        <v>2189</v>
      </c>
      <c r="E53" s="122">
        <v>23</v>
      </c>
      <c r="F53" s="143" t="str">
        <f>VLOOKUP(E53,VIP!$A$2:$O12623,2,0)</f>
        <v>DRBR023</v>
      </c>
      <c r="G53" s="121" t="str">
        <f>VLOOKUP(E53,'LISTADO ATM'!$A$2:$B$900,2,0)</f>
        <v xml:space="preserve">ATM Oficina México </v>
      </c>
      <c r="H53" s="121" t="str">
        <f>VLOOKUP(E53,VIP!$A$2:$O17544,7,FALSE)</f>
        <v>Si</v>
      </c>
      <c r="I53" s="121" t="str">
        <f>VLOOKUP(E53,VIP!$A$2:$O9509,8,FALSE)</f>
        <v>Si</v>
      </c>
      <c r="J53" s="121" t="str">
        <f>VLOOKUP(E53,VIP!$A$2:$O9459,8,FALSE)</f>
        <v>Si</v>
      </c>
      <c r="K53" s="121" t="str">
        <f>VLOOKUP(E53,VIP!$A$2:$O13033,6,0)</f>
        <v>NO</v>
      </c>
      <c r="L53" s="123" t="s">
        <v>2254</v>
      </c>
      <c r="M53" s="117" t="s">
        <v>2465</v>
      </c>
      <c r="N53" s="117" t="s">
        <v>2472</v>
      </c>
      <c r="O53" s="143" t="s">
        <v>2474</v>
      </c>
      <c r="P53" s="136"/>
      <c r="Q53" s="117" t="s">
        <v>2254</v>
      </c>
    </row>
    <row r="54" spans="1:17" ht="18" x14ac:dyDescent="0.25">
      <c r="A54" s="121" t="str">
        <f>VLOOKUP(E54,'LISTADO ATM'!$A$2:$C$901,3,0)</f>
        <v>ESTE</v>
      </c>
      <c r="B54" s="139" t="s">
        <v>2543</v>
      </c>
      <c r="C54" s="119">
        <v>44303.277696759258</v>
      </c>
      <c r="D54" s="121" t="s">
        <v>2189</v>
      </c>
      <c r="E54" s="122">
        <v>289</v>
      </c>
      <c r="F54" s="143" t="str">
        <f>VLOOKUP(E54,VIP!$A$2:$O12611,2,0)</f>
        <v>DRBR910</v>
      </c>
      <c r="G54" s="121" t="str">
        <f>VLOOKUP(E54,'LISTADO ATM'!$A$2:$B$900,2,0)</f>
        <v>ATM Oficina Bávaro II</v>
      </c>
      <c r="H54" s="121" t="str">
        <f>VLOOKUP(E54,VIP!$A$2:$O17532,7,FALSE)</f>
        <v>Si</v>
      </c>
      <c r="I54" s="121" t="str">
        <f>VLOOKUP(E54,VIP!$A$2:$O9497,8,FALSE)</f>
        <v>Si</v>
      </c>
      <c r="J54" s="121" t="str">
        <f>VLOOKUP(E54,VIP!$A$2:$O9447,8,FALSE)</f>
        <v>Si</v>
      </c>
      <c r="K54" s="121" t="str">
        <f>VLOOKUP(E54,VIP!$A$2:$O13021,6,0)</f>
        <v>NO</v>
      </c>
      <c r="L54" s="123" t="s">
        <v>2254</v>
      </c>
      <c r="M54" s="117" t="s">
        <v>2465</v>
      </c>
      <c r="N54" s="117" t="s">
        <v>2472</v>
      </c>
      <c r="O54" s="143" t="s">
        <v>2189</v>
      </c>
      <c r="P54" s="136"/>
      <c r="Q54" s="117" t="s">
        <v>2254</v>
      </c>
    </row>
    <row r="55" spans="1:17" ht="18" x14ac:dyDescent="0.25">
      <c r="A55" s="121" t="str">
        <f>VLOOKUP(E55,'LISTADO ATM'!$A$2:$C$901,3,0)</f>
        <v>DISTRITO NACIONAL</v>
      </c>
      <c r="B55" s="139" t="s">
        <v>2635</v>
      </c>
      <c r="C55" s="119">
        <v>44304.378750000003</v>
      </c>
      <c r="D55" s="121" t="s">
        <v>2189</v>
      </c>
      <c r="E55" s="122">
        <v>384</v>
      </c>
      <c r="F55" s="143" t="e">
        <f>VLOOKUP(E55,VIP!$A$2:$O12637,2,0)</f>
        <v>#N/A</v>
      </c>
      <c r="G55" s="121" t="str">
        <f>VLOOKUP(E55,'LISTADO ATM'!$A$2:$B$900,2,0)</f>
        <v>ATM Sotano Torre Banreservas</v>
      </c>
      <c r="H55" s="121" t="e">
        <f>VLOOKUP(E55,VIP!$A$2:$O17558,7,FALSE)</f>
        <v>#N/A</v>
      </c>
      <c r="I55" s="121" t="e">
        <f>VLOOKUP(E55,VIP!$A$2:$O9523,8,FALSE)</f>
        <v>#N/A</v>
      </c>
      <c r="J55" s="121" t="e">
        <f>VLOOKUP(E55,VIP!$A$2:$O9473,8,FALSE)</f>
        <v>#N/A</v>
      </c>
      <c r="K55" s="121" t="e">
        <f>VLOOKUP(E55,VIP!$A$2:$O13047,6,0)</f>
        <v>#N/A</v>
      </c>
      <c r="L55" s="123" t="s">
        <v>2254</v>
      </c>
      <c r="M55" s="117" t="s">
        <v>2465</v>
      </c>
      <c r="N55" s="117" t="s">
        <v>2472</v>
      </c>
      <c r="O55" s="143" t="s">
        <v>2474</v>
      </c>
      <c r="P55" s="136"/>
      <c r="Q55" s="117" t="s">
        <v>2254</v>
      </c>
    </row>
    <row r="56" spans="1:17" ht="18" x14ac:dyDescent="0.25">
      <c r="A56" s="121" t="str">
        <f>VLOOKUP(E56,'LISTADO ATM'!$A$2:$C$901,3,0)</f>
        <v>DISTRITO NACIONAL</v>
      </c>
      <c r="B56" s="139" t="s">
        <v>2555</v>
      </c>
      <c r="C56" s="119">
        <v>44303.360000000001</v>
      </c>
      <c r="D56" s="121" t="s">
        <v>2189</v>
      </c>
      <c r="E56" s="122">
        <v>420</v>
      </c>
      <c r="F56" s="143" t="str">
        <f>VLOOKUP(E56,VIP!$A$2:$O12650,2,0)</f>
        <v>DRBR420</v>
      </c>
      <c r="G56" s="121" t="str">
        <f>VLOOKUP(E56,'LISTADO ATM'!$A$2:$B$900,2,0)</f>
        <v xml:space="preserve">ATM DGII Av. Lincoln </v>
      </c>
      <c r="H56" s="121" t="str">
        <f>VLOOKUP(E56,VIP!$A$2:$O17571,7,FALSE)</f>
        <v>Si</v>
      </c>
      <c r="I56" s="121" t="str">
        <f>VLOOKUP(E56,VIP!$A$2:$O9536,8,FALSE)</f>
        <v>Si</v>
      </c>
      <c r="J56" s="121" t="str">
        <f>VLOOKUP(E56,VIP!$A$2:$O9486,8,FALSE)</f>
        <v>Si</v>
      </c>
      <c r="K56" s="121" t="str">
        <f>VLOOKUP(E56,VIP!$A$2:$O13060,6,0)</f>
        <v>NO</v>
      </c>
      <c r="L56" s="123" t="s">
        <v>2254</v>
      </c>
      <c r="M56" s="117" t="s">
        <v>2465</v>
      </c>
      <c r="N56" s="117" t="s">
        <v>2472</v>
      </c>
      <c r="O56" s="143" t="s">
        <v>2474</v>
      </c>
      <c r="P56" s="136"/>
      <c r="Q56" s="117" t="s">
        <v>2254</v>
      </c>
    </row>
    <row r="57" spans="1:17" ht="18" x14ac:dyDescent="0.25">
      <c r="A57" s="121" t="str">
        <f>VLOOKUP(E57,'LISTADO ATM'!$A$2:$C$901,3,0)</f>
        <v>DISTRITO NACIONAL</v>
      </c>
      <c r="B57" s="120">
        <v>335854745</v>
      </c>
      <c r="C57" s="119">
        <v>44301.591504629629</v>
      </c>
      <c r="D57" s="121" t="s">
        <v>2189</v>
      </c>
      <c r="E57" s="122">
        <v>549</v>
      </c>
      <c r="F57" s="143" t="str">
        <f>VLOOKUP(E57,VIP!$A$2:$O12626,2,0)</f>
        <v>DRBR026</v>
      </c>
      <c r="G57" s="121" t="str">
        <f>VLOOKUP(E57,'LISTADO ATM'!$A$2:$B$900,2,0)</f>
        <v xml:space="preserve">ATM Ministerio de Turismo (Oficinas Gubernamentales) </v>
      </c>
      <c r="H57" s="121" t="str">
        <f>VLOOKUP(E57,VIP!$A$2:$O17547,7,FALSE)</f>
        <v>Si</v>
      </c>
      <c r="I57" s="121" t="str">
        <f>VLOOKUP(E57,VIP!$A$2:$O9512,8,FALSE)</f>
        <v>Si</v>
      </c>
      <c r="J57" s="121" t="str">
        <f>VLOOKUP(E57,VIP!$A$2:$O9462,8,FALSE)</f>
        <v>Si</v>
      </c>
      <c r="K57" s="121" t="str">
        <f>VLOOKUP(E57,VIP!$A$2:$O13036,6,0)</f>
        <v>NO</v>
      </c>
      <c r="L57" s="123" t="s">
        <v>2254</v>
      </c>
      <c r="M57" s="117" t="s">
        <v>2465</v>
      </c>
      <c r="N57" s="117" t="s">
        <v>2472</v>
      </c>
      <c r="O57" s="143" t="s">
        <v>2474</v>
      </c>
      <c r="P57" s="137"/>
      <c r="Q57" s="118" t="s">
        <v>2254</v>
      </c>
    </row>
    <row r="58" spans="1:17" ht="18" x14ac:dyDescent="0.25">
      <c r="A58" s="121" t="str">
        <f>VLOOKUP(E58,'LISTADO ATM'!$A$2:$C$901,3,0)</f>
        <v>DISTRITO NACIONAL</v>
      </c>
      <c r="B58" s="139" t="s">
        <v>2546</v>
      </c>
      <c r="C58" s="119">
        <v>44303.417696759258</v>
      </c>
      <c r="D58" s="121" t="s">
        <v>2189</v>
      </c>
      <c r="E58" s="122">
        <v>719</v>
      </c>
      <c r="F58" s="143" t="str">
        <f>VLOOKUP(E58,VIP!$A$2:$O12622,2,0)</f>
        <v>DRBR419</v>
      </c>
      <c r="G58" s="121" t="str">
        <f>VLOOKUP(E58,'LISTADO ATM'!$A$2:$B$900,2,0)</f>
        <v xml:space="preserve">ATM Ayuntamiento Municipal San Luís </v>
      </c>
      <c r="H58" s="121" t="str">
        <f>VLOOKUP(E58,VIP!$A$2:$O17543,7,FALSE)</f>
        <v>Si</v>
      </c>
      <c r="I58" s="121" t="str">
        <f>VLOOKUP(E58,VIP!$A$2:$O9508,8,FALSE)</f>
        <v>Si</v>
      </c>
      <c r="J58" s="121" t="str">
        <f>VLOOKUP(E58,VIP!$A$2:$O9458,8,FALSE)</f>
        <v>Si</v>
      </c>
      <c r="K58" s="121" t="str">
        <f>VLOOKUP(E58,VIP!$A$2:$O13032,6,0)</f>
        <v>NO</v>
      </c>
      <c r="L58" s="123" t="s">
        <v>2254</v>
      </c>
      <c r="M58" s="117" t="s">
        <v>2465</v>
      </c>
      <c r="N58" s="117" t="s">
        <v>2472</v>
      </c>
      <c r="O58" s="143" t="s">
        <v>2474</v>
      </c>
      <c r="P58" s="136"/>
      <c r="Q58" s="117" t="s">
        <v>2254</v>
      </c>
    </row>
    <row r="59" spans="1:17" ht="18" x14ac:dyDescent="0.25">
      <c r="A59" s="121" t="str">
        <f>VLOOKUP(E59,'LISTADO ATM'!$A$2:$C$901,3,0)</f>
        <v>DISTRITO NACIONAL</v>
      </c>
      <c r="B59" s="139" t="s">
        <v>2544</v>
      </c>
      <c r="C59" s="119">
        <v>44303.324675925927</v>
      </c>
      <c r="D59" s="121" t="s">
        <v>2189</v>
      </c>
      <c r="E59" s="122">
        <v>812</v>
      </c>
      <c r="F59" s="143" t="str">
        <f>VLOOKUP(E59,VIP!$A$2:$O12612,2,0)</f>
        <v>DRBR812</v>
      </c>
      <c r="G59" s="121" t="str">
        <f>VLOOKUP(E59,'LISTADO ATM'!$A$2:$B$900,2,0)</f>
        <v xml:space="preserve">ATM Canasta del Pueblo </v>
      </c>
      <c r="H59" s="121" t="str">
        <f>VLOOKUP(E59,VIP!$A$2:$O17533,7,FALSE)</f>
        <v>Si</v>
      </c>
      <c r="I59" s="121" t="str">
        <f>VLOOKUP(E59,VIP!$A$2:$O9498,8,FALSE)</f>
        <v>Si</v>
      </c>
      <c r="J59" s="121" t="str">
        <f>VLOOKUP(E59,VIP!$A$2:$O9448,8,FALSE)</f>
        <v>Si</v>
      </c>
      <c r="K59" s="121" t="str">
        <f>VLOOKUP(E59,VIP!$A$2:$O13022,6,0)</f>
        <v>NO</v>
      </c>
      <c r="L59" s="123" t="s">
        <v>2254</v>
      </c>
      <c r="M59" s="117" t="s">
        <v>2465</v>
      </c>
      <c r="N59" s="117" t="s">
        <v>2506</v>
      </c>
      <c r="O59" s="143" t="s">
        <v>2474</v>
      </c>
      <c r="P59" s="136"/>
      <c r="Q59" s="117" t="s">
        <v>2254</v>
      </c>
    </row>
    <row r="60" spans="1:17" ht="18" x14ac:dyDescent="0.25">
      <c r="A60" s="121" t="str">
        <f>VLOOKUP(E60,'LISTADO ATM'!$A$2:$C$901,3,0)</f>
        <v>DISTRITO NACIONAL</v>
      </c>
      <c r="B60" s="139" t="s">
        <v>2530</v>
      </c>
      <c r="C60" s="119">
        <v>44302.402245370373</v>
      </c>
      <c r="D60" s="121" t="s">
        <v>2189</v>
      </c>
      <c r="E60" s="122">
        <v>841</v>
      </c>
      <c r="F60" s="143" t="str">
        <f>VLOOKUP(E60,VIP!$A$2:$O12599,2,0)</f>
        <v>DRBR841</v>
      </c>
      <c r="G60" s="121" t="str">
        <f>VLOOKUP(E60,'LISTADO ATM'!$A$2:$B$900,2,0)</f>
        <v xml:space="preserve">ATM CEA </v>
      </c>
      <c r="H60" s="121" t="str">
        <f>VLOOKUP(E60,VIP!$A$2:$O17520,7,FALSE)</f>
        <v>Si</v>
      </c>
      <c r="I60" s="121" t="str">
        <f>VLOOKUP(E60,VIP!$A$2:$O9485,8,FALSE)</f>
        <v>No</v>
      </c>
      <c r="J60" s="121" t="str">
        <f>VLOOKUP(E60,VIP!$A$2:$O9435,8,FALSE)</f>
        <v>No</v>
      </c>
      <c r="K60" s="121" t="str">
        <f>VLOOKUP(E60,VIP!$A$2:$O13009,6,0)</f>
        <v>NO</v>
      </c>
      <c r="L60" s="123" t="s">
        <v>2254</v>
      </c>
      <c r="M60" s="117" t="s">
        <v>2465</v>
      </c>
      <c r="N60" s="117" t="s">
        <v>2472</v>
      </c>
      <c r="O60" s="143" t="s">
        <v>2474</v>
      </c>
      <c r="P60" s="136"/>
      <c r="Q60" s="118" t="s">
        <v>2254</v>
      </c>
    </row>
    <row r="61" spans="1:17" ht="18" x14ac:dyDescent="0.25">
      <c r="A61" s="121" t="str">
        <f>VLOOKUP(E61,'LISTADO ATM'!$A$2:$C$901,3,0)</f>
        <v>ESTE</v>
      </c>
      <c r="B61" s="139" t="s">
        <v>2648</v>
      </c>
      <c r="C61" s="119">
        <v>44304.533831018518</v>
      </c>
      <c r="D61" s="121" t="s">
        <v>2189</v>
      </c>
      <c r="E61" s="122">
        <v>842</v>
      </c>
      <c r="F61" s="143" t="str">
        <f>VLOOKUP(E61,VIP!$A$2:$O12630,2,0)</f>
        <v>DRBR842</v>
      </c>
      <c r="G61" s="121" t="str">
        <f>VLOOKUP(E61,'LISTADO ATM'!$A$2:$B$900,2,0)</f>
        <v xml:space="preserve">ATM Plaza Orense II (La Romana) </v>
      </c>
      <c r="H61" s="121" t="str">
        <f>VLOOKUP(E61,VIP!$A$2:$O17551,7,FALSE)</f>
        <v>Si</v>
      </c>
      <c r="I61" s="121" t="str">
        <f>VLOOKUP(E61,VIP!$A$2:$O9516,8,FALSE)</f>
        <v>Si</v>
      </c>
      <c r="J61" s="121" t="str">
        <f>VLOOKUP(E61,VIP!$A$2:$O9466,8,FALSE)</f>
        <v>Si</v>
      </c>
      <c r="K61" s="121" t="str">
        <f>VLOOKUP(E61,VIP!$A$2:$O13040,6,0)</f>
        <v>NO</v>
      </c>
      <c r="L61" s="123" t="s">
        <v>2254</v>
      </c>
      <c r="M61" s="117" t="s">
        <v>2465</v>
      </c>
      <c r="N61" s="117" t="s">
        <v>2472</v>
      </c>
      <c r="O61" s="143" t="s">
        <v>2474</v>
      </c>
      <c r="P61" s="136"/>
      <c r="Q61" s="117" t="s">
        <v>2254</v>
      </c>
    </row>
    <row r="62" spans="1:17" ht="18" x14ac:dyDescent="0.25">
      <c r="A62" s="121" t="str">
        <f>VLOOKUP(E62,'LISTADO ATM'!$A$2:$C$901,3,0)</f>
        <v>DISTRITO NACIONAL</v>
      </c>
      <c r="B62" s="139" t="s">
        <v>2557</v>
      </c>
      <c r="C62" s="119">
        <v>44303.536770833336</v>
      </c>
      <c r="D62" s="121" t="s">
        <v>2189</v>
      </c>
      <c r="E62" s="122">
        <v>927</v>
      </c>
      <c r="F62" s="143" t="str">
        <f>VLOOKUP(E62,VIP!$A$2:$O12615,2,0)</f>
        <v>DRBR927</v>
      </c>
      <c r="G62" s="121" t="str">
        <f>VLOOKUP(E62,'LISTADO ATM'!$A$2:$B$900,2,0)</f>
        <v>ATM S/M Bravo La Esperilla</v>
      </c>
      <c r="H62" s="121" t="str">
        <f>VLOOKUP(E62,VIP!$A$2:$O17536,7,FALSE)</f>
        <v>Si</v>
      </c>
      <c r="I62" s="121" t="str">
        <f>VLOOKUP(E62,VIP!$A$2:$O9501,8,FALSE)</f>
        <v>Si</v>
      </c>
      <c r="J62" s="121" t="str">
        <f>VLOOKUP(E62,VIP!$A$2:$O9451,8,FALSE)</f>
        <v>Si</v>
      </c>
      <c r="K62" s="121" t="str">
        <f>VLOOKUP(E62,VIP!$A$2:$O13025,6,0)</f>
        <v>NO</v>
      </c>
      <c r="L62" s="123" t="s">
        <v>2254</v>
      </c>
      <c r="M62" s="117" t="s">
        <v>2465</v>
      </c>
      <c r="N62" s="117" t="s">
        <v>2472</v>
      </c>
      <c r="O62" s="143" t="s">
        <v>2474</v>
      </c>
      <c r="P62" s="136"/>
      <c r="Q62" s="117" t="s">
        <v>2254</v>
      </c>
    </row>
    <row r="63" spans="1:17" ht="18" x14ac:dyDescent="0.25">
      <c r="A63" s="121" t="str">
        <f>VLOOKUP(E63,'LISTADO ATM'!$A$2:$C$901,3,0)</f>
        <v>ESTE</v>
      </c>
      <c r="B63" s="139" t="s">
        <v>2639</v>
      </c>
      <c r="C63" s="119">
        <v>44304.61414351852</v>
      </c>
      <c r="D63" s="121" t="s">
        <v>2468</v>
      </c>
      <c r="E63" s="122">
        <v>117</v>
      </c>
      <c r="F63" s="143" t="str">
        <f>VLOOKUP(E63,VIP!$A$2:$O12621,2,0)</f>
        <v>DRBR117</v>
      </c>
      <c r="G63" s="121" t="str">
        <f>VLOOKUP(E63,'LISTADO ATM'!$A$2:$B$900,2,0)</f>
        <v xml:space="preserve">ATM Oficina El Seybo </v>
      </c>
      <c r="H63" s="121" t="str">
        <f>VLOOKUP(E63,VIP!$A$2:$O17542,7,FALSE)</f>
        <v>Si</v>
      </c>
      <c r="I63" s="121" t="str">
        <f>VLOOKUP(E63,VIP!$A$2:$O9507,8,FALSE)</f>
        <v>Si</v>
      </c>
      <c r="J63" s="121" t="str">
        <f>VLOOKUP(E63,VIP!$A$2:$O9457,8,FALSE)</f>
        <v>Si</v>
      </c>
      <c r="K63" s="121" t="str">
        <f>VLOOKUP(E63,VIP!$A$2:$O13031,6,0)</f>
        <v>SI</v>
      </c>
      <c r="L63" s="123" t="s">
        <v>2522</v>
      </c>
      <c r="M63" s="117" t="s">
        <v>2465</v>
      </c>
      <c r="N63" s="117" t="s">
        <v>2472</v>
      </c>
      <c r="O63" s="143" t="s">
        <v>2473</v>
      </c>
      <c r="P63" s="136"/>
      <c r="Q63" s="117" t="s">
        <v>2522</v>
      </c>
    </row>
    <row r="64" spans="1:17" ht="18" x14ac:dyDescent="0.25">
      <c r="A64" s="121" t="str">
        <f>VLOOKUP(E64,'LISTADO ATM'!$A$2:$C$901,3,0)</f>
        <v>DISTRITO NACIONAL</v>
      </c>
      <c r="B64" s="139" t="s">
        <v>2640</v>
      </c>
      <c r="C64" s="119">
        <v>44304.607974537037</v>
      </c>
      <c r="D64" s="121" t="s">
        <v>2468</v>
      </c>
      <c r="E64" s="122">
        <v>231</v>
      </c>
      <c r="F64" s="143" t="str">
        <f>VLOOKUP(E64,VIP!$A$2:$O12622,2,0)</f>
        <v>DRBR231</v>
      </c>
      <c r="G64" s="121" t="str">
        <f>VLOOKUP(E64,'LISTADO ATM'!$A$2:$B$900,2,0)</f>
        <v xml:space="preserve">ATM Oficina Zona Oriental </v>
      </c>
      <c r="H64" s="121" t="str">
        <f>VLOOKUP(E64,VIP!$A$2:$O17543,7,FALSE)</f>
        <v>Si</v>
      </c>
      <c r="I64" s="121" t="str">
        <f>VLOOKUP(E64,VIP!$A$2:$O9508,8,FALSE)</f>
        <v>Si</v>
      </c>
      <c r="J64" s="121" t="str">
        <f>VLOOKUP(E64,VIP!$A$2:$O9458,8,FALSE)</f>
        <v>Si</v>
      </c>
      <c r="K64" s="121" t="str">
        <f>VLOOKUP(E64,VIP!$A$2:$O13032,6,0)</f>
        <v>SI</v>
      </c>
      <c r="L64" s="123" t="s">
        <v>2522</v>
      </c>
      <c r="M64" s="117" t="s">
        <v>2465</v>
      </c>
      <c r="N64" s="117" t="s">
        <v>2472</v>
      </c>
      <c r="O64" s="143" t="s">
        <v>2473</v>
      </c>
      <c r="P64" s="136"/>
      <c r="Q64" s="117" t="s">
        <v>2522</v>
      </c>
    </row>
    <row r="65" spans="1:17" ht="18" x14ac:dyDescent="0.25">
      <c r="A65" s="121" t="str">
        <f>VLOOKUP(E65,'LISTADO ATM'!$A$2:$C$901,3,0)</f>
        <v>NORTE</v>
      </c>
      <c r="B65" s="139" t="s">
        <v>2661</v>
      </c>
      <c r="C65" s="119">
        <v>44304.616701388892</v>
      </c>
      <c r="D65" s="121" t="s">
        <v>2529</v>
      </c>
      <c r="E65" s="122">
        <v>283</v>
      </c>
      <c r="F65" s="143" t="str">
        <f>VLOOKUP(E65,VIP!$A$2:$O12620,2,0)</f>
        <v>DRBR283</v>
      </c>
      <c r="G65" s="121" t="str">
        <f>VLOOKUP(E65,'LISTADO ATM'!$A$2:$B$900,2,0)</f>
        <v xml:space="preserve">ATM Oficina Nibaje </v>
      </c>
      <c r="H65" s="121" t="str">
        <f>VLOOKUP(E65,VIP!$A$2:$O17541,7,FALSE)</f>
        <v>Si</v>
      </c>
      <c r="I65" s="121" t="str">
        <f>VLOOKUP(E65,VIP!$A$2:$O9506,8,FALSE)</f>
        <v>Si</v>
      </c>
      <c r="J65" s="121" t="str">
        <f>VLOOKUP(E65,VIP!$A$2:$O9456,8,FALSE)</f>
        <v>Si</v>
      </c>
      <c r="K65" s="121" t="str">
        <f>VLOOKUP(E65,VIP!$A$2:$O13030,6,0)</f>
        <v>NO</v>
      </c>
      <c r="L65" s="123" t="s">
        <v>2522</v>
      </c>
      <c r="M65" s="117" t="s">
        <v>2465</v>
      </c>
      <c r="N65" s="117" t="s">
        <v>2472</v>
      </c>
      <c r="O65" s="143" t="s">
        <v>2565</v>
      </c>
      <c r="P65" s="136"/>
      <c r="Q65" s="117" t="s">
        <v>2522</v>
      </c>
    </row>
    <row r="66" spans="1:17" ht="18" x14ac:dyDescent="0.25">
      <c r="A66" s="121" t="str">
        <f>VLOOKUP(E66,'LISTADO ATM'!$A$2:$C$901,3,0)</f>
        <v>NORTE</v>
      </c>
      <c r="B66" s="139" t="s">
        <v>2579</v>
      </c>
      <c r="C66" s="119">
        <v>44303.737407407411</v>
      </c>
      <c r="D66" s="121" t="s">
        <v>2492</v>
      </c>
      <c r="E66" s="122">
        <v>3</v>
      </c>
      <c r="F66" s="143" t="str">
        <f>VLOOKUP(E66,VIP!$A$2:$O12624,2,0)</f>
        <v>DRBR003</v>
      </c>
      <c r="G66" s="121" t="str">
        <f>VLOOKUP(E66,'LISTADO ATM'!$A$2:$B$900,2,0)</f>
        <v>ATM Autoservicio La Vega Real</v>
      </c>
      <c r="H66" s="121" t="str">
        <f>VLOOKUP(E66,VIP!$A$2:$O17545,7,FALSE)</f>
        <v>Si</v>
      </c>
      <c r="I66" s="121" t="str">
        <f>VLOOKUP(E66,VIP!$A$2:$O9510,8,FALSE)</f>
        <v>Si</v>
      </c>
      <c r="J66" s="121" t="str">
        <f>VLOOKUP(E66,VIP!$A$2:$O9460,8,FALSE)</f>
        <v>Si</v>
      </c>
      <c r="K66" s="121" t="str">
        <f>VLOOKUP(E66,VIP!$A$2:$O13034,6,0)</f>
        <v>NO</v>
      </c>
      <c r="L66" s="123" t="s">
        <v>2522</v>
      </c>
      <c r="M66" s="117" t="s">
        <v>2465</v>
      </c>
      <c r="N66" s="117" t="s">
        <v>2472</v>
      </c>
      <c r="O66" s="143" t="s">
        <v>2493</v>
      </c>
      <c r="P66" s="136"/>
      <c r="Q66" s="117" t="s">
        <v>2522</v>
      </c>
    </row>
    <row r="67" spans="1:17" ht="18" x14ac:dyDescent="0.25">
      <c r="A67" s="121" t="str">
        <f>VLOOKUP(E67,'LISTADO ATM'!$A$2:$C$901,3,0)</f>
        <v>NORTE</v>
      </c>
      <c r="B67" s="139" t="s">
        <v>2647</v>
      </c>
      <c r="C67" s="119">
        <v>44304.539247685185</v>
      </c>
      <c r="D67" s="121" t="s">
        <v>2492</v>
      </c>
      <c r="E67" s="122">
        <v>431</v>
      </c>
      <c r="F67" s="143" t="str">
        <f>VLOOKUP(E67,VIP!$A$2:$O12629,2,0)</f>
        <v>DRBR583</v>
      </c>
      <c r="G67" s="121" t="str">
        <f>VLOOKUP(E67,'LISTADO ATM'!$A$2:$B$900,2,0)</f>
        <v xml:space="preserve">ATM Autoservicio Sol (Santiago) </v>
      </c>
      <c r="H67" s="121" t="str">
        <f>VLOOKUP(E67,VIP!$A$2:$O17550,7,FALSE)</f>
        <v>Si</v>
      </c>
      <c r="I67" s="121" t="str">
        <f>VLOOKUP(E67,VIP!$A$2:$O9515,8,FALSE)</f>
        <v>Si</v>
      </c>
      <c r="J67" s="121" t="str">
        <f>VLOOKUP(E67,VIP!$A$2:$O9465,8,FALSE)</f>
        <v>Si</v>
      </c>
      <c r="K67" s="121" t="str">
        <f>VLOOKUP(E67,VIP!$A$2:$O13039,6,0)</f>
        <v>SI</v>
      </c>
      <c r="L67" s="123" t="s">
        <v>2522</v>
      </c>
      <c r="M67" s="117" t="s">
        <v>2465</v>
      </c>
      <c r="N67" s="117" t="s">
        <v>2472</v>
      </c>
      <c r="O67" s="144" t="s">
        <v>2493</v>
      </c>
      <c r="P67" s="136"/>
      <c r="Q67" s="117" t="s">
        <v>2522</v>
      </c>
    </row>
    <row r="68" spans="1:17" ht="18" x14ac:dyDescent="0.25">
      <c r="A68" s="121" t="str">
        <f>VLOOKUP(E68,'LISTADO ATM'!$A$2:$C$901,3,0)</f>
        <v>DISTRITO NACIONAL</v>
      </c>
      <c r="B68" s="139" t="s">
        <v>2611</v>
      </c>
      <c r="C68" s="119">
        <v>44304.349409722221</v>
      </c>
      <c r="D68" s="121" t="s">
        <v>2468</v>
      </c>
      <c r="E68" s="122">
        <v>835</v>
      </c>
      <c r="F68" s="144" t="str">
        <f>VLOOKUP(E68,VIP!$A$2:$O12619,2,0)</f>
        <v>DRBR835</v>
      </c>
      <c r="G68" s="121" t="str">
        <f>VLOOKUP(E68,'LISTADO ATM'!$A$2:$B$900,2,0)</f>
        <v xml:space="preserve">ATM UNP Megacentro </v>
      </c>
      <c r="H68" s="121" t="str">
        <f>VLOOKUP(E68,VIP!$A$2:$O17540,7,FALSE)</f>
        <v>Si</v>
      </c>
      <c r="I68" s="121" t="str">
        <f>VLOOKUP(E68,VIP!$A$2:$O9505,8,FALSE)</f>
        <v>Si</v>
      </c>
      <c r="J68" s="121" t="str">
        <f>VLOOKUP(E68,VIP!$A$2:$O9455,8,FALSE)</f>
        <v>Si</v>
      </c>
      <c r="K68" s="121" t="str">
        <f>VLOOKUP(E68,VIP!$A$2:$O13029,6,0)</f>
        <v>SI</v>
      </c>
      <c r="L68" s="123" t="s">
        <v>2522</v>
      </c>
      <c r="M68" s="117" t="s">
        <v>2465</v>
      </c>
      <c r="N68" s="117" t="s">
        <v>2472</v>
      </c>
      <c r="O68" s="144" t="s">
        <v>2473</v>
      </c>
      <c r="P68" s="136"/>
      <c r="Q68" s="117" t="s">
        <v>2522</v>
      </c>
    </row>
    <row r="69" spans="1:17" ht="18" x14ac:dyDescent="0.25">
      <c r="A69" s="121" t="str">
        <f>VLOOKUP(E69,'LISTADO ATM'!$A$2:$C$901,3,0)</f>
        <v>DISTRITO NACIONAL</v>
      </c>
      <c r="B69" s="139" t="s">
        <v>2630</v>
      </c>
      <c r="C69" s="119">
        <v>44304.416446759256</v>
      </c>
      <c r="D69" s="121" t="s">
        <v>2468</v>
      </c>
      <c r="E69" s="122">
        <v>980</v>
      </c>
      <c r="F69" s="144" t="str">
        <f>VLOOKUP(E69,VIP!$A$2:$O12632,2,0)</f>
        <v>DRBR980</v>
      </c>
      <c r="G69" s="121" t="str">
        <f>VLOOKUP(E69,'LISTADO ATM'!$A$2:$B$900,2,0)</f>
        <v xml:space="preserve">ATM Oficina Bella Vista Mall II </v>
      </c>
      <c r="H69" s="121" t="str">
        <f>VLOOKUP(E69,VIP!$A$2:$O17553,7,FALSE)</f>
        <v>Si</v>
      </c>
      <c r="I69" s="121" t="str">
        <f>VLOOKUP(E69,VIP!$A$2:$O9518,8,FALSE)</f>
        <v>Si</v>
      </c>
      <c r="J69" s="121" t="str">
        <f>VLOOKUP(E69,VIP!$A$2:$O9468,8,FALSE)</f>
        <v>Si</v>
      </c>
      <c r="K69" s="121" t="str">
        <f>VLOOKUP(E69,VIP!$A$2:$O13042,6,0)</f>
        <v>NO</v>
      </c>
      <c r="L69" s="123" t="s">
        <v>2522</v>
      </c>
      <c r="M69" s="117" t="s">
        <v>2465</v>
      </c>
      <c r="N69" s="117" t="s">
        <v>2472</v>
      </c>
      <c r="O69" s="144" t="s">
        <v>2473</v>
      </c>
      <c r="P69" s="136"/>
      <c r="Q69" s="117" t="s">
        <v>2522</v>
      </c>
    </row>
    <row r="70" spans="1:17" ht="18" x14ac:dyDescent="0.25">
      <c r="A70" s="121" t="str">
        <f>VLOOKUP(E70,'LISTADO ATM'!$A$2:$C$901,3,0)</f>
        <v>SUR</v>
      </c>
      <c r="B70" s="139" t="s">
        <v>2552</v>
      </c>
      <c r="C70" s="119">
        <v>44303.390231481484</v>
      </c>
      <c r="D70" s="121" t="s">
        <v>2492</v>
      </c>
      <c r="E70" s="122">
        <v>5</v>
      </c>
      <c r="F70" s="144" t="str">
        <f>VLOOKUP(E70,VIP!$A$2:$O12641,2,0)</f>
        <v>DRBR005</v>
      </c>
      <c r="G70" s="121" t="str">
        <f>VLOOKUP(E70,'LISTADO ATM'!$A$2:$B$900,2,0)</f>
        <v>ATM Oficina Autoservicio Villa Ofelia (San Juan)</v>
      </c>
      <c r="H70" s="121" t="str">
        <f>VLOOKUP(E70,VIP!$A$2:$O17562,7,FALSE)</f>
        <v>Si</v>
      </c>
      <c r="I70" s="121" t="str">
        <f>VLOOKUP(E70,VIP!$A$2:$O9527,8,FALSE)</f>
        <v>Si</v>
      </c>
      <c r="J70" s="121" t="str">
        <f>VLOOKUP(E70,VIP!$A$2:$O9477,8,FALSE)</f>
        <v>Si</v>
      </c>
      <c r="K70" s="121" t="str">
        <f>VLOOKUP(E70,VIP!$A$2:$O13051,6,0)</f>
        <v>NO</v>
      </c>
      <c r="L70" s="123" t="s">
        <v>2525</v>
      </c>
      <c r="M70" s="117" t="s">
        <v>2465</v>
      </c>
      <c r="N70" s="117" t="s">
        <v>2472</v>
      </c>
      <c r="O70" s="144" t="s">
        <v>2493</v>
      </c>
      <c r="P70" s="136"/>
      <c r="Q70" s="117" t="s">
        <v>2525</v>
      </c>
    </row>
    <row r="71" spans="1:17" ht="18" x14ac:dyDescent="0.25">
      <c r="A71" s="121" t="str">
        <f>VLOOKUP(E71,'LISTADO ATM'!$A$2:$C$901,3,0)</f>
        <v>DISTRITO NACIONAL</v>
      </c>
      <c r="B71" s="139" t="s">
        <v>2532</v>
      </c>
      <c r="C71" s="119">
        <v>44302.620520833334</v>
      </c>
      <c r="D71" s="121" t="s">
        <v>2189</v>
      </c>
      <c r="E71" s="122">
        <v>70</v>
      </c>
      <c r="F71" s="144" t="str">
        <f>VLOOKUP(E71,VIP!$A$2:$O12608,2,0)</f>
        <v>DRBR070</v>
      </c>
      <c r="G71" s="121" t="str">
        <f>VLOOKUP(E71,'LISTADO ATM'!$A$2:$B$900,2,0)</f>
        <v xml:space="preserve">ATM Autoservicio Plaza Lama Zona Oriental </v>
      </c>
      <c r="H71" s="121" t="str">
        <f>VLOOKUP(E71,VIP!$A$2:$O17529,7,FALSE)</f>
        <v>Si</v>
      </c>
      <c r="I71" s="121" t="str">
        <f>VLOOKUP(E71,VIP!$A$2:$O9494,8,FALSE)</f>
        <v>Si</v>
      </c>
      <c r="J71" s="121" t="str">
        <f>VLOOKUP(E71,VIP!$A$2:$O9444,8,FALSE)</f>
        <v>Si</v>
      </c>
      <c r="K71" s="121" t="str">
        <f>VLOOKUP(E71,VIP!$A$2:$O13018,6,0)</f>
        <v>NO</v>
      </c>
      <c r="L71" s="123" t="s">
        <v>2525</v>
      </c>
      <c r="M71" s="117" t="s">
        <v>2465</v>
      </c>
      <c r="N71" s="117" t="s">
        <v>2472</v>
      </c>
      <c r="O71" s="144" t="s">
        <v>2474</v>
      </c>
      <c r="P71" s="136"/>
      <c r="Q71" s="118" t="s">
        <v>2525</v>
      </c>
    </row>
    <row r="72" spans="1:17" ht="18" x14ac:dyDescent="0.25">
      <c r="A72" s="121" t="str">
        <f>VLOOKUP(E72,'LISTADO ATM'!$A$2:$C$901,3,0)</f>
        <v>NORTE</v>
      </c>
      <c r="B72" s="139" t="s">
        <v>2558</v>
      </c>
      <c r="C72" s="119">
        <v>44303.533530092594</v>
      </c>
      <c r="D72" s="121" t="s">
        <v>2529</v>
      </c>
      <c r="E72" s="122">
        <v>291</v>
      </c>
      <c r="F72" s="144" t="str">
        <f>VLOOKUP(E72,VIP!$A$2:$O12616,2,0)</f>
        <v>DRBR291</v>
      </c>
      <c r="G72" s="121" t="str">
        <f>VLOOKUP(E72,'LISTADO ATM'!$A$2:$B$900,2,0)</f>
        <v xml:space="preserve">ATM S/M Jumbo Las Colinas </v>
      </c>
      <c r="H72" s="121" t="str">
        <f>VLOOKUP(E72,VIP!$A$2:$O17537,7,FALSE)</f>
        <v>Si</v>
      </c>
      <c r="I72" s="121" t="str">
        <f>VLOOKUP(E72,VIP!$A$2:$O9502,8,FALSE)</f>
        <v>Si</v>
      </c>
      <c r="J72" s="121" t="str">
        <f>VLOOKUP(E72,VIP!$A$2:$O9452,8,FALSE)</f>
        <v>Si</v>
      </c>
      <c r="K72" s="121" t="str">
        <f>VLOOKUP(E72,VIP!$A$2:$O13026,6,0)</f>
        <v>NO</v>
      </c>
      <c r="L72" s="123" t="s">
        <v>2525</v>
      </c>
      <c r="M72" s="117" t="s">
        <v>2465</v>
      </c>
      <c r="N72" s="117" t="s">
        <v>2472</v>
      </c>
      <c r="O72" s="144" t="s">
        <v>2565</v>
      </c>
      <c r="P72" s="136"/>
      <c r="Q72" s="117" t="s">
        <v>2525</v>
      </c>
    </row>
    <row r="73" spans="1:17" ht="18" x14ac:dyDescent="0.25">
      <c r="A73" s="121" t="str">
        <f>VLOOKUP(E73,'LISTADO ATM'!$A$2:$C$901,3,0)</f>
        <v>ESTE</v>
      </c>
      <c r="B73" s="139" t="s">
        <v>2604</v>
      </c>
      <c r="C73" s="119">
        <v>44303.817210648151</v>
      </c>
      <c r="D73" s="121" t="s">
        <v>2492</v>
      </c>
      <c r="E73" s="122">
        <v>309</v>
      </c>
      <c r="F73" s="144" t="str">
        <f>VLOOKUP(E73,VIP!$A$2:$O12627,2,0)</f>
        <v>DRBR309</v>
      </c>
      <c r="G73" s="121" t="str">
        <f>VLOOKUP(E73,'LISTADO ATM'!$A$2:$B$900,2,0)</f>
        <v xml:space="preserve">ATM Secrets Cap Cana I </v>
      </c>
      <c r="H73" s="121" t="str">
        <f>VLOOKUP(E73,VIP!$A$2:$O17548,7,FALSE)</f>
        <v>Si</v>
      </c>
      <c r="I73" s="121" t="str">
        <f>VLOOKUP(E73,VIP!$A$2:$O9513,8,FALSE)</f>
        <v>Si</v>
      </c>
      <c r="J73" s="121" t="str">
        <f>VLOOKUP(E73,VIP!$A$2:$O9463,8,FALSE)</f>
        <v>Si</v>
      </c>
      <c r="K73" s="121" t="str">
        <f>VLOOKUP(E73,VIP!$A$2:$O13037,6,0)</f>
        <v>NO</v>
      </c>
      <c r="L73" s="123" t="s">
        <v>2525</v>
      </c>
      <c r="M73" s="117" t="s">
        <v>2465</v>
      </c>
      <c r="N73" s="117" t="s">
        <v>2472</v>
      </c>
      <c r="O73" s="144" t="s">
        <v>2493</v>
      </c>
      <c r="P73" s="136"/>
      <c r="Q73" s="117" t="s">
        <v>2525</v>
      </c>
    </row>
    <row r="74" spans="1:17" ht="18" x14ac:dyDescent="0.25">
      <c r="A74" s="121" t="str">
        <f>VLOOKUP(E74,'LISTADO ATM'!$A$2:$C$901,3,0)</f>
        <v>SUR</v>
      </c>
      <c r="B74" s="139" t="s">
        <v>2625</v>
      </c>
      <c r="C74" s="119">
        <v>44304.43372685185</v>
      </c>
      <c r="D74" s="121" t="s">
        <v>2492</v>
      </c>
      <c r="E74" s="122">
        <v>342</v>
      </c>
      <c r="F74" s="144" t="str">
        <f>VLOOKUP(E74,VIP!$A$2:$O12627,2,0)</f>
        <v>DRBR342</v>
      </c>
      <c r="G74" s="121" t="str">
        <f>VLOOKUP(E74,'LISTADO ATM'!$A$2:$B$900,2,0)</f>
        <v>ATM Oficina Obras Públicas Azua</v>
      </c>
      <c r="H74" s="121" t="str">
        <f>VLOOKUP(E74,VIP!$A$2:$O17548,7,FALSE)</f>
        <v>Si</v>
      </c>
      <c r="I74" s="121" t="str">
        <f>VLOOKUP(E74,VIP!$A$2:$O9513,8,FALSE)</f>
        <v>Si</v>
      </c>
      <c r="J74" s="121" t="str">
        <f>VLOOKUP(E74,VIP!$A$2:$O9463,8,FALSE)</f>
        <v>Si</v>
      </c>
      <c r="K74" s="121" t="str">
        <f>VLOOKUP(E74,VIP!$A$2:$O13037,6,0)</f>
        <v>SI</v>
      </c>
      <c r="L74" s="123" t="s">
        <v>2525</v>
      </c>
      <c r="M74" s="117" t="s">
        <v>2465</v>
      </c>
      <c r="N74" s="117" t="s">
        <v>2472</v>
      </c>
      <c r="O74" s="144" t="s">
        <v>2493</v>
      </c>
      <c r="P74" s="136"/>
      <c r="Q74" s="117" t="s">
        <v>2525</v>
      </c>
    </row>
    <row r="75" spans="1:17" ht="18" x14ac:dyDescent="0.25">
      <c r="A75" s="121" t="str">
        <f>VLOOKUP(E75,'LISTADO ATM'!$A$2:$C$901,3,0)</f>
        <v>DISTRITO NACIONAL</v>
      </c>
      <c r="B75" s="139" t="s">
        <v>2588</v>
      </c>
      <c r="C75" s="119">
        <v>44303.720509259256</v>
      </c>
      <c r="D75" s="121" t="s">
        <v>2468</v>
      </c>
      <c r="E75" s="122">
        <v>900</v>
      </c>
      <c r="F75" s="144" t="str">
        <f>VLOOKUP(E75,VIP!$A$2:$O12633,2,0)</f>
        <v>DRBR900</v>
      </c>
      <c r="G75" s="121" t="str">
        <f>VLOOKUP(E75,'LISTADO ATM'!$A$2:$B$900,2,0)</f>
        <v xml:space="preserve">ATM UNP Merca Santo Domingo </v>
      </c>
      <c r="H75" s="121" t="str">
        <f>VLOOKUP(E75,VIP!$A$2:$O17554,7,FALSE)</f>
        <v>Si</v>
      </c>
      <c r="I75" s="121" t="str">
        <f>VLOOKUP(E75,VIP!$A$2:$O9519,8,FALSE)</f>
        <v>Si</v>
      </c>
      <c r="J75" s="121" t="str">
        <f>VLOOKUP(E75,VIP!$A$2:$O9469,8,FALSE)</f>
        <v>Si</v>
      </c>
      <c r="K75" s="121" t="str">
        <f>VLOOKUP(E75,VIP!$A$2:$O13043,6,0)</f>
        <v>NO</v>
      </c>
      <c r="L75" s="123" t="s">
        <v>2525</v>
      </c>
      <c r="M75" s="117" t="s">
        <v>2465</v>
      </c>
      <c r="N75" s="117" t="s">
        <v>2472</v>
      </c>
      <c r="O75" s="144" t="s">
        <v>2473</v>
      </c>
      <c r="P75" s="136"/>
      <c r="Q75" s="117" t="s">
        <v>2525</v>
      </c>
    </row>
    <row r="76" spans="1:17" ht="18" x14ac:dyDescent="0.25">
      <c r="A76" s="121" t="str">
        <f>VLOOKUP(E76,'LISTADO ATM'!$A$2:$C$901,3,0)</f>
        <v>NORTE</v>
      </c>
      <c r="B76" s="139" t="s">
        <v>2577</v>
      </c>
      <c r="C76" s="119">
        <v>44303.759259259263</v>
      </c>
      <c r="D76" s="121" t="s">
        <v>2492</v>
      </c>
      <c r="E76" s="122">
        <v>965</v>
      </c>
      <c r="F76" s="144" t="str">
        <f>VLOOKUP(E76,VIP!$A$2:$O12622,2,0)</f>
        <v>DRBR965</v>
      </c>
      <c r="G76" s="121" t="str">
        <f>VLOOKUP(E76,'LISTADO ATM'!$A$2:$B$900,2,0)</f>
        <v xml:space="preserve">ATM S/M La Fuente FUN (Santiago) </v>
      </c>
      <c r="H76" s="121" t="str">
        <f>VLOOKUP(E76,VIP!$A$2:$O17543,7,FALSE)</f>
        <v>Si</v>
      </c>
      <c r="I76" s="121" t="str">
        <f>VLOOKUP(E76,VIP!$A$2:$O9508,8,FALSE)</f>
        <v>Si</v>
      </c>
      <c r="J76" s="121" t="str">
        <f>VLOOKUP(E76,VIP!$A$2:$O9458,8,FALSE)</f>
        <v>Si</v>
      </c>
      <c r="K76" s="121" t="str">
        <f>VLOOKUP(E76,VIP!$A$2:$O13032,6,0)</f>
        <v>NO</v>
      </c>
      <c r="L76" s="123" t="s">
        <v>2525</v>
      </c>
      <c r="M76" s="117" t="s">
        <v>2465</v>
      </c>
      <c r="N76" s="117" t="s">
        <v>2472</v>
      </c>
      <c r="O76" s="144" t="s">
        <v>2493</v>
      </c>
      <c r="P76" s="136"/>
      <c r="Q76" s="117" t="s">
        <v>2525</v>
      </c>
    </row>
    <row r="77" spans="1:17" ht="18" x14ac:dyDescent="0.25">
      <c r="A77" s="121" t="str">
        <f>VLOOKUP(E77,'LISTADO ATM'!$A$2:$C$901,3,0)</f>
        <v>DISTRITO NACIONAL</v>
      </c>
      <c r="B77" s="139" t="s">
        <v>2653</v>
      </c>
      <c r="C77" s="119">
        <v>44304.525324074071</v>
      </c>
      <c r="D77" s="121" t="s">
        <v>2468</v>
      </c>
      <c r="E77" s="122">
        <v>938</v>
      </c>
      <c r="F77" s="144" t="str">
        <f>VLOOKUP(E77,VIP!$A$2:$O12635,2,0)</f>
        <v>DRBR938</v>
      </c>
      <c r="G77" s="121" t="str">
        <f>VLOOKUP(E77,'LISTADO ATM'!$A$2:$B$900,2,0)</f>
        <v xml:space="preserve">ATM Autobanco Oficina Filadelfia Plaza </v>
      </c>
      <c r="H77" s="121" t="str">
        <f>VLOOKUP(E77,VIP!$A$2:$O17556,7,FALSE)</f>
        <v>Si</v>
      </c>
      <c r="I77" s="121" t="str">
        <f>VLOOKUP(E77,VIP!$A$2:$O9521,8,FALSE)</f>
        <v>Si</v>
      </c>
      <c r="J77" s="121" t="str">
        <f>VLOOKUP(E77,VIP!$A$2:$O9471,8,FALSE)</f>
        <v>Si</v>
      </c>
      <c r="K77" s="121" t="str">
        <f>VLOOKUP(E77,VIP!$A$2:$O13045,6,0)</f>
        <v>NO</v>
      </c>
      <c r="L77" s="123" t="s">
        <v>2459</v>
      </c>
      <c r="M77" s="117" t="s">
        <v>2465</v>
      </c>
      <c r="N77" s="117" t="s">
        <v>2472</v>
      </c>
      <c r="O77" s="144" t="s">
        <v>2473</v>
      </c>
      <c r="P77" s="136"/>
      <c r="Q77" s="117" t="s">
        <v>2459</v>
      </c>
    </row>
    <row r="78" spans="1:17" ht="18" x14ac:dyDescent="0.25">
      <c r="A78" s="121" t="str">
        <f>VLOOKUP(E78,'LISTADO ATM'!$A$2:$C$901,3,0)</f>
        <v>NORTE</v>
      </c>
      <c r="B78" s="139" t="s">
        <v>2617</v>
      </c>
      <c r="C78" s="119">
        <v>44304.449374999997</v>
      </c>
      <c r="D78" s="121" t="s">
        <v>2492</v>
      </c>
      <c r="E78" s="122">
        <v>142</v>
      </c>
      <c r="F78" s="148" t="str">
        <f>VLOOKUP(E78,VIP!$A$2:$O12619,2,0)</f>
        <v>DRBR142</v>
      </c>
      <c r="G78" s="121" t="str">
        <f>VLOOKUP(E78,'LISTADO ATM'!$A$2:$B$900,2,0)</f>
        <v xml:space="preserve">ATM Centro de Caja Galerías Bonao </v>
      </c>
      <c r="H78" s="121" t="str">
        <f>VLOOKUP(E78,VIP!$A$2:$O17540,7,FALSE)</f>
        <v>Si</v>
      </c>
      <c r="I78" s="121" t="str">
        <f>VLOOKUP(E78,VIP!$A$2:$O9505,8,FALSE)</f>
        <v>Si</v>
      </c>
      <c r="J78" s="121" t="str">
        <f>VLOOKUP(E78,VIP!$A$2:$O9455,8,FALSE)</f>
        <v>Si</v>
      </c>
      <c r="K78" s="121" t="str">
        <f>VLOOKUP(E78,VIP!$A$2:$O13029,6,0)</f>
        <v>SI</v>
      </c>
      <c r="L78" s="123" t="s">
        <v>2459</v>
      </c>
      <c r="M78" s="117" t="s">
        <v>2465</v>
      </c>
      <c r="N78" s="117" t="s">
        <v>2472</v>
      </c>
      <c r="O78" s="144" t="s">
        <v>2615</v>
      </c>
      <c r="P78" s="136"/>
      <c r="Q78" s="117" t="s">
        <v>2459</v>
      </c>
    </row>
    <row r="79" spans="1:17" ht="18" x14ac:dyDescent="0.25">
      <c r="A79" s="121" t="str">
        <f>VLOOKUP(E79,'LISTADO ATM'!$A$2:$C$901,3,0)</f>
        <v>DISTRITO NACIONAL</v>
      </c>
      <c r="B79" s="139" t="s">
        <v>2632</v>
      </c>
      <c r="C79" s="119">
        <v>44304.387870370374</v>
      </c>
      <c r="D79" s="121" t="s">
        <v>2468</v>
      </c>
      <c r="E79" s="122">
        <v>180</v>
      </c>
      <c r="F79" s="144" t="str">
        <f>VLOOKUP(E79,VIP!$A$2:$O12634,2,0)</f>
        <v>DRBR180</v>
      </c>
      <c r="G79" s="121" t="str">
        <f>VLOOKUP(E79,'LISTADO ATM'!$A$2:$B$900,2,0)</f>
        <v xml:space="preserve">ATM Megacentro II </v>
      </c>
      <c r="H79" s="121" t="str">
        <f>VLOOKUP(E79,VIP!$A$2:$O17555,7,FALSE)</f>
        <v>Si</v>
      </c>
      <c r="I79" s="121" t="str">
        <f>VLOOKUP(E79,VIP!$A$2:$O9520,8,FALSE)</f>
        <v>Si</v>
      </c>
      <c r="J79" s="121" t="str">
        <f>VLOOKUP(E79,VIP!$A$2:$O9470,8,FALSE)</f>
        <v>Si</v>
      </c>
      <c r="K79" s="121" t="str">
        <f>VLOOKUP(E79,VIP!$A$2:$O13044,6,0)</f>
        <v>SI</v>
      </c>
      <c r="L79" s="123" t="s">
        <v>2459</v>
      </c>
      <c r="M79" s="117" t="s">
        <v>2465</v>
      </c>
      <c r="N79" s="117" t="s">
        <v>2472</v>
      </c>
      <c r="O79" s="144" t="s">
        <v>2473</v>
      </c>
      <c r="P79" s="136"/>
      <c r="Q79" s="117" t="s">
        <v>2459</v>
      </c>
    </row>
    <row r="80" spans="1:17" ht="18" x14ac:dyDescent="0.25">
      <c r="A80" s="121" t="str">
        <f>VLOOKUP(E80,'LISTADO ATM'!$A$2:$C$901,3,0)</f>
        <v>NORTE</v>
      </c>
      <c r="B80" s="139" t="s">
        <v>2658</v>
      </c>
      <c r="C80" s="119">
        <v>44304.485567129632</v>
      </c>
      <c r="D80" s="121" t="s">
        <v>2492</v>
      </c>
      <c r="E80" s="122">
        <v>208</v>
      </c>
      <c r="F80" s="144" t="str">
        <f>VLOOKUP(E80,VIP!$A$2:$O12640,2,0)</f>
        <v>DRBR208</v>
      </c>
      <c r="G80" s="121" t="str">
        <f>VLOOKUP(E80,'LISTADO ATM'!$A$2:$B$900,2,0)</f>
        <v xml:space="preserve">ATM UNP Tireo </v>
      </c>
      <c r="H80" s="121" t="str">
        <f>VLOOKUP(E80,VIP!$A$2:$O17561,7,FALSE)</f>
        <v>Si</v>
      </c>
      <c r="I80" s="121" t="str">
        <f>VLOOKUP(E80,VIP!$A$2:$O9526,8,FALSE)</f>
        <v>Si</v>
      </c>
      <c r="J80" s="121" t="str">
        <f>VLOOKUP(E80,VIP!$A$2:$O9476,8,FALSE)</f>
        <v>Si</v>
      </c>
      <c r="K80" s="121" t="str">
        <f>VLOOKUP(E80,VIP!$A$2:$O13050,6,0)</f>
        <v>NO</v>
      </c>
      <c r="L80" s="123" t="s">
        <v>2459</v>
      </c>
      <c r="M80" s="117" t="s">
        <v>2465</v>
      </c>
      <c r="N80" s="117" t="s">
        <v>2472</v>
      </c>
      <c r="O80" s="144" t="s">
        <v>2615</v>
      </c>
      <c r="P80" s="136"/>
      <c r="Q80" s="117" t="s">
        <v>2459</v>
      </c>
    </row>
    <row r="81" spans="1:17" s="99" customFormat="1" ht="18" x14ac:dyDescent="0.25">
      <c r="A81" s="121" t="str">
        <f>VLOOKUP(E81,'LISTADO ATM'!$A$2:$C$901,3,0)</f>
        <v>NORTE</v>
      </c>
      <c r="B81" s="139" t="s">
        <v>2655</v>
      </c>
      <c r="C81" s="119">
        <v>44304.518067129633</v>
      </c>
      <c r="D81" s="121" t="s">
        <v>2492</v>
      </c>
      <c r="E81" s="122">
        <v>290</v>
      </c>
      <c r="F81" s="148" t="str">
        <f>VLOOKUP(E81,VIP!$A$2:$O12637,2,0)</f>
        <v>DRBR290</v>
      </c>
      <c r="G81" s="121" t="str">
        <f>VLOOKUP(E81,'LISTADO ATM'!$A$2:$B$900,2,0)</f>
        <v xml:space="preserve">ATM Oficina San Francisco de Macorís </v>
      </c>
      <c r="H81" s="121" t="str">
        <f>VLOOKUP(E81,VIP!$A$2:$O17558,7,FALSE)</f>
        <v>Si</v>
      </c>
      <c r="I81" s="121" t="str">
        <f>VLOOKUP(E81,VIP!$A$2:$O9523,8,FALSE)</f>
        <v>Si</v>
      </c>
      <c r="J81" s="121" t="str">
        <f>VLOOKUP(E81,VIP!$A$2:$O9473,8,FALSE)</f>
        <v>Si</v>
      </c>
      <c r="K81" s="121" t="str">
        <f>VLOOKUP(E81,VIP!$A$2:$O13047,6,0)</f>
        <v>NO</v>
      </c>
      <c r="L81" s="123" t="s">
        <v>2459</v>
      </c>
      <c r="M81" s="117" t="s">
        <v>2465</v>
      </c>
      <c r="N81" s="117" t="s">
        <v>2472</v>
      </c>
      <c r="O81" s="148" t="s">
        <v>2615</v>
      </c>
      <c r="P81" s="136"/>
      <c r="Q81" s="117" t="s">
        <v>2459</v>
      </c>
    </row>
    <row r="82" spans="1:17" s="99" customFormat="1" ht="18" x14ac:dyDescent="0.25">
      <c r="A82" s="121" t="str">
        <f>VLOOKUP(E82,'LISTADO ATM'!$A$2:$C$901,3,0)</f>
        <v>DISTRITO NACIONAL</v>
      </c>
      <c r="B82" s="139" t="s">
        <v>2589</v>
      </c>
      <c r="C82" s="119">
        <v>44303.718865740739</v>
      </c>
      <c r="D82" s="121" t="s">
        <v>2468</v>
      </c>
      <c r="E82" s="122">
        <v>302</v>
      </c>
      <c r="F82" s="148" t="str">
        <f>VLOOKUP(E82,VIP!$A$2:$O12634,2,0)</f>
        <v>DRBR302</v>
      </c>
      <c r="G82" s="121" t="str">
        <f>VLOOKUP(E82,'LISTADO ATM'!$A$2:$B$900,2,0)</f>
        <v xml:space="preserve">ATM S/M Aprezio Los Mameyes  </v>
      </c>
      <c r="H82" s="121" t="str">
        <f>VLOOKUP(E82,VIP!$A$2:$O17555,7,FALSE)</f>
        <v>Si</v>
      </c>
      <c r="I82" s="121" t="str">
        <f>VLOOKUP(E82,VIP!$A$2:$O9520,8,FALSE)</f>
        <v>Si</v>
      </c>
      <c r="J82" s="121" t="str">
        <f>VLOOKUP(E82,VIP!$A$2:$O9470,8,FALSE)</f>
        <v>Si</v>
      </c>
      <c r="K82" s="121" t="str">
        <f>VLOOKUP(E82,VIP!$A$2:$O13044,6,0)</f>
        <v>NO</v>
      </c>
      <c r="L82" s="123" t="s">
        <v>2459</v>
      </c>
      <c r="M82" s="117" t="s">
        <v>2465</v>
      </c>
      <c r="N82" s="117" t="s">
        <v>2472</v>
      </c>
      <c r="O82" s="148" t="s">
        <v>2473</v>
      </c>
      <c r="P82" s="136"/>
      <c r="Q82" s="117" t="s">
        <v>2459</v>
      </c>
    </row>
    <row r="83" spans="1:17" s="99" customFormat="1" ht="18" x14ac:dyDescent="0.25">
      <c r="A83" s="121" t="str">
        <f>VLOOKUP(E83,'LISTADO ATM'!$A$2:$C$901,3,0)</f>
        <v>NORTE</v>
      </c>
      <c r="B83" s="139" t="s">
        <v>2641</v>
      </c>
      <c r="C83" s="119">
        <v>44304.593368055554</v>
      </c>
      <c r="D83" s="121" t="s">
        <v>2529</v>
      </c>
      <c r="E83" s="122">
        <v>315</v>
      </c>
      <c r="F83" s="148" t="str">
        <f>VLOOKUP(E83,VIP!$A$2:$O12623,2,0)</f>
        <v>DRBR315</v>
      </c>
      <c r="G83" s="121" t="str">
        <f>VLOOKUP(E83,'LISTADO ATM'!$A$2:$B$900,2,0)</f>
        <v xml:space="preserve">ATM Oficina Estrella Sadalá </v>
      </c>
      <c r="H83" s="121" t="str">
        <f>VLOOKUP(E83,VIP!$A$2:$O17544,7,FALSE)</f>
        <v>Si</v>
      </c>
      <c r="I83" s="121" t="str">
        <f>VLOOKUP(E83,VIP!$A$2:$O9509,8,FALSE)</f>
        <v>Si</v>
      </c>
      <c r="J83" s="121" t="str">
        <f>VLOOKUP(E83,VIP!$A$2:$O9459,8,FALSE)</f>
        <v>Si</v>
      </c>
      <c r="K83" s="121" t="str">
        <f>VLOOKUP(E83,VIP!$A$2:$O13033,6,0)</f>
        <v>NO</v>
      </c>
      <c r="L83" s="123" t="s">
        <v>2459</v>
      </c>
      <c r="M83" s="117" t="s">
        <v>2465</v>
      </c>
      <c r="N83" s="117" t="s">
        <v>2472</v>
      </c>
      <c r="O83" s="148" t="s">
        <v>2565</v>
      </c>
      <c r="P83" s="136"/>
      <c r="Q83" s="117" t="s">
        <v>2459</v>
      </c>
    </row>
    <row r="84" spans="1:17" s="99" customFormat="1" ht="18" x14ac:dyDescent="0.25">
      <c r="A84" s="121" t="str">
        <f>VLOOKUP(E84,'LISTADO ATM'!$A$2:$C$901,3,0)</f>
        <v>ESTE</v>
      </c>
      <c r="B84" s="139" t="s">
        <v>2614</v>
      </c>
      <c r="C84" s="119">
        <v>44304.317627314813</v>
      </c>
      <c r="D84" s="121" t="s">
        <v>2468</v>
      </c>
      <c r="E84" s="122">
        <v>385</v>
      </c>
      <c r="F84" s="148" t="str">
        <f>VLOOKUP(E84,VIP!$A$2:$O12622,2,0)</f>
        <v>DRBR385</v>
      </c>
      <c r="G84" s="121" t="str">
        <f>VLOOKUP(E84,'LISTADO ATM'!$A$2:$B$900,2,0)</f>
        <v xml:space="preserve">ATM Plaza Verón I </v>
      </c>
      <c r="H84" s="121" t="str">
        <f>VLOOKUP(E84,VIP!$A$2:$O17543,7,FALSE)</f>
        <v>Si</v>
      </c>
      <c r="I84" s="121" t="str">
        <f>VLOOKUP(E84,VIP!$A$2:$O9508,8,FALSE)</f>
        <v>Si</v>
      </c>
      <c r="J84" s="121" t="str">
        <f>VLOOKUP(E84,VIP!$A$2:$O9458,8,FALSE)</f>
        <v>Si</v>
      </c>
      <c r="K84" s="121" t="str">
        <f>VLOOKUP(E84,VIP!$A$2:$O13032,6,0)</f>
        <v>NO</v>
      </c>
      <c r="L84" s="123" t="s">
        <v>2459</v>
      </c>
      <c r="M84" s="117" t="s">
        <v>2465</v>
      </c>
      <c r="N84" s="117" t="s">
        <v>2472</v>
      </c>
      <c r="O84" s="148" t="s">
        <v>2473</v>
      </c>
      <c r="P84" s="136"/>
      <c r="Q84" s="117" t="s">
        <v>2459</v>
      </c>
    </row>
    <row r="85" spans="1:17" s="99" customFormat="1" ht="18" x14ac:dyDescent="0.25">
      <c r="A85" s="121" t="str">
        <f>VLOOKUP(E85,'LISTADO ATM'!$A$2:$C$901,3,0)</f>
        <v>DISTRITO NACIONAL</v>
      </c>
      <c r="B85" s="139" t="s">
        <v>2535</v>
      </c>
      <c r="C85" s="119">
        <v>44302.555914351855</v>
      </c>
      <c r="D85" s="121" t="s">
        <v>2468</v>
      </c>
      <c r="E85" s="122">
        <v>490</v>
      </c>
      <c r="F85" s="148" t="str">
        <f>VLOOKUP(E85,VIP!$A$2:$O12621,2,0)</f>
        <v>DRBR490</v>
      </c>
      <c r="G85" s="121" t="str">
        <f>VLOOKUP(E85,'LISTADO ATM'!$A$2:$B$900,2,0)</f>
        <v xml:space="preserve">ATM Hospital Ney Arias Lora </v>
      </c>
      <c r="H85" s="121" t="str">
        <f>VLOOKUP(E85,VIP!$A$2:$O17542,7,FALSE)</f>
        <v>Si</v>
      </c>
      <c r="I85" s="121" t="str">
        <f>VLOOKUP(E85,VIP!$A$2:$O9507,8,FALSE)</f>
        <v>Si</v>
      </c>
      <c r="J85" s="121" t="str">
        <f>VLOOKUP(E85,VIP!$A$2:$O9457,8,FALSE)</f>
        <v>Si</v>
      </c>
      <c r="K85" s="121" t="str">
        <f>VLOOKUP(E85,VIP!$A$2:$O13031,6,0)</f>
        <v>NO</v>
      </c>
      <c r="L85" s="123" t="s">
        <v>2459</v>
      </c>
      <c r="M85" s="117" t="s">
        <v>2465</v>
      </c>
      <c r="N85" s="117" t="s">
        <v>2472</v>
      </c>
      <c r="O85" s="148" t="s">
        <v>2473</v>
      </c>
      <c r="P85" s="136"/>
      <c r="Q85" s="118" t="s">
        <v>2459</v>
      </c>
    </row>
    <row r="86" spans="1:17" s="99" customFormat="1" ht="18" x14ac:dyDescent="0.25">
      <c r="A86" s="121" t="str">
        <f>VLOOKUP(E86,'LISTADO ATM'!$A$2:$C$901,3,0)</f>
        <v>DISTRITO NACIONAL</v>
      </c>
      <c r="B86" s="139" t="s">
        <v>2654</v>
      </c>
      <c r="C86" s="119">
        <v>44304.521539351852</v>
      </c>
      <c r="D86" s="121" t="s">
        <v>2529</v>
      </c>
      <c r="E86" s="122">
        <v>565</v>
      </c>
      <c r="F86" s="148" t="str">
        <f>VLOOKUP(E86,VIP!$A$2:$O12636,2,0)</f>
        <v>DRBR24H</v>
      </c>
      <c r="G86" s="121" t="str">
        <f>VLOOKUP(E86,'LISTADO ATM'!$A$2:$B$900,2,0)</f>
        <v xml:space="preserve">ATM S/M La Cadena Núñez de Cáceres </v>
      </c>
      <c r="H86" s="121" t="str">
        <f>VLOOKUP(E86,VIP!$A$2:$O17557,7,FALSE)</f>
        <v>Si</v>
      </c>
      <c r="I86" s="121" t="str">
        <f>VLOOKUP(E86,VIP!$A$2:$O9522,8,FALSE)</f>
        <v>Si</v>
      </c>
      <c r="J86" s="121" t="str">
        <f>VLOOKUP(E86,VIP!$A$2:$O9472,8,FALSE)</f>
        <v>Si</v>
      </c>
      <c r="K86" s="121" t="str">
        <f>VLOOKUP(E86,VIP!$A$2:$O13046,6,0)</f>
        <v>NO</v>
      </c>
      <c r="L86" s="123" t="s">
        <v>2459</v>
      </c>
      <c r="M86" s="117" t="s">
        <v>2465</v>
      </c>
      <c r="N86" s="117" t="s">
        <v>2472</v>
      </c>
      <c r="O86" s="148" t="s">
        <v>2565</v>
      </c>
      <c r="P86" s="136"/>
      <c r="Q86" s="117" t="s">
        <v>2459</v>
      </c>
    </row>
    <row r="87" spans="1:17" s="99" customFormat="1" ht="18" x14ac:dyDescent="0.25">
      <c r="A87" s="121" t="str">
        <f>VLOOKUP(E87,'LISTADO ATM'!$A$2:$C$901,3,0)</f>
        <v>DISTRITO NACIONAL</v>
      </c>
      <c r="B87" s="120">
        <v>335850318</v>
      </c>
      <c r="C87" s="119">
        <v>44298.626423611109</v>
      </c>
      <c r="D87" s="119" t="s">
        <v>2492</v>
      </c>
      <c r="E87" s="121">
        <v>567</v>
      </c>
      <c r="F87" s="148" t="str">
        <f>VLOOKUP(E87,VIP!$A$2:$O12593,2,0)</f>
        <v>DRBR015</v>
      </c>
      <c r="G87" s="121" t="str">
        <f>VLOOKUP(E87,'LISTADO ATM'!$A$2:$B$900,2,0)</f>
        <v xml:space="preserve">ATM Oficina Máximo Gómez </v>
      </c>
      <c r="H87" s="121" t="str">
        <f>VLOOKUP(E87,VIP!$A$2:$O17514,7,FALSE)</f>
        <v>Si</v>
      </c>
      <c r="I87" s="121" t="str">
        <f>VLOOKUP(E87,VIP!$A$2:$O9479,8,FALSE)</f>
        <v>Si</v>
      </c>
      <c r="J87" s="121" t="str">
        <f>VLOOKUP(E87,VIP!$A$2:$O9429,8,FALSE)</f>
        <v>Si</v>
      </c>
      <c r="K87" s="121" t="str">
        <f>VLOOKUP(E87,VIP!$A$2:$O13003,6,0)</f>
        <v>NO</v>
      </c>
      <c r="L87" s="123" t="s">
        <v>2459</v>
      </c>
      <c r="M87" s="117" t="s">
        <v>2465</v>
      </c>
      <c r="N87" s="117" t="s">
        <v>2472</v>
      </c>
      <c r="O87" s="148" t="s">
        <v>2493</v>
      </c>
      <c r="P87" s="136"/>
      <c r="Q87" s="118" t="s">
        <v>2459</v>
      </c>
    </row>
    <row r="88" spans="1:17" s="99" customFormat="1" ht="18" x14ac:dyDescent="0.25">
      <c r="A88" s="121" t="str">
        <f>VLOOKUP(E88,'LISTADO ATM'!$A$2:$C$901,3,0)</f>
        <v>DISTRITO NACIONAL</v>
      </c>
      <c r="B88" s="139" t="s">
        <v>2627</v>
      </c>
      <c r="C88" s="119">
        <v>44304.427847222221</v>
      </c>
      <c r="D88" s="121" t="s">
        <v>2468</v>
      </c>
      <c r="E88" s="122">
        <v>572</v>
      </c>
      <c r="F88" s="148" t="str">
        <f>VLOOKUP(E88,VIP!$A$2:$O12629,2,0)</f>
        <v>DRBR174</v>
      </c>
      <c r="G88" s="121" t="str">
        <f>VLOOKUP(E88,'LISTADO ATM'!$A$2:$B$900,2,0)</f>
        <v xml:space="preserve">ATM Olé Ovando </v>
      </c>
      <c r="H88" s="121" t="str">
        <f>VLOOKUP(E88,VIP!$A$2:$O17550,7,FALSE)</f>
        <v>Si</v>
      </c>
      <c r="I88" s="121" t="str">
        <f>VLOOKUP(E88,VIP!$A$2:$O9515,8,FALSE)</f>
        <v>Si</v>
      </c>
      <c r="J88" s="121" t="str">
        <f>VLOOKUP(E88,VIP!$A$2:$O9465,8,FALSE)</f>
        <v>Si</v>
      </c>
      <c r="K88" s="121" t="str">
        <f>VLOOKUP(E88,VIP!$A$2:$O13039,6,0)</f>
        <v>NO</v>
      </c>
      <c r="L88" s="123" t="s">
        <v>2459</v>
      </c>
      <c r="M88" s="117" t="s">
        <v>2465</v>
      </c>
      <c r="N88" s="117" t="s">
        <v>2472</v>
      </c>
      <c r="O88" s="148" t="s">
        <v>2473</v>
      </c>
      <c r="P88" s="136"/>
      <c r="Q88" s="117" t="s">
        <v>2459</v>
      </c>
    </row>
    <row r="89" spans="1:17" s="99" customFormat="1" ht="18" x14ac:dyDescent="0.25">
      <c r="A89" s="121" t="str">
        <f>VLOOKUP(E89,'LISTADO ATM'!$A$2:$C$901,3,0)</f>
        <v>DISTRITO NACIONAL</v>
      </c>
      <c r="B89" s="139" t="s">
        <v>2634</v>
      </c>
      <c r="C89" s="119">
        <v>44304.382743055554</v>
      </c>
      <c r="D89" s="121" t="s">
        <v>2468</v>
      </c>
      <c r="E89" s="122">
        <v>577</v>
      </c>
      <c r="F89" s="148" t="str">
        <f>VLOOKUP(E89,VIP!$A$2:$O12636,2,0)</f>
        <v>DRBR173</v>
      </c>
      <c r="G89" s="121" t="str">
        <f>VLOOKUP(E89,'LISTADO ATM'!$A$2:$B$900,2,0)</f>
        <v xml:space="preserve">ATM Olé Ave. Duarte </v>
      </c>
      <c r="H89" s="121" t="str">
        <f>VLOOKUP(E89,VIP!$A$2:$O17557,7,FALSE)</f>
        <v>Si</v>
      </c>
      <c r="I89" s="121" t="str">
        <f>VLOOKUP(E89,VIP!$A$2:$O9522,8,FALSE)</f>
        <v>Si</v>
      </c>
      <c r="J89" s="121" t="str">
        <f>VLOOKUP(E89,VIP!$A$2:$O9472,8,FALSE)</f>
        <v>Si</v>
      </c>
      <c r="K89" s="121" t="str">
        <f>VLOOKUP(E89,VIP!$A$2:$O13046,6,0)</f>
        <v>SI</v>
      </c>
      <c r="L89" s="123" t="s">
        <v>2459</v>
      </c>
      <c r="M89" s="117" t="s">
        <v>2465</v>
      </c>
      <c r="N89" s="117" t="s">
        <v>2472</v>
      </c>
      <c r="O89" s="148" t="s">
        <v>2473</v>
      </c>
      <c r="P89" s="136"/>
      <c r="Q89" s="117" t="s">
        <v>2459</v>
      </c>
    </row>
    <row r="90" spans="1:17" s="99" customFormat="1" ht="18" x14ac:dyDescent="0.25">
      <c r="A90" s="121" t="str">
        <f>VLOOKUP(E90,'LISTADO ATM'!$A$2:$C$901,3,0)</f>
        <v>DISTRITO NACIONAL</v>
      </c>
      <c r="B90" s="139" t="s">
        <v>2633</v>
      </c>
      <c r="C90" s="119">
        <v>44304.386504629627</v>
      </c>
      <c r="D90" s="121" t="s">
        <v>2468</v>
      </c>
      <c r="E90" s="122">
        <v>738</v>
      </c>
      <c r="F90" s="148" t="str">
        <f>VLOOKUP(E90,VIP!$A$2:$O12635,2,0)</f>
        <v>DRBR24S</v>
      </c>
      <c r="G90" s="121" t="str">
        <f>VLOOKUP(E90,'LISTADO ATM'!$A$2:$B$900,2,0)</f>
        <v xml:space="preserve">ATM Zona Franca Los Alcarrizos </v>
      </c>
      <c r="H90" s="121" t="str">
        <f>VLOOKUP(E90,VIP!$A$2:$O17556,7,FALSE)</f>
        <v>Si</v>
      </c>
      <c r="I90" s="121" t="str">
        <f>VLOOKUP(E90,VIP!$A$2:$O9521,8,FALSE)</f>
        <v>Si</v>
      </c>
      <c r="J90" s="121" t="str">
        <f>VLOOKUP(E90,VIP!$A$2:$O9471,8,FALSE)</f>
        <v>Si</v>
      </c>
      <c r="K90" s="121" t="str">
        <f>VLOOKUP(E90,VIP!$A$2:$O13045,6,0)</f>
        <v>NO</v>
      </c>
      <c r="L90" s="123" t="s">
        <v>2459</v>
      </c>
      <c r="M90" s="117" t="s">
        <v>2465</v>
      </c>
      <c r="N90" s="117" t="s">
        <v>2472</v>
      </c>
      <c r="O90" s="148" t="s">
        <v>2473</v>
      </c>
      <c r="P90" s="136"/>
      <c r="Q90" s="117" t="s">
        <v>2459</v>
      </c>
    </row>
    <row r="91" spans="1:17" s="99" customFormat="1" ht="18" x14ac:dyDescent="0.25">
      <c r="A91" s="121" t="str">
        <f>VLOOKUP(E91,'LISTADO ATM'!$A$2:$C$901,3,0)</f>
        <v>NORTE</v>
      </c>
      <c r="B91" s="139" t="s">
        <v>2591</v>
      </c>
      <c r="C91" s="119">
        <v>44303.714606481481</v>
      </c>
      <c r="D91" s="121" t="s">
        <v>2492</v>
      </c>
      <c r="E91" s="122">
        <v>749</v>
      </c>
      <c r="F91" s="148" t="str">
        <f>VLOOKUP(E91,VIP!$A$2:$O12636,2,0)</f>
        <v>DRBR251</v>
      </c>
      <c r="G91" s="121" t="str">
        <f>VLOOKUP(E91,'LISTADO ATM'!$A$2:$B$900,2,0)</f>
        <v xml:space="preserve">ATM Oficina Yaque </v>
      </c>
      <c r="H91" s="121" t="str">
        <f>VLOOKUP(E91,VIP!$A$2:$O17557,7,FALSE)</f>
        <v>Si</v>
      </c>
      <c r="I91" s="121" t="str">
        <f>VLOOKUP(E91,VIP!$A$2:$O9522,8,FALSE)</f>
        <v>Si</v>
      </c>
      <c r="J91" s="121" t="str">
        <f>VLOOKUP(E91,VIP!$A$2:$O9472,8,FALSE)</f>
        <v>Si</v>
      </c>
      <c r="K91" s="121" t="str">
        <f>VLOOKUP(E91,VIP!$A$2:$O13046,6,0)</f>
        <v>NO</v>
      </c>
      <c r="L91" s="123" t="s">
        <v>2459</v>
      </c>
      <c r="M91" s="117" t="s">
        <v>2465</v>
      </c>
      <c r="N91" s="117" t="s">
        <v>2472</v>
      </c>
      <c r="O91" s="148" t="s">
        <v>2493</v>
      </c>
      <c r="P91" s="136"/>
      <c r="Q91" s="117" t="s">
        <v>2459</v>
      </c>
    </row>
    <row r="92" spans="1:17" s="99" customFormat="1" ht="18" x14ac:dyDescent="0.25">
      <c r="A92" s="121" t="str">
        <f>VLOOKUP(E92,'LISTADO ATM'!$A$2:$C$901,3,0)</f>
        <v>SUR</v>
      </c>
      <c r="B92" s="139" t="s">
        <v>2610</v>
      </c>
      <c r="C92" s="119">
        <v>44304.353206018517</v>
      </c>
      <c r="D92" s="121" t="s">
        <v>2492</v>
      </c>
      <c r="E92" s="122">
        <v>825</v>
      </c>
      <c r="F92" s="148" t="str">
        <f>VLOOKUP(E92,VIP!$A$2:$O12618,2,0)</f>
        <v>DRBR825</v>
      </c>
      <c r="G92" s="121" t="str">
        <f>VLOOKUP(E92,'LISTADO ATM'!$A$2:$B$900,2,0)</f>
        <v xml:space="preserve">ATM Estacion Eco Cibeles (Las Matas de Farfán) </v>
      </c>
      <c r="H92" s="121" t="str">
        <f>VLOOKUP(E92,VIP!$A$2:$O17539,7,FALSE)</f>
        <v>Si</v>
      </c>
      <c r="I92" s="121" t="str">
        <f>VLOOKUP(E92,VIP!$A$2:$O9504,8,FALSE)</f>
        <v>Si</v>
      </c>
      <c r="J92" s="121" t="str">
        <f>VLOOKUP(E92,VIP!$A$2:$O9454,8,FALSE)</f>
        <v>Si</v>
      </c>
      <c r="K92" s="121" t="str">
        <f>VLOOKUP(E92,VIP!$A$2:$O13028,6,0)</f>
        <v>NO</v>
      </c>
      <c r="L92" s="123" t="s">
        <v>2459</v>
      </c>
      <c r="M92" s="117" t="s">
        <v>2465</v>
      </c>
      <c r="N92" s="117" t="s">
        <v>2472</v>
      </c>
      <c r="O92" s="148" t="s">
        <v>2615</v>
      </c>
      <c r="P92" s="136"/>
      <c r="Q92" s="117" t="s">
        <v>2459</v>
      </c>
    </row>
    <row r="93" spans="1:17" s="99" customFormat="1" ht="18" x14ac:dyDescent="0.25">
      <c r="A93" s="121" t="str">
        <f>VLOOKUP(E93,'LISTADO ATM'!$A$2:$C$901,3,0)</f>
        <v>SUR</v>
      </c>
      <c r="B93" s="139" t="s">
        <v>2538</v>
      </c>
      <c r="C93" s="119">
        <v>44302.664375</v>
      </c>
      <c r="D93" s="121" t="s">
        <v>2492</v>
      </c>
      <c r="E93" s="122">
        <v>871</v>
      </c>
      <c r="F93" s="148" t="str">
        <f>VLOOKUP(E93,VIP!$A$2:$O12627,2,0)</f>
        <v>DRBR871</v>
      </c>
      <c r="G93" s="121" t="str">
        <f>VLOOKUP(E93,'LISTADO ATM'!$A$2:$B$900,2,0)</f>
        <v>ATM Plaza Cultural San Juan</v>
      </c>
      <c r="H93" s="121" t="str">
        <f>VLOOKUP(E93,VIP!$A$2:$O17548,7,FALSE)</f>
        <v>N/A</v>
      </c>
      <c r="I93" s="121" t="str">
        <f>VLOOKUP(E93,VIP!$A$2:$O9513,8,FALSE)</f>
        <v>N/A</v>
      </c>
      <c r="J93" s="121" t="str">
        <f>VLOOKUP(E93,VIP!$A$2:$O9463,8,FALSE)</f>
        <v>N/A</v>
      </c>
      <c r="K93" s="121" t="str">
        <f>VLOOKUP(E93,VIP!$A$2:$O13037,6,0)</f>
        <v>N/A</v>
      </c>
      <c r="L93" s="123" t="s">
        <v>2459</v>
      </c>
      <c r="M93" s="117" t="s">
        <v>2465</v>
      </c>
      <c r="N93" s="117" t="s">
        <v>2472</v>
      </c>
      <c r="O93" s="148" t="s">
        <v>2493</v>
      </c>
      <c r="P93" s="136"/>
      <c r="Q93" s="117" t="s">
        <v>2459</v>
      </c>
    </row>
    <row r="94" spans="1:17" s="99" customFormat="1" ht="18" x14ac:dyDescent="0.25">
      <c r="A94" s="121" t="str">
        <f>VLOOKUP(E94,'LISTADO ATM'!$A$2:$C$901,3,0)</f>
        <v>DISTRITO NACIONAL</v>
      </c>
      <c r="B94" s="139" t="s">
        <v>2586</v>
      </c>
      <c r="C94" s="119">
        <v>44303.730347222219</v>
      </c>
      <c r="D94" s="121" t="s">
        <v>2492</v>
      </c>
      <c r="E94" s="122">
        <v>911</v>
      </c>
      <c r="F94" s="148" t="str">
        <f>VLOOKUP(E94,VIP!$A$2:$O12631,2,0)</f>
        <v>DRBR911</v>
      </c>
      <c r="G94" s="121" t="str">
        <f>VLOOKUP(E94,'LISTADO ATM'!$A$2:$B$900,2,0)</f>
        <v xml:space="preserve">ATM Oficina Venezuela II </v>
      </c>
      <c r="H94" s="121" t="str">
        <f>VLOOKUP(E94,VIP!$A$2:$O17552,7,FALSE)</f>
        <v>Si</v>
      </c>
      <c r="I94" s="121" t="str">
        <f>VLOOKUP(E94,VIP!$A$2:$O9517,8,FALSE)</f>
        <v>Si</v>
      </c>
      <c r="J94" s="121" t="str">
        <f>VLOOKUP(E94,VIP!$A$2:$O9467,8,FALSE)</f>
        <v>Si</v>
      </c>
      <c r="K94" s="121" t="str">
        <f>VLOOKUP(E94,VIP!$A$2:$O13041,6,0)</f>
        <v>SI</v>
      </c>
      <c r="L94" s="123" t="s">
        <v>2459</v>
      </c>
      <c r="M94" s="117" t="s">
        <v>2465</v>
      </c>
      <c r="N94" s="117" t="s">
        <v>2472</v>
      </c>
      <c r="O94" s="148" t="s">
        <v>2493</v>
      </c>
      <c r="P94" s="136"/>
      <c r="Q94" s="117" t="s">
        <v>2459</v>
      </c>
    </row>
    <row r="95" spans="1:17" s="99" customFormat="1" ht="18" x14ac:dyDescent="0.25">
      <c r="A95" s="121" t="str">
        <f>VLOOKUP(E95,'LISTADO ATM'!$A$2:$C$901,3,0)</f>
        <v>SUR</v>
      </c>
      <c r="B95" s="139" t="s">
        <v>2660</v>
      </c>
      <c r="C95" s="119">
        <v>44304.470949074072</v>
      </c>
      <c r="D95" s="121" t="s">
        <v>2492</v>
      </c>
      <c r="E95" s="122">
        <v>962</v>
      </c>
      <c r="F95" s="148" t="str">
        <f>VLOOKUP(E95,VIP!$A$2:$O12642,2,0)</f>
        <v>DRBR962</v>
      </c>
      <c r="G95" s="121" t="str">
        <f>VLOOKUP(E95,'LISTADO ATM'!$A$2:$B$900,2,0)</f>
        <v xml:space="preserve">ATM Oficina Villa Ofelia II (San Juan) </v>
      </c>
      <c r="H95" s="121" t="str">
        <f>VLOOKUP(E95,VIP!$A$2:$O17563,7,FALSE)</f>
        <v>Si</v>
      </c>
      <c r="I95" s="121" t="str">
        <f>VLOOKUP(E95,VIP!$A$2:$O9528,8,FALSE)</f>
        <v>Si</v>
      </c>
      <c r="J95" s="121" t="str">
        <f>VLOOKUP(E95,VIP!$A$2:$O9478,8,FALSE)</f>
        <v>Si</v>
      </c>
      <c r="K95" s="121" t="str">
        <f>VLOOKUP(E95,VIP!$A$2:$O13052,6,0)</f>
        <v>NO</v>
      </c>
      <c r="L95" s="123" t="s">
        <v>2459</v>
      </c>
      <c r="M95" s="117" t="s">
        <v>2465</v>
      </c>
      <c r="N95" s="117" t="s">
        <v>2472</v>
      </c>
      <c r="O95" s="148" t="s">
        <v>2615</v>
      </c>
      <c r="P95" s="136"/>
      <c r="Q95" s="117" t="s">
        <v>2459</v>
      </c>
    </row>
    <row r="96" spans="1:17" s="99" customFormat="1" ht="18" x14ac:dyDescent="0.25">
      <c r="A96" s="121" t="str">
        <f>VLOOKUP(E96,'LISTADO ATM'!$A$2:$C$901,3,0)</f>
        <v>DISTRITO NACIONAL</v>
      </c>
      <c r="B96" s="139" t="s">
        <v>2659</v>
      </c>
      <c r="C96" s="119">
        <v>44304.473275462966</v>
      </c>
      <c r="D96" s="121" t="s">
        <v>2468</v>
      </c>
      <c r="E96" s="122">
        <v>971</v>
      </c>
      <c r="F96" s="148" t="str">
        <f>VLOOKUP(E96,VIP!$A$2:$O12641,2,0)</f>
        <v>DRBR24U</v>
      </c>
      <c r="G96" s="121" t="str">
        <f>VLOOKUP(E96,'LISTADO ATM'!$A$2:$B$900,2,0)</f>
        <v xml:space="preserve">ATM Club Banreservas I </v>
      </c>
      <c r="H96" s="121" t="str">
        <f>VLOOKUP(E96,VIP!$A$2:$O17562,7,FALSE)</f>
        <v>Si</v>
      </c>
      <c r="I96" s="121" t="str">
        <f>VLOOKUP(E96,VIP!$A$2:$O9527,8,FALSE)</f>
        <v>Si</v>
      </c>
      <c r="J96" s="121" t="str">
        <f>VLOOKUP(E96,VIP!$A$2:$O9477,8,FALSE)</f>
        <v>Si</v>
      </c>
      <c r="K96" s="121" t="str">
        <f>VLOOKUP(E96,VIP!$A$2:$O13051,6,0)</f>
        <v>NO</v>
      </c>
      <c r="L96" s="123" t="s">
        <v>2459</v>
      </c>
      <c r="M96" s="117" t="s">
        <v>2465</v>
      </c>
      <c r="N96" s="117" t="s">
        <v>2472</v>
      </c>
      <c r="O96" s="148" t="s">
        <v>2473</v>
      </c>
      <c r="P96" s="136"/>
      <c r="Q96" s="117" t="s">
        <v>2459</v>
      </c>
    </row>
    <row r="97" spans="1:17" s="99" customFormat="1" ht="18" x14ac:dyDescent="0.25">
      <c r="A97" s="121" t="str">
        <f>VLOOKUP(E97,'LISTADO ATM'!$A$2:$C$901,3,0)</f>
        <v>DISTRITO NACIONAL</v>
      </c>
      <c r="B97" s="139" t="s">
        <v>2644</v>
      </c>
      <c r="C97" s="119">
        <v>44304.555150462962</v>
      </c>
      <c r="D97" s="121" t="s">
        <v>2468</v>
      </c>
      <c r="E97" s="122">
        <v>993</v>
      </c>
      <c r="F97" s="148" t="str">
        <f>VLOOKUP(E97,VIP!$A$2:$O12626,2,0)</f>
        <v>DRBR993</v>
      </c>
      <c r="G97" s="121" t="str">
        <f>VLOOKUP(E97,'LISTADO ATM'!$A$2:$B$900,2,0)</f>
        <v xml:space="preserve">ATM Centro Medico Integral II </v>
      </c>
      <c r="H97" s="121" t="str">
        <f>VLOOKUP(E97,VIP!$A$2:$O17547,7,FALSE)</f>
        <v>Si</v>
      </c>
      <c r="I97" s="121" t="str">
        <f>VLOOKUP(E97,VIP!$A$2:$O9512,8,FALSE)</f>
        <v>Si</v>
      </c>
      <c r="J97" s="121" t="str">
        <f>VLOOKUP(E97,VIP!$A$2:$O9462,8,FALSE)</f>
        <v>Si</v>
      </c>
      <c r="K97" s="121" t="str">
        <f>VLOOKUP(E97,VIP!$A$2:$O13036,6,0)</f>
        <v>NO</v>
      </c>
      <c r="L97" s="123" t="s">
        <v>2459</v>
      </c>
      <c r="M97" s="117" t="s">
        <v>2465</v>
      </c>
      <c r="N97" s="117" t="s">
        <v>2472</v>
      </c>
      <c r="O97" s="148" t="s">
        <v>2473</v>
      </c>
      <c r="P97" s="136"/>
      <c r="Q97" s="117" t="s">
        <v>2459</v>
      </c>
    </row>
    <row r="98" spans="1:17" s="99" customFormat="1" ht="18" x14ac:dyDescent="0.25">
      <c r="A98" s="121" t="str">
        <f>VLOOKUP(E98,'LISTADO ATM'!$A$2:$C$901,3,0)</f>
        <v>NORTE</v>
      </c>
      <c r="B98" s="139" t="s">
        <v>2620</v>
      </c>
      <c r="C98" s="119">
        <v>44304.442129629628</v>
      </c>
      <c r="D98" s="121" t="s">
        <v>2190</v>
      </c>
      <c r="E98" s="122">
        <v>304</v>
      </c>
      <c r="F98" s="148" t="str">
        <f>VLOOKUP(E98,VIP!$A$2:$O12622,2,0)</f>
        <v>DRBR304</v>
      </c>
      <c r="G98" s="121" t="str">
        <f>VLOOKUP(E98,'LISTADO ATM'!$A$2:$B$900,2,0)</f>
        <v xml:space="preserve">ATM Multicentro La Sirena Estrella Sadhala </v>
      </c>
      <c r="H98" s="121" t="str">
        <f>VLOOKUP(E98,VIP!$A$2:$O17543,7,FALSE)</f>
        <v>Si</v>
      </c>
      <c r="I98" s="121" t="str">
        <f>VLOOKUP(E98,VIP!$A$2:$O9508,8,FALSE)</f>
        <v>Si</v>
      </c>
      <c r="J98" s="121" t="str">
        <f>VLOOKUP(E98,VIP!$A$2:$O9458,8,FALSE)</f>
        <v>Si</v>
      </c>
      <c r="K98" s="121" t="str">
        <f>VLOOKUP(E98,VIP!$A$2:$O13032,6,0)</f>
        <v>NO</v>
      </c>
      <c r="L98" s="123" t="s">
        <v>2431</v>
      </c>
      <c r="M98" s="117" t="s">
        <v>2465</v>
      </c>
      <c r="N98" s="117" t="s">
        <v>2472</v>
      </c>
      <c r="O98" s="148" t="s">
        <v>2501</v>
      </c>
      <c r="P98" s="136"/>
      <c r="Q98" s="117" t="s">
        <v>2431</v>
      </c>
    </row>
    <row r="99" spans="1:17" s="99" customFormat="1" ht="18" x14ac:dyDescent="0.25">
      <c r="A99" s="121" t="str">
        <f>VLOOKUP(E99,'LISTADO ATM'!$A$2:$C$901,3,0)</f>
        <v>NORTE</v>
      </c>
      <c r="B99" s="139" t="s">
        <v>2652</v>
      </c>
      <c r="C99" s="119">
        <v>44304.528657407405</v>
      </c>
      <c r="D99" s="121" t="s">
        <v>2190</v>
      </c>
      <c r="E99" s="122">
        <v>380</v>
      </c>
      <c r="F99" s="148" t="str">
        <f>VLOOKUP(E99,VIP!$A$2:$O12634,2,0)</f>
        <v>DRBR380</v>
      </c>
      <c r="G99" s="121" t="str">
        <f>VLOOKUP(E99,'LISTADO ATM'!$A$2:$B$900,2,0)</f>
        <v xml:space="preserve">ATM Oficina Navarrete </v>
      </c>
      <c r="H99" s="121" t="str">
        <f>VLOOKUP(E99,VIP!$A$2:$O17555,7,FALSE)</f>
        <v>Si</v>
      </c>
      <c r="I99" s="121" t="str">
        <f>VLOOKUP(E99,VIP!$A$2:$O9520,8,FALSE)</f>
        <v>Si</v>
      </c>
      <c r="J99" s="121" t="str">
        <f>VLOOKUP(E99,VIP!$A$2:$O9470,8,FALSE)</f>
        <v>Si</v>
      </c>
      <c r="K99" s="121" t="str">
        <f>VLOOKUP(E99,VIP!$A$2:$O13044,6,0)</f>
        <v>NO</v>
      </c>
      <c r="L99" s="123" t="s">
        <v>2431</v>
      </c>
      <c r="M99" s="117" t="s">
        <v>2465</v>
      </c>
      <c r="N99" s="117" t="s">
        <v>2472</v>
      </c>
      <c r="O99" s="148" t="s">
        <v>2501</v>
      </c>
      <c r="P99" s="136"/>
      <c r="Q99" s="117" t="s">
        <v>2431</v>
      </c>
    </row>
    <row r="100" spans="1:17" s="99" customFormat="1" ht="18" x14ac:dyDescent="0.25">
      <c r="A100" s="121" t="str">
        <f>VLOOKUP(E100,'LISTADO ATM'!$A$2:$C$901,3,0)</f>
        <v>DISTRITO NACIONAL</v>
      </c>
      <c r="B100" s="139" t="s">
        <v>2650</v>
      </c>
      <c r="C100" s="119">
        <v>44304.530486111114</v>
      </c>
      <c r="D100" s="121" t="s">
        <v>2189</v>
      </c>
      <c r="E100" s="122">
        <v>422</v>
      </c>
      <c r="F100" s="148" t="str">
        <f>VLOOKUP(E100,VIP!$A$2:$O12632,2,0)</f>
        <v>DRBR422</v>
      </c>
      <c r="G100" s="121" t="str">
        <f>VLOOKUP(E100,'LISTADO ATM'!$A$2:$B$900,2,0)</f>
        <v xml:space="preserve">ATM Olé Manoguayabo </v>
      </c>
      <c r="H100" s="121" t="str">
        <f>VLOOKUP(E100,VIP!$A$2:$O17553,7,FALSE)</f>
        <v>Si</v>
      </c>
      <c r="I100" s="121" t="str">
        <f>VLOOKUP(E100,VIP!$A$2:$O9518,8,FALSE)</f>
        <v>Si</v>
      </c>
      <c r="J100" s="121" t="str">
        <f>VLOOKUP(E100,VIP!$A$2:$O9468,8,FALSE)</f>
        <v>Si</v>
      </c>
      <c r="K100" s="121" t="str">
        <f>VLOOKUP(E100,VIP!$A$2:$O13042,6,0)</f>
        <v>NO</v>
      </c>
      <c r="L100" s="123" t="s">
        <v>2431</v>
      </c>
      <c r="M100" s="117" t="s">
        <v>2465</v>
      </c>
      <c r="N100" s="117" t="s">
        <v>2472</v>
      </c>
      <c r="O100" s="148" t="s">
        <v>2474</v>
      </c>
      <c r="P100" s="136"/>
      <c r="Q100" s="117" t="s">
        <v>2431</v>
      </c>
    </row>
    <row r="101" spans="1:17" s="99" customFormat="1" ht="18" x14ac:dyDescent="0.25">
      <c r="A101" s="121" t="str">
        <f>VLOOKUP(E101,'LISTADO ATM'!$A$2:$C$901,3,0)</f>
        <v>DISTRITO NACIONAL</v>
      </c>
      <c r="B101" s="139" t="s">
        <v>2649</v>
      </c>
      <c r="C101" s="119">
        <v>44304.533043981479</v>
      </c>
      <c r="D101" s="121" t="s">
        <v>2189</v>
      </c>
      <c r="E101" s="122">
        <v>744</v>
      </c>
      <c r="F101" s="148" t="str">
        <f>VLOOKUP(E101,VIP!$A$2:$O12631,2,0)</f>
        <v>DRBR289</v>
      </c>
      <c r="G101" s="121" t="str">
        <f>VLOOKUP(E101,'LISTADO ATM'!$A$2:$B$900,2,0)</f>
        <v xml:space="preserve">ATM Multicentro La Sirena Venezuela </v>
      </c>
      <c r="H101" s="121" t="str">
        <f>VLOOKUP(E101,VIP!$A$2:$O17552,7,FALSE)</f>
        <v>Si</v>
      </c>
      <c r="I101" s="121" t="str">
        <f>VLOOKUP(E101,VIP!$A$2:$O9517,8,FALSE)</f>
        <v>Si</v>
      </c>
      <c r="J101" s="121" t="str">
        <f>VLOOKUP(E101,VIP!$A$2:$O9467,8,FALSE)</f>
        <v>Si</v>
      </c>
      <c r="K101" s="121" t="str">
        <f>VLOOKUP(E101,VIP!$A$2:$O13041,6,0)</f>
        <v>SI</v>
      </c>
      <c r="L101" s="123" t="s">
        <v>2431</v>
      </c>
      <c r="M101" s="117" t="s">
        <v>2465</v>
      </c>
      <c r="N101" s="117" t="s">
        <v>2472</v>
      </c>
      <c r="O101" s="148" t="s">
        <v>2474</v>
      </c>
      <c r="P101" s="136"/>
      <c r="Q101" s="117" t="s">
        <v>2431</v>
      </c>
    </row>
    <row r="102" spans="1:17" s="99" customFormat="1" ht="18" x14ac:dyDescent="0.25">
      <c r="A102" s="121" t="str">
        <f>VLOOKUP(E102,'LISTADO ATM'!$A$2:$C$901,3,0)</f>
        <v>DISTRITO NACIONAL</v>
      </c>
      <c r="B102" s="139" t="s">
        <v>2540</v>
      </c>
      <c r="C102" s="119">
        <v>44302.912685185183</v>
      </c>
      <c r="D102" s="121" t="s">
        <v>2189</v>
      </c>
      <c r="E102" s="122">
        <v>955</v>
      </c>
      <c r="F102" s="148" t="str">
        <f>VLOOKUP(E102,VIP!$A$2:$O12609,2,0)</f>
        <v>DRBR955</v>
      </c>
      <c r="G102" s="121" t="str">
        <f>VLOOKUP(E102,'LISTADO ATM'!$A$2:$B$900,2,0)</f>
        <v xml:space="preserve">ATM Oficina Americana Independencia II </v>
      </c>
      <c r="H102" s="121" t="str">
        <f>VLOOKUP(E102,VIP!$A$2:$O17530,7,FALSE)</f>
        <v>Si</v>
      </c>
      <c r="I102" s="121" t="str">
        <f>VLOOKUP(E102,VIP!$A$2:$O9495,8,FALSE)</f>
        <v>Si</v>
      </c>
      <c r="J102" s="121" t="str">
        <f>VLOOKUP(E102,VIP!$A$2:$O9445,8,FALSE)</f>
        <v>Si</v>
      </c>
      <c r="K102" s="121" t="str">
        <f>VLOOKUP(E102,VIP!$A$2:$O13019,6,0)</f>
        <v>NO</v>
      </c>
      <c r="L102" s="123" t="s">
        <v>2431</v>
      </c>
      <c r="M102" s="117" t="s">
        <v>2465</v>
      </c>
      <c r="N102" s="117" t="s">
        <v>2472</v>
      </c>
      <c r="O102" s="148" t="s">
        <v>2189</v>
      </c>
      <c r="P102" s="136"/>
      <c r="Q102" s="117" t="s">
        <v>2431</v>
      </c>
    </row>
    <row r="103" spans="1:17" s="99" customFormat="1" ht="18" x14ac:dyDescent="0.25">
      <c r="A103" s="121" t="str">
        <f>VLOOKUP(E103,'LISTADO ATM'!$A$2:$C$901,3,0)</f>
        <v>SUR</v>
      </c>
      <c r="B103" s="139" t="s">
        <v>2619</v>
      </c>
      <c r="C103" s="119">
        <v>44304.444039351853</v>
      </c>
      <c r="D103" s="121" t="s">
        <v>2492</v>
      </c>
      <c r="E103" s="122">
        <v>6</v>
      </c>
      <c r="F103" s="148" t="str">
        <f>VLOOKUP(E103,VIP!$A$2:$O12621,2,0)</f>
        <v>DRBR006</v>
      </c>
      <c r="G103" s="121" t="str">
        <f>VLOOKUP(E103,'LISTADO ATM'!$A$2:$B$900,2,0)</f>
        <v xml:space="preserve">ATM Plaza WAO San Juan </v>
      </c>
      <c r="H103" s="121" t="str">
        <f>VLOOKUP(E103,VIP!$A$2:$O17542,7,FALSE)</f>
        <v>N/A</v>
      </c>
      <c r="I103" s="121" t="str">
        <f>VLOOKUP(E103,VIP!$A$2:$O9507,8,FALSE)</f>
        <v>N/A</v>
      </c>
      <c r="J103" s="121" t="str">
        <f>VLOOKUP(E103,VIP!$A$2:$O9457,8,FALSE)</f>
        <v>N/A</v>
      </c>
      <c r="K103" s="121" t="str">
        <f>VLOOKUP(E103,VIP!$A$2:$O13031,6,0)</f>
        <v/>
      </c>
      <c r="L103" s="123" t="s">
        <v>2607</v>
      </c>
      <c r="M103" s="117" t="s">
        <v>2465</v>
      </c>
      <c r="N103" s="117" t="s">
        <v>2472</v>
      </c>
      <c r="O103" s="148" t="s">
        <v>2615</v>
      </c>
      <c r="P103" s="136"/>
      <c r="Q103" s="117" t="s">
        <v>2607</v>
      </c>
    </row>
    <row r="104" spans="1:17" s="99" customFormat="1" ht="18" x14ac:dyDescent="0.25">
      <c r="A104" s="121" t="str">
        <f>VLOOKUP(E104,'LISTADO ATM'!$A$2:$C$901,3,0)</f>
        <v>NORTE</v>
      </c>
      <c r="B104" s="139" t="s">
        <v>2618</v>
      </c>
      <c r="C104" s="119">
        <v>44304.447766203702</v>
      </c>
      <c r="D104" s="121" t="s">
        <v>2529</v>
      </c>
      <c r="E104" s="122">
        <v>136</v>
      </c>
      <c r="F104" s="148" t="str">
        <f>VLOOKUP(E104,VIP!$A$2:$O12620,2,0)</f>
        <v>DRBR136</v>
      </c>
      <c r="G104" s="121" t="str">
        <f>VLOOKUP(E104,'LISTADO ATM'!$A$2:$B$900,2,0)</f>
        <v>ATM S/M Xtra (Santiago)</v>
      </c>
      <c r="H104" s="121" t="str">
        <f>VLOOKUP(E104,VIP!$A$2:$O17541,7,FALSE)</f>
        <v>Si</v>
      </c>
      <c r="I104" s="121" t="str">
        <f>VLOOKUP(E104,VIP!$A$2:$O9506,8,FALSE)</f>
        <v>Si</v>
      </c>
      <c r="J104" s="121" t="str">
        <f>VLOOKUP(E104,VIP!$A$2:$O9456,8,FALSE)</f>
        <v>Si</v>
      </c>
      <c r="K104" s="121" t="str">
        <f>VLOOKUP(E104,VIP!$A$2:$O13030,6,0)</f>
        <v>NO</v>
      </c>
      <c r="L104" s="123" t="s">
        <v>2607</v>
      </c>
      <c r="M104" s="117" t="s">
        <v>2465</v>
      </c>
      <c r="N104" s="117" t="s">
        <v>2472</v>
      </c>
      <c r="O104" s="148" t="s">
        <v>2565</v>
      </c>
      <c r="P104" s="136"/>
      <c r="Q104" s="117" t="s">
        <v>2607</v>
      </c>
    </row>
    <row r="105" spans="1:17" s="99" customFormat="1" ht="18" x14ac:dyDescent="0.25">
      <c r="A105" s="121" t="str">
        <f>VLOOKUP(E105,'LISTADO ATM'!$A$2:$C$901,3,0)</f>
        <v>ESTE</v>
      </c>
      <c r="B105" s="139" t="s">
        <v>2597</v>
      </c>
      <c r="C105" s="119">
        <v>44303.835844907408</v>
      </c>
      <c r="D105" s="121" t="s">
        <v>2492</v>
      </c>
      <c r="E105" s="122">
        <v>660</v>
      </c>
      <c r="F105" s="148" t="str">
        <f>VLOOKUP(E105,VIP!$A$2:$O12620,2,0)</f>
        <v>DRBR660</v>
      </c>
      <c r="G105" s="121" t="str">
        <f>VLOOKUP(E105,'LISTADO ATM'!$A$2:$B$900,2,0)</f>
        <v>ATM Oficina Romana Norte II</v>
      </c>
      <c r="H105" s="121" t="str">
        <f>VLOOKUP(E105,VIP!$A$2:$O17541,7,FALSE)</f>
        <v>N/A</v>
      </c>
      <c r="I105" s="121" t="str">
        <f>VLOOKUP(E105,VIP!$A$2:$O9506,8,FALSE)</f>
        <v>N/A</v>
      </c>
      <c r="J105" s="121" t="str">
        <f>VLOOKUP(E105,VIP!$A$2:$O9456,8,FALSE)</f>
        <v>N/A</v>
      </c>
      <c r="K105" s="121" t="str">
        <f>VLOOKUP(E105,VIP!$A$2:$O13030,6,0)</f>
        <v>N/A</v>
      </c>
      <c r="L105" s="123" t="s">
        <v>2607</v>
      </c>
      <c r="M105" s="117" t="s">
        <v>2465</v>
      </c>
      <c r="N105" s="117" t="s">
        <v>2472</v>
      </c>
      <c r="O105" s="148" t="s">
        <v>2493</v>
      </c>
      <c r="P105" s="136"/>
      <c r="Q105" s="117" t="s">
        <v>2607</v>
      </c>
    </row>
    <row r="106" spans="1:17" s="99" customFormat="1" ht="18" x14ac:dyDescent="0.25">
      <c r="A106" s="121" t="str">
        <f>VLOOKUP(E106,'LISTADO ATM'!$A$2:$C$901,3,0)</f>
        <v>DISTRITO NACIONAL</v>
      </c>
      <c r="B106" s="139" t="s">
        <v>2626</v>
      </c>
      <c r="C106" s="119">
        <v>44304.431805555556</v>
      </c>
      <c r="D106" s="121" t="s">
        <v>2468</v>
      </c>
      <c r="E106" s="122">
        <v>672</v>
      </c>
      <c r="F106" s="148" t="str">
        <f>VLOOKUP(E106,VIP!$A$2:$O12628,2,0)</f>
        <v>DRBR672</v>
      </c>
      <c r="G106" s="121" t="str">
        <f>VLOOKUP(E106,'LISTADO ATM'!$A$2:$B$900,2,0)</f>
        <v>ATM Destacamento Policía Nacional La Victoria</v>
      </c>
      <c r="H106" s="121" t="str">
        <f>VLOOKUP(E106,VIP!$A$2:$O17549,7,FALSE)</f>
        <v>Si</v>
      </c>
      <c r="I106" s="121" t="str">
        <f>VLOOKUP(E106,VIP!$A$2:$O9514,8,FALSE)</f>
        <v>Si</v>
      </c>
      <c r="J106" s="121" t="str">
        <f>VLOOKUP(E106,VIP!$A$2:$O9464,8,FALSE)</f>
        <v>Si</v>
      </c>
      <c r="K106" s="121" t="str">
        <f>VLOOKUP(E106,VIP!$A$2:$O13038,6,0)</f>
        <v>SI</v>
      </c>
      <c r="L106" s="123" t="s">
        <v>2607</v>
      </c>
      <c r="M106" s="117" t="s">
        <v>2465</v>
      </c>
      <c r="N106" s="117" t="s">
        <v>2472</v>
      </c>
      <c r="O106" s="148" t="s">
        <v>2473</v>
      </c>
      <c r="P106" s="136"/>
      <c r="Q106" s="117" t="s">
        <v>2607</v>
      </c>
    </row>
    <row r="107" spans="1:17" s="99" customFormat="1" ht="18" x14ac:dyDescent="0.25">
      <c r="A107" s="121" t="str">
        <f>VLOOKUP(E107,'LISTADO ATM'!$A$2:$C$901,3,0)</f>
        <v>DISTRITO NACIONAL</v>
      </c>
      <c r="B107" s="139" t="s">
        <v>2624</v>
      </c>
      <c r="C107" s="119">
        <v>44304.435266203705</v>
      </c>
      <c r="D107" s="121" t="s">
        <v>2468</v>
      </c>
      <c r="E107" s="122">
        <v>979</v>
      </c>
      <c r="F107" s="148" t="str">
        <f>VLOOKUP(E107,VIP!$A$2:$O12626,2,0)</f>
        <v>DRBR979</v>
      </c>
      <c r="G107" s="121" t="str">
        <f>VLOOKUP(E107,'LISTADO ATM'!$A$2:$B$900,2,0)</f>
        <v xml:space="preserve">ATM Oficina Luperón I </v>
      </c>
      <c r="H107" s="121" t="str">
        <f>VLOOKUP(E107,VIP!$A$2:$O17547,7,FALSE)</f>
        <v>Si</v>
      </c>
      <c r="I107" s="121" t="str">
        <f>VLOOKUP(E107,VIP!$A$2:$O9512,8,FALSE)</f>
        <v>Si</v>
      </c>
      <c r="J107" s="121" t="str">
        <f>VLOOKUP(E107,VIP!$A$2:$O9462,8,FALSE)</f>
        <v>Si</v>
      </c>
      <c r="K107" s="121" t="str">
        <f>VLOOKUP(E107,VIP!$A$2:$O13036,6,0)</f>
        <v>NO</v>
      </c>
      <c r="L107" s="123" t="s">
        <v>2607</v>
      </c>
      <c r="M107" s="117" t="s">
        <v>2465</v>
      </c>
      <c r="N107" s="117" t="s">
        <v>2472</v>
      </c>
      <c r="O107" s="148" t="s">
        <v>2473</v>
      </c>
      <c r="P107" s="136"/>
      <c r="Q107" s="117" t="s">
        <v>2607</v>
      </c>
    </row>
    <row r="108" spans="1:17" s="99" customFormat="1" ht="18" x14ac:dyDescent="0.25">
      <c r="A108" s="121" t="str">
        <f>VLOOKUP(E108,'LISTADO ATM'!$A$2:$C$901,3,0)</f>
        <v>DISTRITO NACIONAL</v>
      </c>
      <c r="B108" s="139" t="s">
        <v>2556</v>
      </c>
      <c r="C108" s="119">
        <v>44303.566921296297</v>
      </c>
      <c r="D108" s="121" t="s">
        <v>2492</v>
      </c>
      <c r="E108" s="122">
        <v>2</v>
      </c>
      <c r="F108" s="148" t="str">
        <f>VLOOKUP(E108,VIP!$A$2:$O12614,2,0)</f>
        <v>DRBR002</v>
      </c>
      <c r="G108" s="121" t="str">
        <f>VLOOKUP(E108,'LISTADO ATM'!$A$2:$B$900,2,0)</f>
        <v>ATM Autoservicio Padre Castellano</v>
      </c>
      <c r="H108" s="121" t="str">
        <f>VLOOKUP(E108,VIP!$A$2:$O17535,7,FALSE)</f>
        <v>Si</v>
      </c>
      <c r="I108" s="121" t="str">
        <f>VLOOKUP(E108,VIP!$A$2:$O9500,8,FALSE)</f>
        <v>Si</v>
      </c>
      <c r="J108" s="121" t="str">
        <f>VLOOKUP(E108,VIP!$A$2:$O9450,8,FALSE)</f>
        <v>Si</v>
      </c>
      <c r="K108" s="121" t="str">
        <f>VLOOKUP(E108,VIP!$A$2:$O13024,6,0)</f>
        <v>NO</v>
      </c>
      <c r="L108" s="123" t="s">
        <v>2428</v>
      </c>
      <c r="M108" s="117" t="s">
        <v>2465</v>
      </c>
      <c r="N108" s="117" t="s">
        <v>2472</v>
      </c>
      <c r="O108" s="148" t="s">
        <v>2493</v>
      </c>
      <c r="P108" s="136"/>
      <c r="Q108" s="117" t="s">
        <v>2428</v>
      </c>
    </row>
    <row r="109" spans="1:17" s="99" customFormat="1" ht="18" x14ac:dyDescent="0.25">
      <c r="A109" s="121" t="str">
        <f>VLOOKUP(E109,'LISTADO ATM'!$A$2:$C$901,3,0)</f>
        <v>SUR</v>
      </c>
      <c r="B109" s="139" t="s">
        <v>2599</v>
      </c>
      <c r="C109" s="119">
        <v>44303.834178240744</v>
      </c>
      <c r="D109" s="121" t="s">
        <v>2492</v>
      </c>
      <c r="E109" s="122">
        <v>45</v>
      </c>
      <c r="F109" s="148" t="str">
        <f>VLOOKUP(E109,VIP!$A$2:$O12622,2,0)</f>
        <v>DRBR045</v>
      </c>
      <c r="G109" s="121" t="str">
        <f>VLOOKUP(E109,'LISTADO ATM'!$A$2:$B$900,2,0)</f>
        <v xml:space="preserve">ATM Oficina Tamayo </v>
      </c>
      <c r="H109" s="121" t="str">
        <f>VLOOKUP(E109,VIP!$A$2:$O17543,7,FALSE)</f>
        <v>Si</v>
      </c>
      <c r="I109" s="121" t="str">
        <f>VLOOKUP(E109,VIP!$A$2:$O9508,8,FALSE)</f>
        <v>Si</v>
      </c>
      <c r="J109" s="121" t="str">
        <f>VLOOKUP(E109,VIP!$A$2:$O9458,8,FALSE)</f>
        <v>Si</v>
      </c>
      <c r="K109" s="121" t="str">
        <f>VLOOKUP(E109,VIP!$A$2:$O13032,6,0)</f>
        <v>SI</v>
      </c>
      <c r="L109" s="123" t="s">
        <v>2428</v>
      </c>
      <c r="M109" s="117" t="s">
        <v>2465</v>
      </c>
      <c r="N109" s="117" t="s">
        <v>2472</v>
      </c>
      <c r="O109" s="148" t="s">
        <v>2493</v>
      </c>
      <c r="P109" s="136"/>
      <c r="Q109" s="117" t="s">
        <v>2428</v>
      </c>
    </row>
    <row r="110" spans="1:17" s="99" customFormat="1" ht="18" x14ac:dyDescent="0.25">
      <c r="A110" s="121" t="str">
        <f>VLOOKUP(E110,'LISTADO ATM'!$A$2:$C$901,3,0)</f>
        <v>NORTE</v>
      </c>
      <c r="B110" s="139" t="s">
        <v>2642</v>
      </c>
      <c r="C110" s="119">
        <v>44304.580092592594</v>
      </c>
      <c r="D110" s="121" t="s">
        <v>2529</v>
      </c>
      <c r="E110" s="122">
        <v>88</v>
      </c>
      <c r="F110" s="148" t="str">
        <f>VLOOKUP(E110,VIP!$A$2:$O12624,2,0)</f>
        <v>DRBR088</v>
      </c>
      <c r="G110" s="121" t="str">
        <f>VLOOKUP(E110,'LISTADO ATM'!$A$2:$B$900,2,0)</f>
        <v xml:space="preserve">ATM S/M La Fuente (Santiago) </v>
      </c>
      <c r="H110" s="121" t="str">
        <f>VLOOKUP(E110,VIP!$A$2:$O17545,7,FALSE)</f>
        <v>Si</v>
      </c>
      <c r="I110" s="121" t="str">
        <f>VLOOKUP(E110,VIP!$A$2:$O9510,8,FALSE)</f>
        <v>Si</v>
      </c>
      <c r="J110" s="121" t="str">
        <f>VLOOKUP(E110,VIP!$A$2:$O9460,8,FALSE)</f>
        <v>Si</v>
      </c>
      <c r="K110" s="121" t="str">
        <f>VLOOKUP(E110,VIP!$A$2:$O13034,6,0)</f>
        <v>NO</v>
      </c>
      <c r="L110" s="123" t="s">
        <v>2428</v>
      </c>
      <c r="M110" s="117" t="s">
        <v>2465</v>
      </c>
      <c r="N110" s="117" t="s">
        <v>2472</v>
      </c>
      <c r="O110" s="148" t="s">
        <v>2565</v>
      </c>
      <c r="P110" s="136"/>
      <c r="Q110" s="117" t="s">
        <v>2428</v>
      </c>
    </row>
    <row r="111" spans="1:17" s="99" customFormat="1" ht="18" x14ac:dyDescent="0.25">
      <c r="A111" s="121" t="str">
        <f>VLOOKUP(E111,'LISTADO ATM'!$A$2:$C$901,3,0)</f>
        <v>DISTRITO NACIONAL</v>
      </c>
      <c r="B111" s="139" t="s">
        <v>2590</v>
      </c>
      <c r="C111" s="119">
        <v>44303.716435185182</v>
      </c>
      <c r="D111" s="121" t="s">
        <v>2468</v>
      </c>
      <c r="E111" s="122">
        <v>165</v>
      </c>
      <c r="F111" s="148" t="str">
        <f>VLOOKUP(E111,VIP!$A$2:$O12635,2,0)</f>
        <v>DRBR165</v>
      </c>
      <c r="G111" s="121" t="str">
        <f>VLOOKUP(E111,'LISTADO ATM'!$A$2:$B$900,2,0)</f>
        <v>ATM Autoservicio Megacentro</v>
      </c>
      <c r="H111" s="121" t="str">
        <f>VLOOKUP(E111,VIP!$A$2:$O17556,7,FALSE)</f>
        <v>Si</v>
      </c>
      <c r="I111" s="121" t="str">
        <f>VLOOKUP(E111,VIP!$A$2:$O9521,8,FALSE)</f>
        <v>Si</v>
      </c>
      <c r="J111" s="121" t="str">
        <f>VLOOKUP(E111,VIP!$A$2:$O9471,8,FALSE)</f>
        <v>Si</v>
      </c>
      <c r="K111" s="121" t="str">
        <f>VLOOKUP(E111,VIP!$A$2:$O13045,6,0)</f>
        <v>SI</v>
      </c>
      <c r="L111" s="123" t="s">
        <v>2428</v>
      </c>
      <c r="M111" s="117" t="s">
        <v>2465</v>
      </c>
      <c r="N111" s="117" t="s">
        <v>2472</v>
      </c>
      <c r="O111" s="148" t="s">
        <v>2473</v>
      </c>
      <c r="P111" s="136"/>
      <c r="Q111" s="117" t="s">
        <v>2428</v>
      </c>
    </row>
    <row r="112" spans="1:17" s="99" customFormat="1" ht="18" x14ac:dyDescent="0.25">
      <c r="A112" s="121" t="str">
        <f>VLOOKUP(E112,'LISTADO ATM'!$A$2:$C$901,3,0)</f>
        <v>DISTRITO NACIONAL</v>
      </c>
      <c r="B112" s="139" t="s">
        <v>2536</v>
      </c>
      <c r="C112" s="119">
        <v>44302.761157407411</v>
      </c>
      <c r="D112" s="121" t="s">
        <v>2189</v>
      </c>
      <c r="E112" s="122">
        <v>234</v>
      </c>
      <c r="F112" s="148" t="str">
        <f>VLOOKUP(E112,VIP!$A$2:$O12606,2,0)</f>
        <v>DRBR234</v>
      </c>
      <c r="G112" s="121" t="str">
        <f>VLOOKUP(E112,'LISTADO ATM'!$A$2:$B$900,2,0)</f>
        <v xml:space="preserve">ATM Oficina Boca Chica I </v>
      </c>
      <c r="H112" s="121" t="str">
        <f>VLOOKUP(E112,VIP!$A$2:$O17527,7,FALSE)</f>
        <v>Si</v>
      </c>
      <c r="I112" s="121" t="str">
        <f>VLOOKUP(E112,VIP!$A$2:$O9492,8,FALSE)</f>
        <v>Si</v>
      </c>
      <c r="J112" s="121" t="str">
        <f>VLOOKUP(E112,VIP!$A$2:$O9442,8,FALSE)</f>
        <v>Si</v>
      </c>
      <c r="K112" s="121" t="str">
        <f>VLOOKUP(E112,VIP!$A$2:$O13016,6,0)</f>
        <v>NO</v>
      </c>
      <c r="L112" s="123" t="s">
        <v>2428</v>
      </c>
      <c r="M112" s="117" t="s">
        <v>2465</v>
      </c>
      <c r="N112" s="117" t="s">
        <v>2472</v>
      </c>
      <c r="O112" s="148" t="s">
        <v>2474</v>
      </c>
      <c r="P112" s="136"/>
      <c r="Q112" s="117" t="s">
        <v>2428</v>
      </c>
    </row>
    <row r="113" spans="1:17" s="99" customFormat="1" ht="18" x14ac:dyDescent="0.25">
      <c r="A113" s="121" t="str">
        <f>VLOOKUP(E113,'LISTADO ATM'!$A$2:$C$901,3,0)</f>
        <v>DISTRITO NACIONAL</v>
      </c>
      <c r="B113" s="139" t="s">
        <v>2645</v>
      </c>
      <c r="C113" s="119">
        <v>44304.550543981481</v>
      </c>
      <c r="D113" s="121" t="s">
        <v>2492</v>
      </c>
      <c r="E113" s="122">
        <v>378</v>
      </c>
      <c r="F113" s="148" t="str">
        <f>VLOOKUP(E113,VIP!$A$2:$O12627,2,0)</f>
        <v>DRBR378</v>
      </c>
      <c r="G113" s="121" t="str">
        <f>VLOOKUP(E113,'LISTADO ATM'!$A$2:$B$900,2,0)</f>
        <v>ATM UNP Villa Flores</v>
      </c>
      <c r="H113" s="121" t="str">
        <f>VLOOKUP(E113,VIP!$A$2:$O17548,7,FALSE)</f>
        <v>N/A</v>
      </c>
      <c r="I113" s="121" t="str">
        <f>VLOOKUP(E113,VIP!$A$2:$O9513,8,FALSE)</f>
        <v>N/A</v>
      </c>
      <c r="J113" s="121" t="str">
        <f>VLOOKUP(E113,VIP!$A$2:$O9463,8,FALSE)</f>
        <v>N/A</v>
      </c>
      <c r="K113" s="121" t="str">
        <f>VLOOKUP(E113,VIP!$A$2:$O13037,6,0)</f>
        <v>N/A</v>
      </c>
      <c r="L113" s="123" t="s">
        <v>2428</v>
      </c>
      <c r="M113" s="117" t="s">
        <v>2465</v>
      </c>
      <c r="N113" s="117" t="s">
        <v>2472</v>
      </c>
      <c r="O113" s="148" t="s">
        <v>2615</v>
      </c>
      <c r="P113" s="136"/>
      <c r="Q113" s="117" t="s">
        <v>2428</v>
      </c>
    </row>
    <row r="114" spans="1:17" s="99" customFormat="1" ht="18" x14ac:dyDescent="0.25">
      <c r="A114" s="121" t="str">
        <f>VLOOKUP(E114,'LISTADO ATM'!$A$2:$C$901,3,0)</f>
        <v>ESTE</v>
      </c>
      <c r="B114" s="139" t="s">
        <v>2541</v>
      </c>
      <c r="C114" s="119">
        <v>44302.859733796293</v>
      </c>
      <c r="D114" s="121" t="s">
        <v>2492</v>
      </c>
      <c r="E114" s="122">
        <v>386</v>
      </c>
      <c r="F114" s="148" t="str">
        <f>VLOOKUP(E114,VIP!$A$2:$O12614,2,0)</f>
        <v>DRBR386</v>
      </c>
      <c r="G114" s="121" t="str">
        <f>VLOOKUP(E114,'LISTADO ATM'!$A$2:$B$900,2,0)</f>
        <v xml:space="preserve">ATM Plaza Verón II </v>
      </c>
      <c r="H114" s="121" t="str">
        <f>VLOOKUP(E114,VIP!$A$2:$O17535,7,FALSE)</f>
        <v>Si</v>
      </c>
      <c r="I114" s="121" t="str">
        <f>VLOOKUP(E114,VIP!$A$2:$O9500,8,FALSE)</f>
        <v>Si</v>
      </c>
      <c r="J114" s="121" t="str">
        <f>VLOOKUP(E114,VIP!$A$2:$O9450,8,FALSE)</f>
        <v>Si</v>
      </c>
      <c r="K114" s="121" t="str">
        <f>VLOOKUP(E114,VIP!$A$2:$O13024,6,0)</f>
        <v>NO</v>
      </c>
      <c r="L114" s="123" t="s">
        <v>2428</v>
      </c>
      <c r="M114" s="117" t="s">
        <v>2465</v>
      </c>
      <c r="N114" s="117" t="s">
        <v>2472</v>
      </c>
      <c r="O114" s="148" t="s">
        <v>2492</v>
      </c>
      <c r="P114" s="136"/>
      <c r="Q114" s="117" t="s">
        <v>2542</v>
      </c>
    </row>
    <row r="115" spans="1:17" s="99" customFormat="1" ht="18" x14ac:dyDescent="0.25">
      <c r="A115" s="121" t="str">
        <f>VLOOKUP(E115,'LISTADO ATM'!$A$2:$C$901,3,0)</f>
        <v>DISTRITO NACIONAL</v>
      </c>
      <c r="B115" s="139" t="s">
        <v>2592</v>
      </c>
      <c r="C115" s="119">
        <v>44303.702673611115</v>
      </c>
      <c r="D115" s="121" t="s">
        <v>2492</v>
      </c>
      <c r="E115" s="122">
        <v>390</v>
      </c>
      <c r="F115" s="148" t="str">
        <f>VLOOKUP(E115,VIP!$A$2:$O12637,2,0)</f>
        <v>DRBR390</v>
      </c>
      <c r="G115" s="121" t="str">
        <f>VLOOKUP(E115,'LISTADO ATM'!$A$2:$B$900,2,0)</f>
        <v xml:space="preserve">ATM Oficina Boca Chica II </v>
      </c>
      <c r="H115" s="121" t="str">
        <f>VLOOKUP(E115,VIP!$A$2:$O17558,7,FALSE)</f>
        <v>Si</v>
      </c>
      <c r="I115" s="121" t="str">
        <f>VLOOKUP(E115,VIP!$A$2:$O9523,8,FALSE)</f>
        <v>Si</v>
      </c>
      <c r="J115" s="121" t="str">
        <f>VLOOKUP(E115,VIP!$A$2:$O9473,8,FALSE)</f>
        <v>Si</v>
      </c>
      <c r="K115" s="121" t="str">
        <f>VLOOKUP(E115,VIP!$A$2:$O13047,6,0)</f>
        <v>NO</v>
      </c>
      <c r="L115" s="123" t="s">
        <v>2428</v>
      </c>
      <c r="M115" s="117" t="s">
        <v>2465</v>
      </c>
      <c r="N115" s="117" t="s">
        <v>2472</v>
      </c>
      <c r="O115" s="148" t="s">
        <v>2493</v>
      </c>
      <c r="P115" s="136"/>
      <c r="Q115" s="117" t="s">
        <v>2428</v>
      </c>
    </row>
    <row r="116" spans="1:17" s="99" customFormat="1" ht="18" x14ac:dyDescent="0.25">
      <c r="A116" s="121" t="str">
        <f>VLOOKUP(E116,'LISTADO ATM'!$A$2:$C$901,3,0)</f>
        <v>DISTRITO NACIONAL</v>
      </c>
      <c r="B116" s="139" t="s">
        <v>2657</v>
      </c>
      <c r="C116" s="119">
        <v>44304.49900462963</v>
      </c>
      <c r="D116" s="121" t="s">
        <v>2468</v>
      </c>
      <c r="E116" s="122">
        <v>391</v>
      </c>
      <c r="F116" s="148" t="str">
        <f>VLOOKUP(E116,VIP!$A$2:$O12639,2,0)</f>
        <v>DRBR391</v>
      </c>
      <c r="G116" s="121" t="str">
        <f>VLOOKUP(E116,'LISTADO ATM'!$A$2:$B$900,2,0)</f>
        <v xml:space="preserve">ATM S/M Jumbo Luperón </v>
      </c>
      <c r="H116" s="121" t="str">
        <f>VLOOKUP(E116,VIP!$A$2:$O17560,7,FALSE)</f>
        <v>Si</v>
      </c>
      <c r="I116" s="121" t="str">
        <f>VLOOKUP(E116,VIP!$A$2:$O9525,8,FALSE)</f>
        <v>Si</v>
      </c>
      <c r="J116" s="121" t="str">
        <f>VLOOKUP(E116,VIP!$A$2:$O9475,8,FALSE)</f>
        <v>Si</v>
      </c>
      <c r="K116" s="121" t="str">
        <f>VLOOKUP(E116,VIP!$A$2:$O13049,6,0)</f>
        <v>NO</v>
      </c>
      <c r="L116" s="123" t="s">
        <v>2428</v>
      </c>
      <c r="M116" s="117" t="s">
        <v>2465</v>
      </c>
      <c r="N116" s="117" t="s">
        <v>2472</v>
      </c>
      <c r="O116" s="148" t="s">
        <v>2473</v>
      </c>
      <c r="P116" s="136"/>
      <c r="Q116" s="117" t="s">
        <v>2428</v>
      </c>
    </row>
    <row r="117" spans="1:17" s="99" customFormat="1" ht="18" x14ac:dyDescent="0.25">
      <c r="A117" s="121" t="str">
        <f>VLOOKUP(E117,'LISTADO ATM'!$A$2:$C$901,3,0)</f>
        <v>ESTE</v>
      </c>
      <c r="B117" s="139" t="s">
        <v>2570</v>
      </c>
      <c r="C117" s="119">
        <v>44303.604131944441</v>
      </c>
      <c r="D117" s="121" t="s">
        <v>2468</v>
      </c>
      <c r="E117" s="122">
        <v>480</v>
      </c>
      <c r="F117" s="148" t="str">
        <f>VLOOKUP(E117,VIP!$A$2:$O12621,2,0)</f>
        <v>DRBR480</v>
      </c>
      <c r="G117" s="121" t="str">
        <f>VLOOKUP(E117,'LISTADO ATM'!$A$2:$B$900,2,0)</f>
        <v>ATM UNP Farmaconal Higuey</v>
      </c>
      <c r="H117" s="121" t="str">
        <f>VLOOKUP(E117,VIP!$A$2:$O17542,7,FALSE)</f>
        <v>N/A</v>
      </c>
      <c r="I117" s="121" t="str">
        <f>VLOOKUP(E117,VIP!$A$2:$O9507,8,FALSE)</f>
        <v>N/A</v>
      </c>
      <c r="J117" s="121" t="str">
        <f>VLOOKUP(E117,VIP!$A$2:$O9457,8,FALSE)</f>
        <v>N/A</v>
      </c>
      <c r="K117" s="121" t="str">
        <f>VLOOKUP(E117,VIP!$A$2:$O13031,6,0)</f>
        <v>N/A</v>
      </c>
      <c r="L117" s="123" t="s">
        <v>2428</v>
      </c>
      <c r="M117" s="117" t="s">
        <v>2465</v>
      </c>
      <c r="N117" s="117" t="s">
        <v>2472</v>
      </c>
      <c r="O117" s="148" t="s">
        <v>2473</v>
      </c>
      <c r="P117" s="136"/>
      <c r="Q117" s="117" t="s">
        <v>2428</v>
      </c>
    </row>
    <row r="118" spans="1:17" s="99" customFormat="1" ht="18" x14ac:dyDescent="0.25">
      <c r="A118" s="121" t="str">
        <f>VLOOKUP(E118,'LISTADO ATM'!$A$2:$C$901,3,0)</f>
        <v>DISTRITO NACIONAL</v>
      </c>
      <c r="B118" s="139" t="s">
        <v>2606</v>
      </c>
      <c r="C118" s="119">
        <v>44303.790578703702</v>
      </c>
      <c r="D118" s="121" t="s">
        <v>2468</v>
      </c>
      <c r="E118" s="122">
        <v>486</v>
      </c>
      <c r="F118" s="148" t="str">
        <f>VLOOKUP(E118,VIP!$A$2:$O12629,2,0)</f>
        <v>DRBR486</v>
      </c>
      <c r="G118" s="121" t="str">
        <f>VLOOKUP(E118,'LISTADO ATM'!$A$2:$B$900,2,0)</f>
        <v xml:space="preserve">ATM Olé La Caleta </v>
      </c>
      <c r="H118" s="121" t="str">
        <f>VLOOKUP(E118,VIP!$A$2:$O17550,7,FALSE)</f>
        <v>Si</v>
      </c>
      <c r="I118" s="121" t="str">
        <f>VLOOKUP(E118,VIP!$A$2:$O9515,8,FALSE)</f>
        <v>Si</v>
      </c>
      <c r="J118" s="121" t="str">
        <f>VLOOKUP(E118,VIP!$A$2:$O9465,8,FALSE)</f>
        <v>Si</v>
      </c>
      <c r="K118" s="121" t="str">
        <f>VLOOKUP(E118,VIP!$A$2:$O13039,6,0)</f>
        <v>NO</v>
      </c>
      <c r="L118" s="123" t="s">
        <v>2428</v>
      </c>
      <c r="M118" s="117" t="s">
        <v>2465</v>
      </c>
      <c r="N118" s="117" t="s">
        <v>2472</v>
      </c>
      <c r="O118" s="148" t="s">
        <v>2473</v>
      </c>
      <c r="P118" s="136"/>
      <c r="Q118" s="117" t="s">
        <v>2428</v>
      </c>
    </row>
    <row r="119" spans="1:17" s="99" customFormat="1" ht="18" x14ac:dyDescent="0.25">
      <c r="A119" s="121" t="str">
        <f>VLOOKUP(E119,'LISTADO ATM'!$A$2:$C$901,3,0)</f>
        <v>DISTRITO NACIONAL</v>
      </c>
      <c r="B119" s="139" t="s">
        <v>2646</v>
      </c>
      <c r="C119" s="119">
        <v>44304.548958333333</v>
      </c>
      <c r="D119" s="121" t="s">
        <v>2468</v>
      </c>
      <c r="E119" s="122">
        <v>590</v>
      </c>
      <c r="F119" s="148" t="str">
        <f>VLOOKUP(E119,VIP!$A$2:$O12628,2,0)</f>
        <v>DRBR177</v>
      </c>
      <c r="G119" s="121" t="str">
        <f>VLOOKUP(E119,'LISTADO ATM'!$A$2:$B$900,2,0)</f>
        <v xml:space="preserve">ATM Olé Aut. Las Américas </v>
      </c>
      <c r="H119" s="121" t="str">
        <f>VLOOKUP(E119,VIP!$A$2:$O17549,7,FALSE)</f>
        <v>Si</v>
      </c>
      <c r="I119" s="121" t="str">
        <f>VLOOKUP(E119,VIP!$A$2:$O9514,8,FALSE)</f>
        <v>Si</v>
      </c>
      <c r="J119" s="121" t="str">
        <f>VLOOKUP(E119,VIP!$A$2:$O9464,8,FALSE)</f>
        <v>Si</v>
      </c>
      <c r="K119" s="121" t="str">
        <f>VLOOKUP(E119,VIP!$A$2:$O13038,6,0)</f>
        <v>SI</v>
      </c>
      <c r="L119" s="123" t="s">
        <v>2428</v>
      </c>
      <c r="M119" s="117" t="s">
        <v>2465</v>
      </c>
      <c r="N119" s="117" t="s">
        <v>2472</v>
      </c>
      <c r="O119" s="148" t="s">
        <v>2473</v>
      </c>
      <c r="P119" s="136"/>
      <c r="Q119" s="117" t="s">
        <v>2428</v>
      </c>
    </row>
    <row r="120" spans="1:17" s="99" customFormat="1" ht="18" x14ac:dyDescent="0.25">
      <c r="A120" s="121" t="str">
        <f>VLOOKUP(E120,'LISTADO ATM'!$A$2:$C$901,3,0)</f>
        <v>ESTE</v>
      </c>
      <c r="B120" s="139" t="s">
        <v>2643</v>
      </c>
      <c r="C120" s="119">
        <v>44304.558981481481</v>
      </c>
      <c r="D120" s="121" t="s">
        <v>2468</v>
      </c>
      <c r="E120" s="122">
        <v>651</v>
      </c>
      <c r="F120" s="148" t="str">
        <f>VLOOKUP(E120,VIP!$A$2:$O12625,2,0)</f>
        <v>DRBR651</v>
      </c>
      <c r="G120" s="121" t="str">
        <f>VLOOKUP(E120,'LISTADO ATM'!$A$2:$B$900,2,0)</f>
        <v>ATM Eco Petroleo Romana</v>
      </c>
      <c r="H120" s="121" t="str">
        <f>VLOOKUP(E120,VIP!$A$2:$O17546,7,FALSE)</f>
        <v>Si</v>
      </c>
      <c r="I120" s="121" t="str">
        <f>VLOOKUP(E120,VIP!$A$2:$O9511,8,FALSE)</f>
        <v>Si</v>
      </c>
      <c r="J120" s="121" t="str">
        <f>VLOOKUP(E120,VIP!$A$2:$O9461,8,FALSE)</f>
        <v>Si</v>
      </c>
      <c r="K120" s="121" t="str">
        <f>VLOOKUP(E120,VIP!$A$2:$O13035,6,0)</f>
        <v>NO</v>
      </c>
      <c r="L120" s="123" t="s">
        <v>2428</v>
      </c>
      <c r="M120" s="117" t="s">
        <v>2465</v>
      </c>
      <c r="N120" s="117" t="s">
        <v>2472</v>
      </c>
      <c r="O120" s="148" t="s">
        <v>2473</v>
      </c>
      <c r="P120" s="136"/>
      <c r="Q120" s="117" t="s">
        <v>2428</v>
      </c>
    </row>
    <row r="121" spans="1:17" s="99" customFormat="1" ht="18" x14ac:dyDescent="0.25">
      <c r="A121" s="121" t="str">
        <f>VLOOKUP(E121,'LISTADO ATM'!$A$2:$C$901,3,0)</f>
        <v>DISTRITO NACIONAL</v>
      </c>
      <c r="B121" s="139" t="s">
        <v>2531</v>
      </c>
      <c r="C121" s="119">
        <v>44302.623217592591</v>
      </c>
      <c r="D121" s="121" t="s">
        <v>2492</v>
      </c>
      <c r="E121" s="122">
        <v>701</v>
      </c>
      <c r="F121" s="148" t="str">
        <f>VLOOKUP(E121,VIP!$A$2:$O12606,2,0)</f>
        <v>DRBR701</v>
      </c>
      <c r="G121" s="121" t="str">
        <f>VLOOKUP(E121,'LISTADO ATM'!$A$2:$B$900,2,0)</f>
        <v>ATM Autoservicio Los Alcarrizos</v>
      </c>
      <c r="H121" s="121" t="str">
        <f>VLOOKUP(E121,VIP!$A$2:$O17527,7,FALSE)</f>
        <v>Si</v>
      </c>
      <c r="I121" s="121" t="str">
        <f>VLOOKUP(E121,VIP!$A$2:$O9492,8,FALSE)</f>
        <v>Si</v>
      </c>
      <c r="J121" s="121" t="str">
        <f>VLOOKUP(E121,VIP!$A$2:$O9442,8,FALSE)</f>
        <v>Si</v>
      </c>
      <c r="K121" s="121" t="str">
        <f>VLOOKUP(E121,VIP!$A$2:$O13016,6,0)</f>
        <v>NO</v>
      </c>
      <c r="L121" s="123" t="s">
        <v>2428</v>
      </c>
      <c r="M121" s="117" t="s">
        <v>2465</v>
      </c>
      <c r="N121" s="117" t="s">
        <v>2472</v>
      </c>
      <c r="O121" s="148" t="s">
        <v>2493</v>
      </c>
      <c r="P121" s="136"/>
      <c r="Q121" s="118" t="s">
        <v>2428</v>
      </c>
    </row>
    <row r="122" spans="1:17" s="99" customFormat="1" ht="18" x14ac:dyDescent="0.25">
      <c r="A122" s="121" t="str">
        <f>VLOOKUP(E122,'LISTADO ATM'!$A$2:$C$901,3,0)</f>
        <v>DISTRITO NACIONAL</v>
      </c>
      <c r="B122" s="139" t="s">
        <v>2656</v>
      </c>
      <c r="C122" s="119">
        <v>44304.501157407409</v>
      </c>
      <c r="D122" s="121" t="s">
        <v>2492</v>
      </c>
      <c r="E122" s="122">
        <v>734</v>
      </c>
      <c r="F122" s="148" t="str">
        <f>VLOOKUP(E122,VIP!$A$2:$O12638,2,0)</f>
        <v>DRBR178</v>
      </c>
      <c r="G122" s="121" t="str">
        <f>VLOOKUP(E122,'LISTADO ATM'!$A$2:$B$900,2,0)</f>
        <v xml:space="preserve">ATM Oficina Independencia I </v>
      </c>
      <c r="H122" s="121" t="str">
        <f>VLOOKUP(E122,VIP!$A$2:$O17559,7,FALSE)</f>
        <v>Si</v>
      </c>
      <c r="I122" s="121" t="str">
        <f>VLOOKUP(E122,VIP!$A$2:$O9524,8,FALSE)</f>
        <v>Si</v>
      </c>
      <c r="J122" s="121" t="str">
        <f>VLOOKUP(E122,VIP!$A$2:$O9474,8,FALSE)</f>
        <v>Si</v>
      </c>
      <c r="K122" s="121" t="str">
        <f>VLOOKUP(E122,VIP!$A$2:$O13048,6,0)</f>
        <v>SI</v>
      </c>
      <c r="L122" s="123" t="s">
        <v>2428</v>
      </c>
      <c r="M122" s="117" t="s">
        <v>2465</v>
      </c>
      <c r="N122" s="117" t="s">
        <v>2472</v>
      </c>
      <c r="O122" s="148" t="s">
        <v>2615</v>
      </c>
      <c r="P122" s="136"/>
      <c r="Q122" s="117" t="s">
        <v>2428</v>
      </c>
    </row>
    <row r="123" spans="1:17" s="99" customFormat="1" ht="18" x14ac:dyDescent="0.25">
      <c r="A123" s="121" t="str">
        <f>VLOOKUP(E123,'LISTADO ATM'!$A$2:$C$901,3,0)</f>
        <v>DISTRITO NACIONAL</v>
      </c>
      <c r="B123" s="139" t="s">
        <v>2559</v>
      </c>
      <c r="C123" s="119">
        <v>44303.529444444444</v>
      </c>
      <c r="D123" s="121" t="s">
        <v>2492</v>
      </c>
      <c r="E123" s="122">
        <v>791</v>
      </c>
      <c r="F123" s="148" t="str">
        <f>VLOOKUP(E123,VIP!$A$2:$O12618,2,0)</f>
        <v>DRBR791</v>
      </c>
      <c r="G123" s="121" t="str">
        <f>VLOOKUP(E123,'LISTADO ATM'!$A$2:$B$900,2,0)</f>
        <v xml:space="preserve">ATM Oficina Sans Soucí </v>
      </c>
      <c r="H123" s="121" t="str">
        <f>VLOOKUP(E123,VIP!$A$2:$O17539,7,FALSE)</f>
        <v>Si</v>
      </c>
      <c r="I123" s="121" t="str">
        <f>VLOOKUP(E123,VIP!$A$2:$O9504,8,FALSE)</f>
        <v>No</v>
      </c>
      <c r="J123" s="121" t="str">
        <f>VLOOKUP(E123,VIP!$A$2:$O9454,8,FALSE)</f>
        <v>No</v>
      </c>
      <c r="K123" s="121" t="str">
        <f>VLOOKUP(E123,VIP!$A$2:$O13028,6,0)</f>
        <v>NO</v>
      </c>
      <c r="L123" s="123" t="s">
        <v>2428</v>
      </c>
      <c r="M123" s="117" t="s">
        <v>2465</v>
      </c>
      <c r="N123" s="117" t="s">
        <v>2472</v>
      </c>
      <c r="O123" s="148" t="s">
        <v>2493</v>
      </c>
      <c r="P123" s="136"/>
      <c r="Q123" s="117" t="s">
        <v>2428</v>
      </c>
    </row>
    <row r="124" spans="1:17" s="99" customFormat="1" ht="18" x14ac:dyDescent="0.25">
      <c r="A124" s="121" t="str">
        <f>VLOOKUP(E124,'LISTADO ATM'!$A$2:$C$901,3,0)</f>
        <v>DISTRITO NACIONAL</v>
      </c>
      <c r="B124" s="139" t="s">
        <v>2545</v>
      </c>
      <c r="C124" s="119">
        <v>44303.429502314815</v>
      </c>
      <c r="D124" s="121" t="s">
        <v>2492</v>
      </c>
      <c r="E124" s="122">
        <v>813</v>
      </c>
      <c r="F124" s="148" t="str">
        <f>VLOOKUP(E124,VIP!$A$2:$O12614,2,0)</f>
        <v>DRBR815</v>
      </c>
      <c r="G124" s="121" t="str">
        <f>VLOOKUP(E124,'LISTADO ATM'!$A$2:$B$900,2,0)</f>
        <v>ATM Occidental Mall</v>
      </c>
      <c r="H124" s="121" t="str">
        <f>VLOOKUP(E124,VIP!$A$2:$O17535,7,FALSE)</f>
        <v>Si</v>
      </c>
      <c r="I124" s="121" t="str">
        <f>VLOOKUP(E124,VIP!$A$2:$O9500,8,FALSE)</f>
        <v>Si</v>
      </c>
      <c r="J124" s="121" t="str">
        <f>VLOOKUP(E124,VIP!$A$2:$O9450,8,FALSE)</f>
        <v>Si</v>
      </c>
      <c r="K124" s="121" t="str">
        <f>VLOOKUP(E124,VIP!$A$2:$O13024,6,0)</f>
        <v>NO</v>
      </c>
      <c r="L124" s="123" t="s">
        <v>2428</v>
      </c>
      <c r="M124" s="117" t="s">
        <v>2465</v>
      </c>
      <c r="N124" s="117" t="s">
        <v>2472</v>
      </c>
      <c r="O124" s="148" t="s">
        <v>2493</v>
      </c>
      <c r="P124" s="136"/>
      <c r="Q124" s="117" t="s">
        <v>2542</v>
      </c>
    </row>
    <row r="125" spans="1:17" s="99" customFormat="1" ht="18" x14ac:dyDescent="0.25">
      <c r="A125" s="121" t="str">
        <f>VLOOKUP(E125,'LISTADO ATM'!$A$2:$C$901,3,0)</f>
        <v>DISTRITO NACIONAL</v>
      </c>
      <c r="B125" s="139" t="s">
        <v>2562</v>
      </c>
      <c r="C125" s="119">
        <v>44303.522083333337</v>
      </c>
      <c r="D125" s="121" t="s">
        <v>2468</v>
      </c>
      <c r="E125" s="122">
        <v>875</v>
      </c>
      <c r="F125" s="148" t="str">
        <f>VLOOKUP(E125,VIP!$A$2:$O12622,2,0)</f>
        <v>DRBR875</v>
      </c>
      <c r="G125" s="121" t="str">
        <f>VLOOKUP(E125,'LISTADO ATM'!$A$2:$B$900,2,0)</f>
        <v xml:space="preserve">ATM Texaco Aut. Duarte KM 14 1/2 (Los Alcarrizos) </v>
      </c>
      <c r="H125" s="121" t="str">
        <f>VLOOKUP(E125,VIP!$A$2:$O17543,7,FALSE)</f>
        <v>Si</v>
      </c>
      <c r="I125" s="121" t="str">
        <f>VLOOKUP(E125,VIP!$A$2:$O9508,8,FALSE)</f>
        <v>Si</v>
      </c>
      <c r="J125" s="121" t="str">
        <f>VLOOKUP(E125,VIP!$A$2:$O9458,8,FALSE)</f>
        <v>Si</v>
      </c>
      <c r="K125" s="121" t="str">
        <f>VLOOKUP(E125,VIP!$A$2:$O13032,6,0)</f>
        <v>NO</v>
      </c>
      <c r="L125" s="123" t="s">
        <v>2428</v>
      </c>
      <c r="M125" s="117" t="s">
        <v>2465</v>
      </c>
      <c r="N125" s="117" t="s">
        <v>2472</v>
      </c>
      <c r="O125" s="148" t="s">
        <v>2473</v>
      </c>
      <c r="P125" s="136"/>
      <c r="Q125" s="117" t="s">
        <v>2428</v>
      </c>
    </row>
    <row r="126" spans="1:17" s="99" customFormat="1" ht="18" x14ac:dyDescent="0.25">
      <c r="A126" s="121" t="str">
        <f>VLOOKUP(E126,'LISTADO ATM'!$A$2:$C$901,3,0)</f>
        <v>NORTE</v>
      </c>
      <c r="B126" s="139" t="s">
        <v>2629</v>
      </c>
      <c r="C126" s="119">
        <v>44304.416550925926</v>
      </c>
      <c r="D126" s="121" t="s">
        <v>2190</v>
      </c>
      <c r="E126" s="122">
        <v>52</v>
      </c>
      <c r="F126" s="148" t="str">
        <f>VLOOKUP(E126,VIP!$A$2:$O12631,2,0)</f>
        <v>DRBR052</v>
      </c>
      <c r="G126" s="121" t="str">
        <f>VLOOKUP(E126,'LISTADO ATM'!$A$2:$B$900,2,0)</f>
        <v xml:space="preserve">ATM Oficina Jarabacoa </v>
      </c>
      <c r="H126" s="121" t="str">
        <f>VLOOKUP(E126,VIP!$A$2:$O17552,7,FALSE)</f>
        <v>Si</v>
      </c>
      <c r="I126" s="121" t="str">
        <f>VLOOKUP(E126,VIP!$A$2:$O9517,8,FALSE)</f>
        <v>Si</v>
      </c>
      <c r="J126" s="121" t="str">
        <f>VLOOKUP(E126,VIP!$A$2:$O9467,8,FALSE)</f>
        <v>Si</v>
      </c>
      <c r="K126" s="121" t="str">
        <f>VLOOKUP(E126,VIP!$A$2:$O13041,6,0)</f>
        <v>NO</v>
      </c>
      <c r="L126" s="123" t="s">
        <v>2488</v>
      </c>
      <c r="M126" s="117" t="s">
        <v>2465</v>
      </c>
      <c r="N126" s="117" t="s">
        <v>2472</v>
      </c>
      <c r="O126" s="148" t="s">
        <v>2501</v>
      </c>
      <c r="P126" s="136"/>
      <c r="Q126" s="117" t="s">
        <v>2488</v>
      </c>
    </row>
    <row r="127" spans="1:17" s="99" customFormat="1" ht="18" x14ac:dyDescent="0.25">
      <c r="A127" s="121" t="str">
        <f>VLOOKUP(E127,'LISTADO ATM'!$A$2:$C$901,3,0)</f>
        <v>SUR</v>
      </c>
      <c r="B127" s="139" t="s">
        <v>2576</v>
      </c>
      <c r="C127" s="119">
        <v>44303.760034722225</v>
      </c>
      <c r="D127" s="121" t="s">
        <v>2189</v>
      </c>
      <c r="E127" s="122">
        <v>101</v>
      </c>
      <c r="F127" s="148" t="str">
        <f>VLOOKUP(E127,VIP!$A$2:$O12621,2,0)</f>
        <v>DRBR101</v>
      </c>
      <c r="G127" s="121" t="str">
        <f>VLOOKUP(E127,'LISTADO ATM'!$A$2:$B$900,2,0)</f>
        <v xml:space="preserve">ATM Oficina San Juan de la Maguana I </v>
      </c>
      <c r="H127" s="121" t="str">
        <f>VLOOKUP(E127,VIP!$A$2:$O17542,7,FALSE)</f>
        <v>Si</v>
      </c>
      <c r="I127" s="121" t="str">
        <f>VLOOKUP(E127,VIP!$A$2:$O9507,8,FALSE)</f>
        <v>Si</v>
      </c>
      <c r="J127" s="121" t="str">
        <f>VLOOKUP(E127,VIP!$A$2:$O9457,8,FALSE)</f>
        <v>Si</v>
      </c>
      <c r="K127" s="121" t="str">
        <f>VLOOKUP(E127,VIP!$A$2:$O13031,6,0)</f>
        <v>SI</v>
      </c>
      <c r="L127" s="123" t="s">
        <v>2488</v>
      </c>
      <c r="M127" s="117" t="s">
        <v>2465</v>
      </c>
      <c r="N127" s="117" t="s">
        <v>2472</v>
      </c>
      <c r="O127" s="148" t="s">
        <v>2474</v>
      </c>
      <c r="P127" s="136"/>
      <c r="Q127" s="117" t="s">
        <v>2488</v>
      </c>
    </row>
    <row r="128" spans="1:17" s="99" customFormat="1" ht="18" x14ac:dyDescent="0.25">
      <c r="A128" s="121" t="str">
        <f>VLOOKUP(E128,'LISTADO ATM'!$A$2:$C$901,3,0)</f>
        <v>ESTE</v>
      </c>
      <c r="B128" s="139" t="s">
        <v>2638</v>
      </c>
      <c r="C128" s="119">
        <v>44303.366666666669</v>
      </c>
      <c r="D128" s="121" t="s">
        <v>2189</v>
      </c>
      <c r="E128" s="122">
        <v>631</v>
      </c>
      <c r="F128" s="148" t="str">
        <f>VLOOKUP(E128,VIP!$A$2:$O12632,2,0)</f>
        <v>DRBR417</v>
      </c>
      <c r="G128" s="121" t="str">
        <f>VLOOKUP(E128,'LISTADO ATM'!$A$2:$B$900,2,0)</f>
        <v xml:space="preserve">ATM ASOCODEQUI (San Pedro) </v>
      </c>
      <c r="H128" s="121" t="str">
        <f>VLOOKUP(E128,VIP!$A$2:$O17553,7,FALSE)</f>
        <v>Si</v>
      </c>
      <c r="I128" s="121" t="str">
        <f>VLOOKUP(E128,VIP!$A$2:$O9518,8,FALSE)</f>
        <v>Si</v>
      </c>
      <c r="J128" s="121" t="str">
        <f>VLOOKUP(E128,VIP!$A$2:$O9468,8,FALSE)</f>
        <v>Si</v>
      </c>
      <c r="K128" s="121" t="str">
        <f>VLOOKUP(E128,VIP!$A$2:$O13042,6,0)</f>
        <v>NO</v>
      </c>
      <c r="L128" s="123" t="s">
        <v>2488</v>
      </c>
      <c r="M128" s="117" t="s">
        <v>2465</v>
      </c>
      <c r="N128" s="117" t="s">
        <v>2472</v>
      </c>
      <c r="O128" s="148" t="s">
        <v>2474</v>
      </c>
      <c r="P128" s="136"/>
      <c r="Q128" s="117" t="s">
        <v>2488</v>
      </c>
    </row>
    <row r="129" spans="1:17" s="99" customFormat="1" ht="18" x14ac:dyDescent="0.25">
      <c r="A129" s="121" t="str">
        <f>VLOOKUP(E129,'LISTADO ATM'!$A$2:$C$901,3,0)</f>
        <v>DISTRITO NACIONAL</v>
      </c>
      <c r="B129" s="139" t="s">
        <v>2628</v>
      </c>
      <c r="C129" s="119">
        <v>44304.419733796298</v>
      </c>
      <c r="D129" s="121" t="s">
        <v>2189</v>
      </c>
      <c r="E129" s="122">
        <v>932</v>
      </c>
      <c r="F129" s="148" t="str">
        <f>VLOOKUP(E129,VIP!$A$2:$O12630,2,0)</f>
        <v>DRBR01E</v>
      </c>
      <c r="G129" s="121" t="str">
        <f>VLOOKUP(E129,'LISTADO ATM'!$A$2:$B$900,2,0)</f>
        <v xml:space="preserve">ATM Banco Agrícola </v>
      </c>
      <c r="H129" s="121" t="str">
        <f>VLOOKUP(E129,VIP!$A$2:$O17551,7,FALSE)</f>
        <v>Si</v>
      </c>
      <c r="I129" s="121" t="str">
        <f>VLOOKUP(E129,VIP!$A$2:$O9516,8,FALSE)</f>
        <v>Si</v>
      </c>
      <c r="J129" s="121" t="str">
        <f>VLOOKUP(E129,VIP!$A$2:$O9466,8,FALSE)</f>
        <v>Si</v>
      </c>
      <c r="K129" s="121" t="str">
        <f>VLOOKUP(E129,VIP!$A$2:$O13040,6,0)</f>
        <v>NO</v>
      </c>
      <c r="L129" s="123" t="s">
        <v>2488</v>
      </c>
      <c r="M129" s="117" t="s">
        <v>2465</v>
      </c>
      <c r="N129" s="117" t="s">
        <v>2472</v>
      </c>
      <c r="O129" s="148" t="s">
        <v>2474</v>
      </c>
      <c r="P129" s="136"/>
      <c r="Q129" s="117" t="s">
        <v>2488</v>
      </c>
    </row>
    <row r="130" spans="1:17" s="99" customFormat="1" ht="18" x14ac:dyDescent="0.25">
      <c r="A130" s="121" t="str">
        <f>VLOOKUP(E130,'LISTADO ATM'!$A$2:$C$901,3,0)</f>
        <v>DISTRITO NACIONAL</v>
      </c>
      <c r="B130" s="139" t="s">
        <v>2603</v>
      </c>
      <c r="C130" s="119">
        <v>44303.818043981482</v>
      </c>
      <c r="D130" s="121" t="s">
        <v>2189</v>
      </c>
      <c r="E130" s="122">
        <v>957</v>
      </c>
      <c r="F130" s="148" t="str">
        <f>VLOOKUP(E130,VIP!$A$2:$O12626,2,0)</f>
        <v>DRBR23F</v>
      </c>
      <c r="G130" s="121" t="str">
        <f>VLOOKUP(E130,'LISTADO ATM'!$A$2:$B$900,2,0)</f>
        <v xml:space="preserve">ATM Oficina Venezuela </v>
      </c>
      <c r="H130" s="121" t="str">
        <f>VLOOKUP(E130,VIP!$A$2:$O17547,7,FALSE)</f>
        <v>Si</v>
      </c>
      <c r="I130" s="121" t="str">
        <f>VLOOKUP(E130,VIP!$A$2:$O9512,8,FALSE)</f>
        <v>Si</v>
      </c>
      <c r="J130" s="121" t="str">
        <f>VLOOKUP(E130,VIP!$A$2:$O9462,8,FALSE)</f>
        <v>Si</v>
      </c>
      <c r="K130" s="121" t="str">
        <f>VLOOKUP(E130,VIP!$A$2:$O13036,6,0)</f>
        <v>SI</v>
      </c>
      <c r="L130" s="123" t="s">
        <v>2488</v>
      </c>
      <c r="M130" s="117" t="s">
        <v>2465</v>
      </c>
      <c r="N130" s="117" t="s">
        <v>2472</v>
      </c>
      <c r="O130" s="148" t="s">
        <v>2474</v>
      </c>
      <c r="P130" s="136"/>
      <c r="Q130" s="117" t="s">
        <v>2488</v>
      </c>
    </row>
  </sheetData>
  <autoFilter ref="A4:Q4">
    <sortState ref="A5:Q13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:B80 B10:B21 B1:B4 B131:B1048576">
    <cfRule type="duplicateValues" dxfId="379" priority="363"/>
  </conditionalFormatting>
  <conditionalFormatting sqref="E45:E80 E10:E21 E1:E4 E131:E1048576">
    <cfRule type="duplicateValues" dxfId="378" priority="362"/>
  </conditionalFormatting>
  <conditionalFormatting sqref="E45:E80 E10:E21 E131:E1048576">
    <cfRule type="duplicateValues" dxfId="377" priority="359"/>
  </conditionalFormatting>
  <conditionalFormatting sqref="B68:B80 B10:B21 B131:B1048576">
    <cfRule type="duplicateValues" dxfId="376" priority="358"/>
  </conditionalFormatting>
  <conditionalFormatting sqref="E45:E80 E131:E1048576">
    <cfRule type="duplicateValues" dxfId="375" priority="353"/>
  </conditionalFormatting>
  <conditionalFormatting sqref="B68:B80 B131:B1048576">
    <cfRule type="duplicateValues" dxfId="374" priority="352"/>
  </conditionalFormatting>
  <conditionalFormatting sqref="B68:B80 B10:B21 B1:B4 B131:B1048576">
    <cfRule type="duplicateValues" dxfId="373" priority="343"/>
    <cfRule type="duplicateValues" dxfId="372" priority="344"/>
  </conditionalFormatting>
  <conditionalFormatting sqref="B68:B80">
    <cfRule type="duplicateValues" dxfId="371" priority="332"/>
  </conditionalFormatting>
  <conditionalFormatting sqref="B68:B80">
    <cfRule type="duplicateValues" dxfId="370" priority="319"/>
  </conditionalFormatting>
  <conditionalFormatting sqref="E45:E80 E1:E21 E131:E1048576">
    <cfRule type="duplicateValues" dxfId="369" priority="142"/>
  </conditionalFormatting>
  <conditionalFormatting sqref="E131:E1048576 E1:E80">
    <cfRule type="duplicateValues" dxfId="368" priority="95"/>
  </conditionalFormatting>
  <conditionalFormatting sqref="B22:B38">
    <cfRule type="duplicateValues" dxfId="367" priority="120144"/>
  </conditionalFormatting>
  <conditionalFormatting sqref="E22:E38">
    <cfRule type="duplicateValues" dxfId="366" priority="120145"/>
  </conditionalFormatting>
  <conditionalFormatting sqref="B22:B38">
    <cfRule type="duplicateValues" dxfId="365" priority="120146"/>
    <cfRule type="duplicateValues" dxfId="364" priority="120147"/>
  </conditionalFormatting>
  <conditionalFormatting sqref="B39:B44">
    <cfRule type="duplicateValues" dxfId="363" priority="120159"/>
  </conditionalFormatting>
  <conditionalFormatting sqref="B39:B44">
    <cfRule type="duplicateValues" dxfId="362" priority="120163"/>
    <cfRule type="duplicateValues" dxfId="361" priority="120164"/>
  </conditionalFormatting>
  <conditionalFormatting sqref="B45:B80">
    <cfRule type="duplicateValues" dxfId="360" priority="120195"/>
  </conditionalFormatting>
  <conditionalFormatting sqref="B45:B80">
    <cfRule type="duplicateValues" dxfId="359" priority="120196"/>
    <cfRule type="duplicateValues" dxfId="358" priority="120197"/>
  </conditionalFormatting>
  <conditionalFormatting sqref="E39:E80">
    <cfRule type="duplicateValues" dxfId="357" priority="120198"/>
  </conditionalFormatting>
  <conditionalFormatting sqref="B81:B85">
    <cfRule type="duplicateValues" dxfId="356" priority="91"/>
  </conditionalFormatting>
  <conditionalFormatting sqref="E81:E85">
    <cfRule type="duplicateValues" dxfId="355" priority="90"/>
  </conditionalFormatting>
  <conditionalFormatting sqref="E81:E85">
    <cfRule type="duplicateValues" dxfId="354" priority="89"/>
  </conditionalFormatting>
  <conditionalFormatting sqref="B81:B85">
    <cfRule type="duplicateValues" dxfId="353" priority="88"/>
  </conditionalFormatting>
  <conditionalFormatting sqref="E81:E85">
    <cfRule type="duplicateValues" dxfId="352" priority="87"/>
  </conditionalFormatting>
  <conditionalFormatting sqref="B81:B85">
    <cfRule type="duplicateValues" dxfId="351" priority="86"/>
  </conditionalFormatting>
  <conditionalFormatting sqref="B81:B85">
    <cfRule type="duplicateValues" dxfId="350" priority="84"/>
    <cfRule type="duplicateValues" dxfId="349" priority="85"/>
  </conditionalFormatting>
  <conditionalFormatting sqref="B81:B85">
    <cfRule type="duplicateValues" dxfId="348" priority="83"/>
  </conditionalFormatting>
  <conditionalFormatting sqref="B81:B85">
    <cfRule type="duplicateValues" dxfId="347" priority="82"/>
  </conditionalFormatting>
  <conditionalFormatting sqref="E81:E85">
    <cfRule type="duplicateValues" dxfId="346" priority="81"/>
  </conditionalFormatting>
  <conditionalFormatting sqref="E81:E85">
    <cfRule type="duplicateValues" dxfId="345" priority="80"/>
  </conditionalFormatting>
  <conditionalFormatting sqref="B81:B85">
    <cfRule type="duplicateValues" dxfId="344" priority="79"/>
  </conditionalFormatting>
  <conditionalFormatting sqref="B81:B85">
    <cfRule type="duplicateValues" dxfId="343" priority="77"/>
    <cfRule type="duplicateValues" dxfId="342" priority="78"/>
  </conditionalFormatting>
  <conditionalFormatting sqref="E81:E85">
    <cfRule type="duplicateValues" dxfId="341" priority="76"/>
  </conditionalFormatting>
  <conditionalFormatting sqref="E131:E1048576 E1:E85">
    <cfRule type="duplicateValues" dxfId="340" priority="75"/>
  </conditionalFormatting>
  <conditionalFormatting sqref="B86:B104">
    <cfRule type="duplicateValues" dxfId="339" priority="74"/>
  </conditionalFormatting>
  <conditionalFormatting sqref="E86:E104">
    <cfRule type="duplicateValues" dxfId="338" priority="73"/>
  </conditionalFormatting>
  <conditionalFormatting sqref="E86:E104">
    <cfRule type="duplicateValues" dxfId="337" priority="72"/>
  </conditionalFormatting>
  <conditionalFormatting sqref="B86:B104">
    <cfRule type="duplicateValues" dxfId="336" priority="71"/>
  </conditionalFormatting>
  <conditionalFormatting sqref="E86:E104">
    <cfRule type="duplicateValues" dxfId="335" priority="70"/>
  </conditionalFormatting>
  <conditionalFormatting sqref="B86:B104">
    <cfRule type="duplicateValues" dxfId="334" priority="69"/>
  </conditionalFormatting>
  <conditionalFormatting sqref="B86:B104">
    <cfRule type="duplicateValues" dxfId="333" priority="67"/>
    <cfRule type="duplicateValues" dxfId="332" priority="68"/>
  </conditionalFormatting>
  <conditionalFormatting sqref="B86:B104">
    <cfRule type="duplicateValues" dxfId="331" priority="66"/>
  </conditionalFormatting>
  <conditionalFormatting sqref="B86:B104">
    <cfRule type="duplicateValues" dxfId="330" priority="65"/>
  </conditionalFormatting>
  <conditionalFormatting sqref="E86:E104">
    <cfRule type="duplicateValues" dxfId="329" priority="64"/>
  </conditionalFormatting>
  <conditionalFormatting sqref="E86:E104">
    <cfRule type="duplicateValues" dxfId="328" priority="63"/>
  </conditionalFormatting>
  <conditionalFormatting sqref="B86:B104">
    <cfRule type="duplicateValues" dxfId="327" priority="62"/>
  </conditionalFormatting>
  <conditionalFormatting sqref="B86:B104">
    <cfRule type="duplicateValues" dxfId="326" priority="60"/>
    <cfRule type="duplicateValues" dxfId="325" priority="61"/>
  </conditionalFormatting>
  <conditionalFormatting sqref="E86:E104">
    <cfRule type="duplicateValues" dxfId="324" priority="59"/>
  </conditionalFormatting>
  <conditionalFormatting sqref="E86:E104">
    <cfRule type="duplicateValues" dxfId="323" priority="58"/>
  </conditionalFormatting>
  <conditionalFormatting sqref="B105">
    <cfRule type="duplicateValues" dxfId="322" priority="57"/>
  </conditionalFormatting>
  <conditionalFormatting sqref="E105">
    <cfRule type="duplicateValues" dxfId="321" priority="56"/>
  </conditionalFormatting>
  <conditionalFormatting sqref="E105">
    <cfRule type="duplicateValues" dxfId="320" priority="55"/>
  </conditionalFormatting>
  <conditionalFormatting sqref="B105">
    <cfRule type="duplicateValues" dxfId="319" priority="54"/>
  </conditionalFormatting>
  <conditionalFormatting sqref="E105">
    <cfRule type="duplicateValues" dxfId="318" priority="53"/>
  </conditionalFormatting>
  <conditionalFormatting sqref="B105">
    <cfRule type="duplicateValues" dxfId="317" priority="52"/>
  </conditionalFormatting>
  <conditionalFormatting sqref="B105">
    <cfRule type="duplicateValues" dxfId="316" priority="50"/>
    <cfRule type="duplicateValues" dxfId="315" priority="51"/>
  </conditionalFormatting>
  <conditionalFormatting sqref="B105">
    <cfRule type="duplicateValues" dxfId="314" priority="49"/>
  </conditionalFormatting>
  <conditionalFormatting sqref="B105">
    <cfRule type="duplicateValues" dxfId="313" priority="48"/>
  </conditionalFormatting>
  <conditionalFormatting sqref="E105">
    <cfRule type="duplicateValues" dxfId="312" priority="47"/>
  </conditionalFormatting>
  <conditionalFormatting sqref="E105">
    <cfRule type="duplicateValues" dxfId="311" priority="46"/>
  </conditionalFormatting>
  <conditionalFormatting sqref="B105">
    <cfRule type="duplicateValues" dxfId="310" priority="45"/>
  </conditionalFormatting>
  <conditionalFormatting sqref="B105">
    <cfRule type="duplicateValues" dxfId="309" priority="43"/>
    <cfRule type="duplicateValues" dxfId="308" priority="44"/>
  </conditionalFormatting>
  <conditionalFormatting sqref="E105">
    <cfRule type="duplicateValues" dxfId="307" priority="42"/>
  </conditionalFormatting>
  <conditionalFormatting sqref="E105">
    <cfRule type="duplicateValues" dxfId="306" priority="41"/>
  </conditionalFormatting>
  <conditionalFormatting sqref="B131:B1048576 B1:B105">
    <cfRule type="duplicateValues" dxfId="305" priority="40"/>
  </conditionalFormatting>
  <conditionalFormatting sqref="B106:B128">
    <cfRule type="duplicateValues" dxfId="304" priority="39"/>
  </conditionalFormatting>
  <conditionalFormatting sqref="E106:E128">
    <cfRule type="duplicateValues" dxfId="303" priority="38"/>
  </conditionalFormatting>
  <conditionalFormatting sqref="E106:E128">
    <cfRule type="duplicateValues" dxfId="302" priority="37"/>
  </conditionalFormatting>
  <conditionalFormatting sqref="B106:B128">
    <cfRule type="duplicateValues" dxfId="301" priority="36"/>
  </conditionalFormatting>
  <conditionalFormatting sqref="E106:E128">
    <cfRule type="duplicateValues" dxfId="300" priority="35"/>
  </conditionalFormatting>
  <conditionalFormatting sqref="B106:B128">
    <cfRule type="duplicateValues" dxfId="299" priority="34"/>
  </conditionalFormatting>
  <conditionalFormatting sqref="B106:B128">
    <cfRule type="duplicateValues" dxfId="298" priority="32"/>
    <cfRule type="duplicateValues" dxfId="297" priority="33"/>
  </conditionalFormatting>
  <conditionalFormatting sqref="B106:B128">
    <cfRule type="duplicateValues" dxfId="296" priority="31"/>
  </conditionalFormatting>
  <conditionalFormatting sqref="B106:B128">
    <cfRule type="duplicateValues" dxfId="295" priority="30"/>
  </conditionalFormatting>
  <conditionalFormatting sqref="E106:E128">
    <cfRule type="duplicateValues" dxfId="294" priority="29"/>
  </conditionalFormatting>
  <conditionalFormatting sqref="E106:E128">
    <cfRule type="duplicateValues" dxfId="293" priority="28"/>
  </conditionalFormatting>
  <conditionalFormatting sqref="B106:B128">
    <cfRule type="duplicateValues" dxfId="292" priority="27"/>
  </conditionalFormatting>
  <conditionalFormatting sqref="B106:B128">
    <cfRule type="duplicateValues" dxfId="291" priority="25"/>
    <cfRule type="duplicateValues" dxfId="290" priority="26"/>
  </conditionalFormatting>
  <conditionalFormatting sqref="E106:E128">
    <cfRule type="duplicateValues" dxfId="289" priority="24"/>
  </conditionalFormatting>
  <conditionalFormatting sqref="E106:E128">
    <cfRule type="duplicateValues" dxfId="288" priority="23"/>
  </conditionalFormatting>
  <conditionalFormatting sqref="B106:B128">
    <cfRule type="duplicateValues" dxfId="287" priority="22"/>
  </conditionalFormatting>
  <conditionalFormatting sqref="E131:E1048576 E1:E128">
    <cfRule type="duplicateValues" dxfId="286" priority="21"/>
  </conditionalFormatting>
  <conditionalFormatting sqref="B129:B130">
    <cfRule type="duplicateValues" dxfId="285" priority="20"/>
  </conditionalFormatting>
  <conditionalFormatting sqref="E129:E130">
    <cfRule type="duplicateValues" dxfId="284" priority="19"/>
  </conditionalFormatting>
  <conditionalFormatting sqref="E129:E130">
    <cfRule type="duplicateValues" dxfId="283" priority="18"/>
  </conditionalFormatting>
  <conditionalFormatting sqref="B129:B130">
    <cfRule type="duplicateValues" dxfId="282" priority="17"/>
  </conditionalFormatting>
  <conditionalFormatting sqref="E129:E130">
    <cfRule type="duplicateValues" dxfId="281" priority="16"/>
  </conditionalFormatting>
  <conditionalFormatting sqref="B129:B130">
    <cfRule type="duplicateValues" dxfId="280" priority="15"/>
  </conditionalFormatting>
  <conditionalFormatting sqref="B129:B130">
    <cfRule type="duplicateValues" dxfId="279" priority="13"/>
    <cfRule type="duplicateValues" dxfId="278" priority="14"/>
  </conditionalFormatting>
  <conditionalFormatting sqref="B129:B130">
    <cfRule type="duplicateValues" dxfId="277" priority="12"/>
  </conditionalFormatting>
  <conditionalFormatting sqref="B129:B130">
    <cfRule type="duplicateValues" dxfId="276" priority="11"/>
  </conditionalFormatting>
  <conditionalFormatting sqref="E129:E130">
    <cfRule type="duplicateValues" dxfId="275" priority="10"/>
  </conditionalFormatting>
  <conditionalFormatting sqref="E129:E130">
    <cfRule type="duplicateValues" dxfId="274" priority="9"/>
  </conditionalFormatting>
  <conditionalFormatting sqref="B129:B130">
    <cfRule type="duplicateValues" dxfId="273" priority="8"/>
  </conditionalFormatting>
  <conditionalFormatting sqref="B129:B130">
    <cfRule type="duplicateValues" dxfId="272" priority="6"/>
    <cfRule type="duplicateValues" dxfId="271" priority="7"/>
  </conditionalFormatting>
  <conditionalFormatting sqref="E129:E130">
    <cfRule type="duplicateValues" dxfId="270" priority="5"/>
  </conditionalFormatting>
  <conditionalFormatting sqref="E129:E130">
    <cfRule type="duplicateValues" dxfId="269" priority="4"/>
  </conditionalFormatting>
  <conditionalFormatting sqref="B129:B130">
    <cfRule type="duplicateValues" dxfId="268" priority="3"/>
  </conditionalFormatting>
  <conditionalFormatting sqref="E129:E130">
    <cfRule type="duplicateValues" dxfId="267" priority="2"/>
  </conditionalFormatting>
  <conditionalFormatting sqref="E1:E1048576">
    <cfRule type="duplicateValues" dxfId="266" priority="1"/>
  </conditionalFormatting>
  <conditionalFormatting sqref="E10:E21">
    <cfRule type="duplicateValues" dxfId="131" priority="120276"/>
  </conditionalFormatting>
  <conditionalFormatting sqref="B5:B21">
    <cfRule type="duplicateValues" dxfId="130" priority="120278"/>
  </conditionalFormatting>
  <conditionalFormatting sqref="E5:E21">
    <cfRule type="duplicateValues" dxfId="129" priority="120280"/>
  </conditionalFormatting>
  <conditionalFormatting sqref="B5:B21">
    <cfRule type="duplicateValues" dxfId="128" priority="120282"/>
    <cfRule type="duplicateValues" dxfId="127" priority="120283"/>
  </conditionalFormatting>
  <hyperlinks>
    <hyperlink ref="B54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19" zoomScaleNormal="100" workbookViewId="0">
      <selection activeCell="B124" sqref="B12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44303.708333333336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2609</v>
      </c>
      <c r="E9" s="149"/>
    </row>
    <row r="10" spans="1:5" ht="18.75" thickBot="1" x14ac:dyDescent="0.3">
      <c r="A10" s="103" t="s">
        <v>2495</v>
      </c>
      <c r="B10" s="135">
        <f>COUNT(B9:B9)</f>
        <v>0</v>
      </c>
      <c r="C10" s="172"/>
      <c r="D10" s="173"/>
      <c r="E10" s="174"/>
    </row>
    <row r="11" spans="1:5" x14ac:dyDescent="0.25">
      <c r="B11" s="105"/>
      <c r="E11" s="105"/>
    </row>
    <row r="12" spans="1:5" ht="18" x14ac:dyDescent="0.25">
      <c r="A12" s="169" t="s">
        <v>2496</v>
      </c>
      <c r="B12" s="170"/>
      <c r="C12" s="170"/>
      <c r="D12" s="170"/>
      <c r="E12" s="17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.75" thickBot="1" x14ac:dyDescent="0.3">
      <c r="A15" s="103" t="s">
        <v>2495</v>
      </c>
      <c r="B15" s="135">
        <f>COUNT(B14:B14)</f>
        <v>0</v>
      </c>
      <c r="C15" s="175"/>
      <c r="D15" s="176"/>
      <c r="E15" s="177"/>
    </row>
    <row r="16" spans="1:5" ht="15.75" thickBot="1" x14ac:dyDescent="0.3">
      <c r="B16" s="105"/>
      <c r="E16" s="105"/>
    </row>
    <row r="17" spans="1:5" ht="18.75" thickBot="1" x14ac:dyDescent="0.3">
      <c r="A17" s="156" t="s">
        <v>2497</v>
      </c>
      <c r="B17" s="157"/>
      <c r="C17" s="157"/>
      <c r="D17" s="157"/>
      <c r="E17" s="158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49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49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17.25" customHeight="1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8" x14ac:dyDescent="0.25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8" x14ac:dyDescent="0.25">
      <c r="A33" s="125" t="str">
        <f>VLOOKUP(B33,'[1]LISTADO ATM'!$A$2:$C$821,3,0)</f>
        <v>DISTRITO NACIONAL</v>
      </c>
      <c r="B33" s="125">
        <v>672</v>
      </c>
      <c r="C33" s="125" t="str">
        <f>VLOOKUP(B33,'[1]LISTADO ATM'!$A$2:$B$821,2,0)</f>
        <v>ATM Destacamento Policía Nacional La Victoria</v>
      </c>
      <c r="D33" s="127" t="s">
        <v>2451</v>
      </c>
      <c r="E33" s="130" t="s">
        <v>2637</v>
      </c>
    </row>
    <row r="34" spans="1:5" ht="18" x14ac:dyDescent="0.25">
      <c r="A34" s="125" t="str">
        <f>VLOOKUP(B34,'[1]LISTADO ATM'!$A$2:$C$821,3,0)</f>
        <v>DISTRITO NACIONAL</v>
      </c>
      <c r="B34" s="125">
        <v>979</v>
      </c>
      <c r="C34" s="125" t="str">
        <f>VLOOKUP(B34,'[1]LISTADO ATM'!$A$2:$B$821,2,0)</f>
        <v xml:space="preserve">ATM Oficina Luperón I </v>
      </c>
      <c r="D34" s="127" t="s">
        <v>2451</v>
      </c>
      <c r="E34" s="130">
        <v>335856947</v>
      </c>
    </row>
    <row r="35" spans="1:5" ht="18" x14ac:dyDescent="0.25">
      <c r="A35" s="125" t="str">
        <f>VLOOKUP(B35,'[1]LISTADO ATM'!$A$2:$C$821,3,0)</f>
        <v>SUR</v>
      </c>
      <c r="B35" s="125">
        <v>6</v>
      </c>
      <c r="C35" s="125" t="str">
        <f>VLOOKUP(B35,'[1]LISTADO ATM'!$A$2:$B$821,2,0)</f>
        <v xml:space="preserve">ATM Plaza WAO San Juan </v>
      </c>
      <c r="D35" s="127" t="s">
        <v>2451</v>
      </c>
      <c r="E35" s="130">
        <v>335856952</v>
      </c>
    </row>
    <row r="36" spans="1:5" ht="18" x14ac:dyDescent="0.25">
      <c r="A36" s="125" t="str">
        <f>VLOOKUP(B36,'[1]LISTADO ATM'!$A$2:$C$821,3,0)</f>
        <v>NORTE</v>
      </c>
      <c r="B36" s="125">
        <v>136</v>
      </c>
      <c r="C36" s="125" t="str">
        <f>VLOOKUP(B36,'[1]LISTADO ATM'!$A$2:$B$821,2,0)</f>
        <v>ATM S/M Xtra (Santiago)</v>
      </c>
      <c r="D36" s="127" t="s">
        <v>2451</v>
      </c>
      <c r="E36" s="130">
        <v>335856954</v>
      </c>
    </row>
    <row r="37" spans="1:5" ht="18" x14ac:dyDescent="0.25">
      <c r="A37" s="125" t="str">
        <f>VLOOKUP(B37,'[1]LISTADO ATM'!$A$2:$C$821,3,0)</f>
        <v>DISTRITO NACIONAL</v>
      </c>
      <c r="B37" s="125">
        <v>391</v>
      </c>
      <c r="C37" s="125" t="str">
        <f>VLOOKUP(B37,'[1]LISTADO ATM'!$A$2:$B$821,2,0)</f>
        <v xml:space="preserve">ATM S/M Jumbo Luperón </v>
      </c>
      <c r="D37" s="127" t="s">
        <v>2451</v>
      </c>
      <c r="E37" s="130">
        <v>335856960</v>
      </c>
    </row>
    <row r="38" spans="1:5" ht="18" x14ac:dyDescent="0.25">
      <c r="A38" s="125" t="str">
        <f>VLOOKUP(B38,'[1]LISTADO ATM'!$A$2:$C$821,3,0)</f>
        <v>DISTRITO NACIONAL</v>
      </c>
      <c r="B38" s="125">
        <v>734</v>
      </c>
      <c r="C38" s="125" t="str">
        <f>VLOOKUP(B38,'[1]LISTADO ATM'!$A$2:$B$821,2,0)</f>
        <v xml:space="preserve">ATM Oficina Independencia I </v>
      </c>
      <c r="D38" s="127" t="s">
        <v>2451</v>
      </c>
      <c r="E38" s="130">
        <v>335856961</v>
      </c>
    </row>
    <row r="39" spans="1:5" ht="18" x14ac:dyDescent="0.25">
      <c r="A39" s="125" t="str">
        <f>VLOOKUP(B39,'[1]LISTADO ATM'!$A$2:$C$821,3,0)</f>
        <v>DISTRITO NACIONAL</v>
      </c>
      <c r="B39" s="125">
        <v>590</v>
      </c>
      <c r="C39" s="125" t="str">
        <f>VLOOKUP(B39,'[1]LISTADO ATM'!$A$2:$B$821,2,0)</f>
        <v xml:space="preserve">ATM Olé Aut. Las Américas </v>
      </c>
      <c r="D39" s="127" t="s">
        <v>2451</v>
      </c>
      <c r="E39" s="130">
        <v>335856974</v>
      </c>
    </row>
    <row r="40" spans="1:5" ht="18" x14ac:dyDescent="0.25">
      <c r="A40" s="125" t="str">
        <f>VLOOKUP(B40,'[1]LISTADO ATM'!$A$2:$C$821,3,0)</f>
        <v>DISTRITO NACIONAL</v>
      </c>
      <c r="B40" s="125">
        <v>378</v>
      </c>
      <c r="C40" s="125" t="str">
        <f>VLOOKUP(B40,'[1]LISTADO ATM'!$A$2:$B$821,2,0)</f>
        <v>ATM UNP Villa Flores</v>
      </c>
      <c r="D40" s="127" t="s">
        <v>2451</v>
      </c>
      <c r="E40" s="130">
        <v>335856976</v>
      </c>
    </row>
    <row r="41" spans="1:5" ht="18" x14ac:dyDescent="0.25">
      <c r="A41" s="125" t="str">
        <f>VLOOKUP(B41,'[1]LISTADO ATM'!$A$2:$C$821,3,0)</f>
        <v>ESTE</v>
      </c>
      <c r="B41" s="125">
        <v>651</v>
      </c>
      <c r="C41" s="125" t="str">
        <f>VLOOKUP(B41,'[1]LISTADO ATM'!$A$2:$B$821,2,0)</f>
        <v>ATM Eco Petroleo Romana</v>
      </c>
      <c r="D41" s="127" t="s">
        <v>2451</v>
      </c>
      <c r="E41" s="130">
        <v>335856978</v>
      </c>
    </row>
    <row r="42" spans="1:5" ht="18" x14ac:dyDescent="0.25">
      <c r="A42" s="125" t="str">
        <f>VLOOKUP(B42,'[1]LISTADO ATM'!$A$2:$C$821,3,0)</f>
        <v>NORTE</v>
      </c>
      <c r="B42" s="125">
        <v>88</v>
      </c>
      <c r="C42" s="125" t="str">
        <f>VLOOKUP(B42,'[1]LISTADO ATM'!$A$2:$B$821,2,0)</f>
        <v xml:space="preserve">ATM S/M La Fuente (Santiago) </v>
      </c>
      <c r="D42" s="127" t="s">
        <v>2451</v>
      </c>
      <c r="E42" s="130" t="s">
        <v>2668</v>
      </c>
    </row>
    <row r="43" spans="1:5" ht="18" x14ac:dyDescent="0.25">
      <c r="A43" s="125" t="e">
        <f>VLOOKUP(B43,'[1]LISTADO ATM'!$A$2:$C$821,3,0)</f>
        <v>#N/A</v>
      </c>
      <c r="B43" s="125"/>
      <c r="C43" s="125" t="e">
        <f>VLOOKUP(B43,'[1]LISTADO ATM'!$A$2:$B$821,2,0)</f>
        <v>#N/A</v>
      </c>
      <c r="D43" s="127" t="s">
        <v>2451</v>
      </c>
      <c r="E43" s="130"/>
    </row>
    <row r="44" spans="1:5" ht="18" x14ac:dyDescent="0.25">
      <c r="A44" s="125" t="e">
        <f>VLOOKUP(B44,'[1]LISTADO ATM'!$A$2:$C$821,3,0)</f>
        <v>#N/A</v>
      </c>
      <c r="B44" s="125"/>
      <c r="C44" s="125" t="e">
        <f>VLOOKUP(B44,'[1]LISTADO ATM'!$A$2:$B$821,2,0)</f>
        <v>#N/A</v>
      </c>
      <c r="D44" s="127" t="s">
        <v>2451</v>
      </c>
      <c r="E44" s="130"/>
    </row>
    <row r="45" spans="1:5" ht="18.75" thickBot="1" x14ac:dyDescent="0.3">
      <c r="A45" s="103" t="s">
        <v>2495</v>
      </c>
      <c r="B45" s="135">
        <f>COUNT(B19:B44)</f>
        <v>23</v>
      </c>
      <c r="C45" s="113"/>
      <c r="D45" s="113"/>
      <c r="E45" s="113"/>
    </row>
    <row r="46" spans="1:5" ht="15.75" thickBot="1" x14ac:dyDescent="0.3">
      <c r="B46" s="105"/>
      <c r="E46" s="105"/>
    </row>
    <row r="47" spans="1:5" ht="18.75" thickBot="1" x14ac:dyDescent="0.3">
      <c r="A47" s="156" t="s">
        <v>2451</v>
      </c>
      <c r="B47" s="157"/>
      <c r="C47" s="157"/>
      <c r="D47" s="157"/>
      <c r="E47" s="158"/>
    </row>
    <row r="48" spans="1:5" ht="18" x14ac:dyDescent="0.25">
      <c r="A48" s="102" t="s">
        <v>15</v>
      </c>
      <c r="B48" s="102" t="s">
        <v>2426</v>
      </c>
      <c r="C48" s="102" t="s">
        <v>46</v>
      </c>
      <c r="D48" s="102" t="s">
        <v>2429</v>
      </c>
      <c r="E48" s="102" t="s">
        <v>2427</v>
      </c>
    </row>
    <row r="49" spans="1:5" ht="18" x14ac:dyDescent="0.25">
      <c r="A49" s="100" t="str">
        <f>VLOOKUP(B49,'[1]LISTADO ATM'!$A$2:$C$821,3,0)</f>
        <v>DISTRITO NACIONAL</v>
      </c>
      <c r="B49" s="141">
        <v>567</v>
      </c>
      <c r="C49" s="125" t="str">
        <f>VLOOKUP(B49,'[1]LISTADO ATM'!$A$2:$B$821,2,0)</f>
        <v xml:space="preserve">ATM Oficina Máximo Gómez </v>
      </c>
      <c r="D49" s="114" t="s">
        <v>2523</v>
      </c>
      <c r="E49" s="125">
        <v>335850318</v>
      </c>
    </row>
    <row r="50" spans="1:5" ht="18" x14ac:dyDescent="0.25">
      <c r="A50" s="100" t="str">
        <f>VLOOKUP(B50,'[1]LISTADO ATM'!$A$2:$C$821,3,0)</f>
        <v>DISTRITO NACIONAL</v>
      </c>
      <c r="B50" s="125">
        <v>490</v>
      </c>
      <c r="C50" s="125" t="str">
        <f>VLOOKUP(B50,'[1]LISTADO ATM'!$A$2:$B$821,2,0)</f>
        <v xml:space="preserve">ATM Hospital Ney Arias Lora </v>
      </c>
      <c r="D50" s="114" t="s">
        <v>2523</v>
      </c>
      <c r="E50" s="150">
        <v>335856019</v>
      </c>
    </row>
    <row r="51" spans="1:5" ht="18" x14ac:dyDescent="0.25">
      <c r="A51" s="100" t="str">
        <f>VLOOKUP(B51,'[1]LISTADO ATM'!$A$2:$C$821,3,0)</f>
        <v>SUR</v>
      </c>
      <c r="B51" s="125">
        <v>871</v>
      </c>
      <c r="C51" s="125" t="str">
        <f>VLOOKUP(B51,'[1]LISTADO ATM'!$A$2:$B$821,2,0)</f>
        <v>ATM Plaza Cultural San Juan</v>
      </c>
      <c r="D51" s="114" t="s">
        <v>2523</v>
      </c>
      <c r="E51" s="150">
        <v>335856289</v>
      </c>
    </row>
    <row r="52" spans="1:5" ht="18" x14ac:dyDescent="0.25">
      <c r="A52" s="100" t="str">
        <f>VLOOKUP(B52,'[1]LISTADO ATM'!$A$2:$C$821,3,0)</f>
        <v>NORTE</v>
      </c>
      <c r="B52" s="125">
        <v>749</v>
      </c>
      <c r="C52" s="125" t="str">
        <f>VLOOKUP(B52,'[1]LISTADO ATM'!$A$2:$B$821,2,0)</f>
        <v xml:space="preserve">ATM Oficina Yaque </v>
      </c>
      <c r="D52" s="114" t="s">
        <v>2523</v>
      </c>
      <c r="E52" s="150">
        <v>335856878</v>
      </c>
    </row>
    <row r="53" spans="1:5" ht="18" x14ac:dyDescent="0.25">
      <c r="A53" s="100" t="str">
        <f>VLOOKUP(B53,'[1]LISTADO ATM'!$A$2:$C$821,3,0)</f>
        <v>DISTRITO NACIONAL</v>
      </c>
      <c r="B53" s="125">
        <v>302</v>
      </c>
      <c r="C53" s="125" t="str">
        <f>VLOOKUP(B53,'[1]LISTADO ATM'!$A$2:$B$821,2,0)</f>
        <v xml:space="preserve">ATM S/M Aprezio Los Mameyes  </v>
      </c>
      <c r="D53" s="114" t="s">
        <v>2523</v>
      </c>
      <c r="E53" s="150">
        <v>335856880</v>
      </c>
    </row>
    <row r="54" spans="1:5" ht="18" x14ac:dyDescent="0.25">
      <c r="A54" s="100" t="str">
        <f>VLOOKUP(B54,'[1]LISTADO ATM'!$A$2:$C$821,3,0)</f>
        <v>DISTRITO NACIONAL</v>
      </c>
      <c r="B54" s="125">
        <v>911</v>
      </c>
      <c r="C54" s="125" t="str">
        <f>VLOOKUP(B54,'[1]LISTADO ATM'!$A$2:$B$821,2,0)</f>
        <v xml:space="preserve">ATM Oficina Venezuela II </v>
      </c>
      <c r="D54" s="114" t="s">
        <v>2523</v>
      </c>
      <c r="E54" s="150">
        <v>335856885</v>
      </c>
    </row>
    <row r="55" spans="1:5" ht="18" x14ac:dyDescent="0.25">
      <c r="A55" s="100" t="e">
        <f>VLOOKUP(B55,'[1]LISTADO ATM'!$A$2:$C$821,3,0)</f>
        <v>#N/A</v>
      </c>
      <c r="B55" s="125"/>
      <c r="C55" s="125" t="e">
        <f>VLOOKUP(B55,'[1]LISTADO ATM'!$A$2:$B$821,2,0)</f>
        <v>#N/A</v>
      </c>
      <c r="D55" s="114" t="s">
        <v>2523</v>
      </c>
      <c r="E55" s="150"/>
    </row>
    <row r="56" spans="1:5" ht="18" x14ac:dyDescent="0.25">
      <c r="A56" s="100" t="str">
        <f>VLOOKUP(B56,'[1]LISTADO ATM'!$A$2:$C$821,3,0)</f>
        <v>ESTE</v>
      </c>
      <c r="B56" s="125">
        <v>385</v>
      </c>
      <c r="C56" s="125" t="str">
        <f>VLOOKUP(B56,'[1]LISTADO ATM'!$A$2:$B$821,2,0)</f>
        <v xml:space="preserve">ATM Plaza Verón I </v>
      </c>
      <c r="D56" s="114" t="s">
        <v>2523</v>
      </c>
      <c r="E56" s="150">
        <v>335856922</v>
      </c>
    </row>
    <row r="57" spans="1:5" ht="18" x14ac:dyDescent="0.25">
      <c r="A57" s="100" t="str">
        <f>VLOOKUP(B57,'[1]LISTADO ATM'!$A$2:$C$821,3,0)</f>
        <v>SUR</v>
      </c>
      <c r="B57" s="125">
        <v>825</v>
      </c>
      <c r="C57" s="125" t="str">
        <f>VLOOKUP(B57,'[1]LISTADO ATM'!$A$2:$B$821,2,0)</f>
        <v xml:space="preserve">ATM Estacion Eco Cibeles (Las Matas de Farfán) </v>
      </c>
      <c r="D57" s="114" t="s">
        <v>2523</v>
      </c>
      <c r="E57" s="150">
        <v>335856926</v>
      </c>
    </row>
    <row r="58" spans="1:5" ht="18" x14ac:dyDescent="0.25">
      <c r="A58" s="100" t="str">
        <f>VLOOKUP(B58,'[1]LISTADO ATM'!$A$2:$C$821,3,0)</f>
        <v>DISTRITO NACIONAL</v>
      </c>
      <c r="B58" s="125">
        <v>577</v>
      </c>
      <c r="C58" s="125" t="str">
        <f>VLOOKUP(B58,'[1]LISTADO ATM'!$A$2:$B$821,2,0)</f>
        <v xml:space="preserve">ATM Olé Ave. Duarte </v>
      </c>
      <c r="D58" s="114" t="s">
        <v>2523</v>
      </c>
      <c r="E58" s="150">
        <v>335856929</v>
      </c>
    </row>
    <row r="59" spans="1:5" ht="18" x14ac:dyDescent="0.25">
      <c r="A59" s="100" t="str">
        <f>VLOOKUP(B59,'[1]LISTADO ATM'!$A$2:$C$821,3,0)</f>
        <v>DISTRITO NACIONAL</v>
      </c>
      <c r="B59" s="125">
        <v>738</v>
      </c>
      <c r="C59" s="125" t="str">
        <f>VLOOKUP(B59,'[1]LISTADO ATM'!$A$2:$B$821,2,0)</f>
        <v xml:space="preserve">ATM Zona Franca Los Alcarrizos </v>
      </c>
      <c r="D59" s="114" t="s">
        <v>2523</v>
      </c>
      <c r="E59" s="150">
        <v>335856930</v>
      </c>
    </row>
    <row r="60" spans="1:5" ht="18" x14ac:dyDescent="0.25">
      <c r="A60" s="100" t="str">
        <f>VLOOKUP(B60,'[1]LISTADO ATM'!$A$2:$C$821,3,0)</f>
        <v>DISTRITO NACIONAL</v>
      </c>
      <c r="B60" s="125">
        <v>180</v>
      </c>
      <c r="C60" s="125" t="str">
        <f>VLOOKUP(B60,'[1]LISTADO ATM'!$A$2:$B$821,2,0)</f>
        <v xml:space="preserve">ATM Megacentro II </v>
      </c>
      <c r="D60" s="114" t="s">
        <v>2523</v>
      </c>
      <c r="E60" s="150">
        <v>335856931</v>
      </c>
    </row>
    <row r="61" spans="1:5" ht="18" x14ac:dyDescent="0.25">
      <c r="A61" s="100" t="str">
        <f>VLOOKUP(B61,'[1]LISTADO ATM'!$A$2:$C$821,3,0)</f>
        <v>DISTRITO NACIONAL</v>
      </c>
      <c r="B61" s="125">
        <v>572</v>
      </c>
      <c r="C61" s="125" t="str">
        <f>VLOOKUP(B61,'[1]LISTADO ATM'!$A$2:$B$821,2,0)</f>
        <v xml:space="preserve">ATM Olé Ovando </v>
      </c>
      <c r="D61" s="114" t="s">
        <v>2523</v>
      </c>
      <c r="E61" s="150">
        <v>335856944</v>
      </c>
    </row>
    <row r="62" spans="1:5" ht="18" x14ac:dyDescent="0.25">
      <c r="A62" s="100" t="str">
        <f>VLOOKUP(B62,'[1]LISTADO ATM'!$A$2:$C$821,3,0)</f>
        <v>NORTE</v>
      </c>
      <c r="B62" s="125">
        <v>142</v>
      </c>
      <c r="C62" s="125" t="str">
        <f>VLOOKUP(B62,'[1]LISTADO ATM'!$A$2:$B$821,2,0)</f>
        <v xml:space="preserve">ATM Centro de Caja Galerías Bonao </v>
      </c>
      <c r="D62" s="114" t="s">
        <v>2523</v>
      </c>
      <c r="E62" s="150">
        <v>335856955</v>
      </c>
    </row>
    <row r="63" spans="1:5" ht="18" x14ac:dyDescent="0.25">
      <c r="A63" s="100" t="str">
        <f>VLOOKUP(B63,'[1]LISTADO ATM'!$A$2:$C$821,3,0)</f>
        <v>SUR</v>
      </c>
      <c r="B63" s="125">
        <v>962</v>
      </c>
      <c r="C63" s="125" t="str">
        <f>VLOOKUP(B63,'[1]LISTADO ATM'!$A$2:$B$821,2,0)</f>
        <v xml:space="preserve">ATM Oficina Villa Ofelia II (San Juan) </v>
      </c>
      <c r="D63" s="114" t="s">
        <v>2523</v>
      </c>
      <c r="E63" s="150">
        <v>335856956</v>
      </c>
    </row>
    <row r="64" spans="1:5" ht="18" x14ac:dyDescent="0.25">
      <c r="A64" s="100" t="str">
        <f>VLOOKUP(B64,'[1]LISTADO ATM'!$A$2:$C$821,3,0)</f>
        <v>DISTRITO NACIONAL</v>
      </c>
      <c r="B64" s="125">
        <v>971</v>
      </c>
      <c r="C64" s="125" t="str">
        <f>VLOOKUP(B64,'[1]LISTADO ATM'!$A$2:$B$821,2,0)</f>
        <v xml:space="preserve">ATM Club Banreservas I </v>
      </c>
      <c r="D64" s="114" t="s">
        <v>2523</v>
      </c>
      <c r="E64" s="150">
        <v>335856957</v>
      </c>
    </row>
    <row r="65" spans="1:5" ht="18" x14ac:dyDescent="0.25">
      <c r="A65" s="100" t="str">
        <f>VLOOKUP(B65,'[1]LISTADO ATM'!$A$2:$C$821,3,0)</f>
        <v>NORTE</v>
      </c>
      <c r="B65" s="125">
        <v>208</v>
      </c>
      <c r="C65" s="125" t="str">
        <f>VLOOKUP(B65,'[1]LISTADO ATM'!$A$2:$B$821,2,0)</f>
        <v xml:space="preserve">ATM UNP Tireo </v>
      </c>
      <c r="D65" s="114" t="s">
        <v>2523</v>
      </c>
      <c r="E65" s="150">
        <v>335856958</v>
      </c>
    </row>
    <row r="66" spans="1:5" ht="18" x14ac:dyDescent="0.25">
      <c r="A66" s="100" t="e">
        <f>VLOOKUP(B66,'[1]LISTADO ATM'!$A$2:$C$821,3,0)</f>
        <v>#N/A</v>
      </c>
      <c r="B66" s="125"/>
      <c r="C66" s="125" t="e">
        <f>VLOOKUP(B66,'[1]LISTADO ATM'!$A$2:$B$821,2,0)</f>
        <v>#N/A</v>
      </c>
      <c r="D66" s="114" t="s">
        <v>2523</v>
      </c>
      <c r="E66" s="150"/>
    </row>
    <row r="67" spans="1:5" ht="18" x14ac:dyDescent="0.25">
      <c r="A67" s="100" t="str">
        <f>VLOOKUP(B67,'[1]LISTADO ATM'!$A$2:$C$821,3,0)</f>
        <v>NORTE</v>
      </c>
      <c r="B67" s="125">
        <v>290</v>
      </c>
      <c r="C67" s="125" t="str">
        <f>VLOOKUP(B67,'[1]LISTADO ATM'!$A$2:$B$821,2,0)</f>
        <v xml:space="preserve">ATM Oficina San Francisco de Macorís </v>
      </c>
      <c r="D67" s="114" t="s">
        <v>2523</v>
      </c>
      <c r="E67" s="150">
        <v>335856962</v>
      </c>
    </row>
    <row r="68" spans="1:5" ht="18" x14ac:dyDescent="0.25">
      <c r="A68" s="100" t="str">
        <f>VLOOKUP(B68,'[1]LISTADO ATM'!$A$2:$C$821,3,0)</f>
        <v>DISTRITO NACIONAL</v>
      </c>
      <c r="B68" s="125">
        <v>565</v>
      </c>
      <c r="C68" s="125" t="str">
        <f>VLOOKUP(B68,'[1]LISTADO ATM'!$A$2:$B$821,2,0)</f>
        <v xml:space="preserve">ATM S/M La Cadena Núñez de Cáceres </v>
      </c>
      <c r="D68" s="114" t="s">
        <v>2523</v>
      </c>
      <c r="E68" s="150">
        <v>335856963</v>
      </c>
    </row>
    <row r="69" spans="1:5" ht="18" x14ac:dyDescent="0.25">
      <c r="A69" s="100" t="str">
        <f>VLOOKUP(B69,'[1]LISTADO ATM'!$A$2:$C$821,3,0)</f>
        <v>DISTRITO NACIONAL</v>
      </c>
      <c r="B69" s="125">
        <v>938</v>
      </c>
      <c r="C69" s="125" t="str">
        <f>VLOOKUP(B69,'[1]LISTADO ATM'!$A$2:$B$821,2,0)</f>
        <v xml:space="preserve">ATM Autobanco Oficina Filadelfia Plaza </v>
      </c>
      <c r="D69" s="114" t="s">
        <v>2523</v>
      </c>
      <c r="E69" s="150" t="s">
        <v>2669</v>
      </c>
    </row>
    <row r="70" spans="1:5" ht="18" x14ac:dyDescent="0.25">
      <c r="A70" s="100" t="str">
        <f>VLOOKUP(B70,'[1]LISTADO ATM'!$A$2:$C$821,3,0)</f>
        <v>DISTRITO NACIONAL</v>
      </c>
      <c r="B70" s="125">
        <v>993</v>
      </c>
      <c r="C70" s="125" t="str">
        <f>VLOOKUP(B70,'[1]LISTADO ATM'!$A$2:$B$821,2,0)</f>
        <v xml:space="preserve">ATM Centro Medico Integral II </v>
      </c>
      <c r="D70" s="114" t="s">
        <v>2523</v>
      </c>
      <c r="E70" s="150">
        <v>335856977</v>
      </c>
    </row>
    <row r="71" spans="1:5" ht="18" x14ac:dyDescent="0.25">
      <c r="A71" s="100" t="str">
        <f>VLOOKUP(B71,'[1]LISTADO ATM'!$A$2:$C$821,3,0)</f>
        <v>NORTE</v>
      </c>
      <c r="B71" s="125">
        <v>315</v>
      </c>
      <c r="C71" s="125" t="str">
        <f>VLOOKUP(B71,'[1]LISTADO ATM'!$A$2:$B$821,2,0)</f>
        <v xml:space="preserve">ATM Oficina Estrella Sadalá </v>
      </c>
      <c r="D71" s="114" t="s">
        <v>2523</v>
      </c>
      <c r="E71" s="150">
        <v>335856980</v>
      </c>
    </row>
    <row r="72" spans="1:5" ht="18" x14ac:dyDescent="0.25">
      <c r="A72" s="100" t="e">
        <f>VLOOKUP(B72,'[1]LISTADO ATM'!$A$2:$C$821,3,0)</f>
        <v>#N/A</v>
      </c>
      <c r="B72" s="125"/>
      <c r="C72" s="125" t="e">
        <f>VLOOKUP(B72,'[1]LISTADO ATM'!$A$2:$B$821,2,0)</f>
        <v>#N/A</v>
      </c>
      <c r="D72" s="114" t="s">
        <v>2523</v>
      </c>
      <c r="E72" s="150"/>
    </row>
    <row r="73" spans="1:5" ht="18" x14ac:dyDescent="0.25">
      <c r="A73" s="100" t="e">
        <f>VLOOKUP(B73,'[1]LISTADO ATM'!$A$2:$C$821,3,0)</f>
        <v>#N/A</v>
      </c>
      <c r="B73" s="125"/>
      <c r="C73" s="125" t="e">
        <f>VLOOKUP(B73,'[1]LISTADO ATM'!$A$2:$B$821,2,0)</f>
        <v>#N/A</v>
      </c>
      <c r="D73" s="114" t="s">
        <v>2523</v>
      </c>
      <c r="E73" s="150"/>
    </row>
    <row r="74" spans="1:5" ht="18" x14ac:dyDescent="0.25">
      <c r="A74" s="100" t="e">
        <f>VLOOKUP(B74,'[1]LISTADO ATM'!$A$2:$C$821,3,0)</f>
        <v>#N/A</v>
      </c>
      <c r="B74" s="125"/>
      <c r="C74" s="125" t="e">
        <f>VLOOKUP(B74,'[1]LISTADO ATM'!$A$2:$B$821,2,0)</f>
        <v>#N/A</v>
      </c>
      <c r="D74" s="114" t="s">
        <v>2523</v>
      </c>
      <c r="E74" s="150"/>
    </row>
    <row r="75" spans="1:5" ht="18.75" thickBot="1" x14ac:dyDescent="0.3">
      <c r="A75" s="103" t="s">
        <v>2495</v>
      </c>
      <c r="B75" s="135">
        <f>COUNT(B49:B74)</f>
        <v>21</v>
      </c>
      <c r="C75" s="113"/>
      <c r="D75" s="145"/>
      <c r="E75" s="146"/>
    </row>
    <row r="76" spans="1:5" ht="15.75" thickBot="1" x14ac:dyDescent="0.3">
      <c r="B76" s="105"/>
      <c r="E76" s="105"/>
    </row>
    <row r="77" spans="1:5" ht="18" x14ac:dyDescent="0.25">
      <c r="A77" s="178" t="s">
        <v>2498</v>
      </c>
      <c r="B77" s="179"/>
      <c r="C77" s="179"/>
      <c r="D77" s="179"/>
      <c r="E77" s="180"/>
    </row>
    <row r="78" spans="1:5" ht="18" x14ac:dyDescent="0.25">
      <c r="A78" s="102" t="s">
        <v>15</v>
      </c>
      <c r="B78" s="102" t="s">
        <v>2426</v>
      </c>
      <c r="C78" s="104" t="s">
        <v>46</v>
      </c>
      <c r="D78" s="128" t="s">
        <v>2429</v>
      </c>
      <c r="E78" s="102" t="s">
        <v>2427</v>
      </c>
    </row>
    <row r="79" spans="1:5" ht="18.75" customHeight="1" x14ac:dyDescent="0.25">
      <c r="A79" s="100" t="str">
        <f>VLOOKUP(B79,'[1]LISTADO ATM'!$A$2:$C$821,3,0)</f>
        <v>DISTRITO NACIONAL</v>
      </c>
      <c r="B79" s="125">
        <v>70</v>
      </c>
      <c r="C79" s="125" t="str">
        <f>VLOOKUP(B79,'[1]LISTADO ATM'!$A$2:$B$821,2,0)</f>
        <v xml:space="preserve">ATM Autoservicio Plaza Lama Zona Oriental </v>
      </c>
      <c r="D79" s="125" t="s">
        <v>2522</v>
      </c>
      <c r="E79" s="130">
        <v>335856584</v>
      </c>
    </row>
    <row r="80" spans="1:5" ht="18.75" customHeight="1" x14ac:dyDescent="0.25">
      <c r="A80" s="100" t="str">
        <f>VLOOKUP(B80,'[1]LISTADO ATM'!$A$2:$C$821,3,0)</f>
        <v>NORTE</v>
      </c>
      <c r="B80" s="125">
        <v>3</v>
      </c>
      <c r="C80" s="125" t="str">
        <f>VLOOKUP(B80,'[1]LISTADO ATM'!$A$2:$B$821,2,0)</f>
        <v>ATM Autoservicio La Vega Real</v>
      </c>
      <c r="D80" s="125" t="s">
        <v>2522</v>
      </c>
      <c r="E80" s="130">
        <v>335856892</v>
      </c>
    </row>
    <row r="81" spans="1:5" ht="18.75" customHeight="1" x14ac:dyDescent="0.25">
      <c r="A81" s="100" t="str">
        <f>VLOOKUP(B81,'[1]LISTADO ATM'!$A$2:$C$821,3,0)</f>
        <v>DISTRITO NACIONAL</v>
      </c>
      <c r="B81" s="125">
        <v>835</v>
      </c>
      <c r="C81" s="125" t="str">
        <f>VLOOKUP(B81,'[1]LISTADO ATM'!$A$2:$B$821,2,0)</f>
        <v xml:space="preserve">ATM UNP Megacentro </v>
      </c>
      <c r="D81" s="125" t="s">
        <v>2522</v>
      </c>
      <c r="E81" s="149">
        <v>335856925</v>
      </c>
    </row>
    <row r="82" spans="1:5" ht="18.75" customHeight="1" x14ac:dyDescent="0.25">
      <c r="A82" s="100" t="str">
        <f>VLOOKUP(B82,'[1]LISTADO ATM'!$A$2:$C$821,3,0)</f>
        <v>DISTRITO NACIONAL</v>
      </c>
      <c r="B82" s="125">
        <v>980</v>
      </c>
      <c r="C82" s="125" t="str">
        <f>VLOOKUP(B82,'[1]LISTADO ATM'!$A$2:$B$821,2,0)</f>
        <v xml:space="preserve">ATM Oficina Bella Vista Mall II </v>
      </c>
      <c r="D82" s="125" t="s">
        <v>2522</v>
      </c>
      <c r="E82" s="149">
        <v>335856941</v>
      </c>
    </row>
    <row r="83" spans="1:5" ht="18.75" customHeight="1" x14ac:dyDescent="0.25">
      <c r="A83" s="100" t="str">
        <f>VLOOKUP(B83,'[1]LISTADO ATM'!$A$2:$C$821,3,0)</f>
        <v>DISTRITO NACIONAL</v>
      </c>
      <c r="B83" s="125">
        <v>231</v>
      </c>
      <c r="C83" s="125" t="str">
        <f>VLOOKUP(B83,'[1]LISTADO ATM'!$A$2:$B$821,2,0)</f>
        <v xml:space="preserve">ATM Oficina Zona Oriental </v>
      </c>
      <c r="D83" s="125" t="s">
        <v>2522</v>
      </c>
      <c r="E83" s="149">
        <v>335856981</v>
      </c>
    </row>
    <row r="84" spans="1:5" ht="18.75" customHeight="1" x14ac:dyDescent="0.25">
      <c r="A84" s="100" t="str">
        <f>VLOOKUP(B84,'[1]LISTADO ATM'!$A$2:$C$821,3,0)</f>
        <v>ESTE</v>
      </c>
      <c r="B84" s="125">
        <v>117</v>
      </c>
      <c r="C84" s="125" t="str">
        <f>VLOOKUP(B84,'[1]LISTADO ATM'!$A$2:$B$821,2,0)</f>
        <v xml:space="preserve">ATM Oficina El Seybo </v>
      </c>
      <c r="D84" s="125" t="s">
        <v>2522</v>
      </c>
      <c r="E84" s="149">
        <v>335856982</v>
      </c>
    </row>
    <row r="85" spans="1:5" ht="18.75" customHeight="1" x14ac:dyDescent="0.25">
      <c r="A85" s="100" t="str">
        <f>VLOOKUP(B85,'[1]LISTADO ATM'!$A$2:$C$821,3,0)</f>
        <v>SUR</v>
      </c>
      <c r="B85" s="125">
        <v>5</v>
      </c>
      <c r="C85" s="125" t="str">
        <f>VLOOKUP(B85,'[1]LISTADO ATM'!$A$2:$B$821,2,0)</f>
        <v>ATM Oficina Autoservicio Villa Ofelia (San Juan)</v>
      </c>
      <c r="D85" s="125" t="s">
        <v>2528</v>
      </c>
      <c r="E85" s="130">
        <v>335856611</v>
      </c>
    </row>
    <row r="86" spans="1:5" ht="18.75" customHeight="1" x14ac:dyDescent="0.25">
      <c r="A86" s="100" t="str">
        <f>VLOOKUP(B86,'[1]LISTADO ATM'!$A$2:$C$821,3,0)</f>
        <v>NORTE</v>
      </c>
      <c r="B86" s="125">
        <v>291</v>
      </c>
      <c r="C86" s="125" t="str">
        <f>VLOOKUP(B86,'[1]LISTADO ATM'!$A$2:$B$821,2,0)</f>
        <v xml:space="preserve">ATM S/M Jumbo Las Colinas </v>
      </c>
      <c r="D86" s="125" t="s">
        <v>2528</v>
      </c>
      <c r="E86" s="125">
        <v>335856803</v>
      </c>
    </row>
    <row r="87" spans="1:5" ht="18.75" customHeight="1" x14ac:dyDescent="0.25">
      <c r="A87" s="100" t="str">
        <f>VLOOKUP(B87,'[1]LISTADO ATM'!$A$2:$C$821,3,0)</f>
        <v>DISTRITO NACIONAL</v>
      </c>
      <c r="B87" s="140">
        <v>900</v>
      </c>
      <c r="C87" s="125" t="str">
        <f>VLOOKUP(B87,'[1]LISTADO ATM'!$A$2:$B$821,2,0)</f>
        <v xml:space="preserve">ATM UNP Merca Santo Domingo </v>
      </c>
      <c r="D87" s="125" t="s">
        <v>2528</v>
      </c>
      <c r="E87" s="125">
        <v>335856881</v>
      </c>
    </row>
    <row r="88" spans="1:5" ht="18.75" customHeight="1" x14ac:dyDescent="0.25">
      <c r="A88" s="100" t="str">
        <f>VLOOKUP(B88,'[1]LISTADO ATM'!$A$2:$C$821,3,0)</f>
        <v>NORTE</v>
      </c>
      <c r="B88" s="125">
        <v>937</v>
      </c>
      <c r="C88" s="125" t="str">
        <f>VLOOKUP(B88,'[1]LISTADO ATM'!$A$2:$B$821,2,0)</f>
        <v xml:space="preserve">ATM Autobanco Oficina La Vega II </v>
      </c>
      <c r="D88" s="125" t="s">
        <v>2528</v>
      </c>
      <c r="E88" s="125">
        <v>335856891</v>
      </c>
    </row>
    <row r="89" spans="1:5" ht="18.75" customHeight="1" x14ac:dyDescent="0.25">
      <c r="A89" s="100" t="str">
        <f>VLOOKUP(B89,'[1]LISTADO ATM'!$A$2:$C$821,3,0)</f>
        <v>NORTE</v>
      </c>
      <c r="B89" s="125">
        <v>965</v>
      </c>
      <c r="C89" s="125" t="str">
        <f>VLOOKUP(B89,'[1]LISTADO ATM'!$A$2:$B$821,2,0)</f>
        <v xml:space="preserve">ATM S/M La Fuente FUN (Santiago) </v>
      </c>
      <c r="D89" s="125" t="s">
        <v>2528</v>
      </c>
      <c r="E89" s="125">
        <v>335856894</v>
      </c>
    </row>
    <row r="90" spans="1:5" ht="18.75" customHeight="1" x14ac:dyDescent="0.25">
      <c r="A90" s="100" t="str">
        <f>VLOOKUP(B90,'[1]LISTADO ATM'!$A$2:$C$821,3,0)</f>
        <v>NORTE</v>
      </c>
      <c r="B90" s="125">
        <v>877</v>
      </c>
      <c r="C90" s="125" t="str">
        <f>VLOOKUP(B90,'[1]LISTADO ATM'!$A$2:$B$821,2,0)</f>
        <v xml:space="preserve">ATM Estación Los Samanes (Ranchito, La Vega) </v>
      </c>
      <c r="D90" s="125" t="s">
        <v>2528</v>
      </c>
      <c r="E90" s="150" t="s">
        <v>2605</v>
      </c>
    </row>
    <row r="91" spans="1:5" ht="18.75" customHeight="1" x14ac:dyDescent="0.25">
      <c r="A91" s="100" t="str">
        <f>VLOOKUP(B91,'[1]LISTADO ATM'!$A$2:$C$821,3,0)</f>
        <v>ESTE</v>
      </c>
      <c r="B91" s="125">
        <v>309</v>
      </c>
      <c r="C91" s="125" t="str">
        <f>VLOOKUP(B91,'[1]LISTADO ATM'!$A$2:$B$821,2,0)</f>
        <v xml:space="preserve">ATM Secrets Cap Cana I </v>
      </c>
      <c r="D91" s="125" t="s">
        <v>2528</v>
      </c>
      <c r="E91" s="150" t="s">
        <v>2604</v>
      </c>
    </row>
    <row r="92" spans="1:5" ht="18.75" customHeight="1" x14ac:dyDescent="0.25">
      <c r="A92" s="100" t="str">
        <f>VLOOKUP(B92,'[1]LISTADO ATM'!$A$2:$C$821,3,0)</f>
        <v>NORTE</v>
      </c>
      <c r="B92" s="125">
        <v>283</v>
      </c>
      <c r="C92" s="125" t="str">
        <f>VLOOKUP(B92,'[1]LISTADO ATM'!$A$2:$B$821,2,0)</f>
        <v xml:space="preserve">ATM Oficina Nibaje </v>
      </c>
      <c r="D92" s="125" t="s">
        <v>2528</v>
      </c>
      <c r="E92" s="150">
        <v>335856983</v>
      </c>
    </row>
    <row r="93" spans="1:5" ht="18.75" customHeight="1" x14ac:dyDescent="0.25">
      <c r="A93" s="100" t="e">
        <f>VLOOKUP(B93,'[1]LISTADO ATM'!$A$2:$C$821,3,0)</f>
        <v>#N/A</v>
      </c>
      <c r="B93" s="125"/>
      <c r="C93" s="125" t="e">
        <f>VLOOKUP(B93,'[1]LISTADO ATM'!$A$2:$B$821,2,0)</f>
        <v>#N/A</v>
      </c>
      <c r="D93" s="125"/>
      <c r="E93" s="150"/>
    </row>
    <row r="94" spans="1:5" ht="18.75" customHeight="1" x14ac:dyDescent="0.25">
      <c r="A94" s="100" t="e">
        <f>VLOOKUP(B94,'[1]LISTADO ATM'!$A$2:$C$821,3,0)</f>
        <v>#N/A</v>
      </c>
      <c r="B94" s="125"/>
      <c r="C94" s="125" t="e">
        <f>VLOOKUP(B94,'[1]LISTADO ATM'!$A$2:$B$821,2,0)</f>
        <v>#N/A</v>
      </c>
      <c r="D94" s="125"/>
      <c r="E94" s="150"/>
    </row>
    <row r="95" spans="1:5" ht="18.75" customHeight="1" x14ac:dyDescent="0.25">
      <c r="A95" s="100" t="e">
        <f>VLOOKUP(B95,'[1]LISTADO ATM'!$A$2:$C$821,3,0)</f>
        <v>#N/A</v>
      </c>
      <c r="B95" s="125"/>
      <c r="C95" s="125" t="e">
        <f>VLOOKUP(B95,'[1]LISTADO ATM'!$A$2:$B$821,2,0)</f>
        <v>#N/A</v>
      </c>
      <c r="D95" s="125"/>
      <c r="E95" s="150"/>
    </row>
    <row r="96" spans="1:5" ht="18.75" customHeight="1" x14ac:dyDescent="0.25">
      <c r="A96" s="100" t="e">
        <f>VLOOKUP(B96,'[1]LISTADO ATM'!$A$2:$C$821,3,0)</f>
        <v>#N/A</v>
      </c>
      <c r="B96" s="125"/>
      <c r="C96" s="125" t="e">
        <f>VLOOKUP(B96,'[1]LISTADO ATM'!$A$2:$B$821,2,0)</f>
        <v>#N/A</v>
      </c>
      <c r="D96" s="125"/>
      <c r="E96" s="150"/>
    </row>
    <row r="97" spans="1:5" ht="18.75" thickBot="1" x14ac:dyDescent="0.3">
      <c r="A97" s="103" t="s">
        <v>2495</v>
      </c>
      <c r="B97" s="135">
        <f>COUNT(B79:B96)</f>
        <v>14</v>
      </c>
      <c r="C97" s="113"/>
      <c r="D97" s="129"/>
      <c r="E97" s="129"/>
    </row>
    <row r="98" spans="1:5" ht="15.75" thickBot="1" x14ac:dyDescent="0.3">
      <c r="B98" s="105"/>
      <c r="E98" s="105"/>
    </row>
    <row r="99" spans="1:5" ht="18.75" thickBot="1" x14ac:dyDescent="0.3">
      <c r="A99" s="154" t="s">
        <v>2499</v>
      </c>
      <c r="B99" s="155"/>
      <c r="D99" s="105"/>
      <c r="E99" s="105"/>
    </row>
    <row r="100" spans="1:5" ht="18.75" thickBot="1" x14ac:dyDescent="0.3">
      <c r="A100" s="131">
        <f>+B45+B75+B97</f>
        <v>58</v>
      </c>
      <c r="B100" s="132"/>
    </row>
    <row r="101" spans="1:5" ht="15.75" thickBot="1" x14ac:dyDescent="0.3">
      <c r="B101" s="105"/>
      <c r="E101" s="105"/>
    </row>
    <row r="102" spans="1:5" ht="18.75" thickBot="1" x14ac:dyDescent="0.3">
      <c r="A102" s="156" t="s">
        <v>2500</v>
      </c>
      <c r="B102" s="157"/>
      <c r="C102" s="157"/>
      <c r="D102" s="157"/>
      <c r="E102" s="158"/>
    </row>
    <row r="103" spans="1:5" ht="18" x14ac:dyDescent="0.25">
      <c r="A103" s="106" t="s">
        <v>15</v>
      </c>
      <c r="B103" s="111" t="s">
        <v>2426</v>
      </c>
      <c r="C103" s="104" t="s">
        <v>46</v>
      </c>
      <c r="D103" s="159" t="s">
        <v>2429</v>
      </c>
      <c r="E103" s="160"/>
    </row>
    <row r="104" spans="1:5" ht="18" x14ac:dyDescent="0.25">
      <c r="A104" s="125" t="str">
        <f>VLOOKUP(B104,'[1]LISTADO ATM'!$A$2:$C$821,3,0)</f>
        <v>DISTRITO NACIONAL</v>
      </c>
      <c r="B104" s="125">
        <v>810</v>
      </c>
      <c r="C104" s="125" t="str">
        <f>VLOOKUP(B104,'[1]LISTADO ATM'!$A$2:$B$821,2,0)</f>
        <v xml:space="preserve">ATM UNP Multicentro La Sirena José Contreras </v>
      </c>
      <c r="D104" s="161" t="s">
        <v>2502</v>
      </c>
      <c r="E104" s="162"/>
    </row>
    <row r="105" spans="1:5" ht="18" x14ac:dyDescent="0.25">
      <c r="A105" s="125" t="str">
        <f>VLOOKUP(B105,'[1]LISTADO ATM'!$A$2:$C$821,3,0)</f>
        <v>DISTRITO NACIONAL</v>
      </c>
      <c r="B105" s="125">
        <v>725</v>
      </c>
      <c r="C105" s="125" t="str">
        <f>VLOOKUP(B105,'[1]LISTADO ATM'!$A$2:$B$821,2,0)</f>
        <v xml:space="preserve">ATM El Huacal II  </v>
      </c>
      <c r="D105" s="161" t="s">
        <v>2526</v>
      </c>
      <c r="E105" s="162"/>
    </row>
    <row r="106" spans="1:5" ht="18" x14ac:dyDescent="0.25">
      <c r="A106" s="125" t="str">
        <f>VLOOKUP(B106,'[1]LISTADO ATM'!$A$2:$C$821,3,0)</f>
        <v>DISTRITO NACIONAL</v>
      </c>
      <c r="B106" s="125">
        <v>578</v>
      </c>
      <c r="C106" s="125" t="str">
        <f>VLOOKUP(B106,'[1]LISTADO ATM'!$A$2:$B$821,2,0)</f>
        <v xml:space="preserve">ATM Procuraduría General de la República </v>
      </c>
      <c r="D106" s="161" t="s">
        <v>2502</v>
      </c>
      <c r="E106" s="162"/>
    </row>
    <row r="107" spans="1:5" ht="18" x14ac:dyDescent="0.25">
      <c r="A107" s="125" t="str">
        <f>VLOOKUP(B107,'[1]LISTADO ATM'!$A$2:$C$821,3,0)</f>
        <v>DISTRITO NACIONAL</v>
      </c>
      <c r="B107" s="125">
        <v>655</v>
      </c>
      <c r="C107" s="125" t="str">
        <f>VLOOKUP(B107,'[1]LISTADO ATM'!$A$2:$B$821,2,0)</f>
        <v>ATM Farmacia Sandra</v>
      </c>
      <c r="D107" s="161" t="s">
        <v>2526</v>
      </c>
      <c r="E107" s="162"/>
    </row>
    <row r="108" spans="1:5" ht="18" x14ac:dyDescent="0.25">
      <c r="A108" s="125" t="str">
        <f>VLOOKUP(B108,'[1]LISTADO ATM'!$A$2:$C$821,3,0)</f>
        <v>ESTE</v>
      </c>
      <c r="B108" s="125">
        <v>742</v>
      </c>
      <c r="C108" s="125" t="str">
        <f>VLOOKUP(B108,'[1]LISTADO ATM'!$A$2:$B$821,2,0)</f>
        <v xml:space="preserve">ATM Oficina Plaza del Rey (La Romana) </v>
      </c>
      <c r="D108" s="161" t="s">
        <v>2502</v>
      </c>
      <c r="E108" s="162"/>
    </row>
    <row r="109" spans="1:5" ht="18" x14ac:dyDescent="0.25">
      <c r="A109" s="125" t="str">
        <f>VLOOKUP(B109,'[1]LISTADO ATM'!$A$2:$C$821,3,0)</f>
        <v>DISTRITO NACIONAL</v>
      </c>
      <c r="B109" s="125">
        <v>335</v>
      </c>
      <c r="C109" s="125" t="str">
        <f>VLOOKUP(B109,'[1]LISTADO ATM'!$A$2:$B$821,2,0)</f>
        <v>ATM Edificio Aster</v>
      </c>
      <c r="D109" s="161" t="s">
        <v>2502</v>
      </c>
      <c r="E109" s="162"/>
    </row>
    <row r="110" spans="1:5" ht="18" x14ac:dyDescent="0.25">
      <c r="A110" s="125" t="str">
        <f>VLOOKUP(B110,'[1]LISTADO ATM'!$A$2:$C$821,3,0)</f>
        <v>DISTRITO NACIONAL</v>
      </c>
      <c r="B110" s="125">
        <v>557</v>
      </c>
      <c r="C110" s="125" t="str">
        <f>VLOOKUP(B110,'[1]LISTADO ATM'!$A$2:$B$821,2,0)</f>
        <v xml:space="preserve">ATM Multicentro La Sirena Ave. Mella </v>
      </c>
      <c r="D110" s="161" t="s">
        <v>2526</v>
      </c>
      <c r="E110" s="162"/>
    </row>
    <row r="111" spans="1:5" ht="18" x14ac:dyDescent="0.25">
      <c r="A111" s="125" t="str">
        <f>VLOOKUP(B111,'[1]LISTADO ATM'!$A$2:$C$821,3,0)</f>
        <v>DISTRITO NACIONAL</v>
      </c>
      <c r="B111" s="125">
        <v>561</v>
      </c>
      <c r="C111" s="125" t="str">
        <f>VLOOKUP(B111,'[1]LISTADO ATM'!$A$2:$B$821,2,0)</f>
        <v xml:space="preserve">ATM Comando Regional P.N. S.D. Este </v>
      </c>
      <c r="D111" s="161" t="s">
        <v>2526</v>
      </c>
      <c r="E111" s="162"/>
    </row>
    <row r="112" spans="1:5" ht="18" x14ac:dyDescent="0.25">
      <c r="A112" s="125" t="str">
        <f>VLOOKUP(B112,'[1]LISTADO ATM'!$A$2:$C$821,3,0)</f>
        <v>DISTRITO NACIONAL</v>
      </c>
      <c r="B112" s="125">
        <v>600</v>
      </c>
      <c r="C112" s="125" t="str">
        <f>VLOOKUP(B112,'[1]LISTADO ATM'!$A$2:$B$821,2,0)</f>
        <v>ATM S/M Bravo Hipica</v>
      </c>
      <c r="D112" s="161" t="s">
        <v>2502</v>
      </c>
      <c r="E112" s="162"/>
    </row>
    <row r="113" spans="1:5" ht="18" x14ac:dyDescent="0.25">
      <c r="A113" s="125" t="e">
        <f>VLOOKUP(B113,'[1]LISTADO ATM'!$A$2:$C$821,3,0)</f>
        <v>#N/A</v>
      </c>
      <c r="B113" s="125"/>
      <c r="C113" s="125" t="e">
        <f>VLOOKUP(B113,'[1]LISTADO ATM'!$A$2:$B$821,2,0)</f>
        <v>#N/A</v>
      </c>
      <c r="D113" s="147"/>
      <c r="E113" s="148"/>
    </row>
    <row r="114" spans="1:5" ht="18" x14ac:dyDescent="0.25">
      <c r="A114" s="125" t="str">
        <f>VLOOKUP(B114,'[1]LISTADO ATM'!$A$2:$C$821,3,0)</f>
        <v>DISTRITO NACIONAL</v>
      </c>
      <c r="B114" s="125">
        <v>554</v>
      </c>
      <c r="C114" s="125" t="str">
        <f>VLOOKUP(B114,'[1]LISTADO ATM'!$A$2:$B$821,2,0)</f>
        <v xml:space="preserve">ATM Oficina Isabel La Católica I </v>
      </c>
      <c r="D114" s="161" t="s">
        <v>2502</v>
      </c>
      <c r="E114" s="162"/>
    </row>
    <row r="115" spans="1:5" ht="18" x14ac:dyDescent="0.25">
      <c r="A115" s="125" t="str">
        <f>VLOOKUP(B115,'[1]LISTADO ATM'!$A$2:$C$821,3,0)</f>
        <v>DISTRITO NACIONAL</v>
      </c>
      <c r="B115" s="125">
        <v>60</v>
      </c>
      <c r="C115" s="125" t="str">
        <f>VLOOKUP(B115,'[1]LISTADO ATM'!$A$2:$B$821,2,0)</f>
        <v xml:space="preserve">ATM Autobanco 27 de Febrero </v>
      </c>
      <c r="D115" s="161" t="s">
        <v>2526</v>
      </c>
      <c r="E115" s="162"/>
    </row>
    <row r="116" spans="1:5" ht="18" x14ac:dyDescent="0.25">
      <c r="A116" s="125" t="str">
        <f>VLOOKUP(B116,'[1]LISTADO ATM'!$A$2:$C$821,3,0)</f>
        <v>DISTRITO NACIONAL</v>
      </c>
      <c r="B116" s="125">
        <v>554</v>
      </c>
      <c r="C116" s="125" t="str">
        <f>VLOOKUP(B116,'[1]LISTADO ATM'!$A$2:$B$821,2,0)</f>
        <v xml:space="preserve">ATM Oficina Isabel La Católica I </v>
      </c>
      <c r="D116" s="161" t="s">
        <v>2502</v>
      </c>
      <c r="E116" s="162"/>
    </row>
    <row r="117" spans="1:5" ht="18" x14ac:dyDescent="0.25">
      <c r="A117" s="125" t="str">
        <f>VLOOKUP(B117,'[1]LISTADO ATM'!$A$2:$C$821,3,0)</f>
        <v>ESTE</v>
      </c>
      <c r="B117" s="125">
        <v>776</v>
      </c>
      <c r="C117" s="125" t="str">
        <f>VLOOKUP(B117,'[1]LISTADO ATM'!$A$2:$B$821,2,0)</f>
        <v xml:space="preserve">ATM Oficina Monte Plata </v>
      </c>
      <c r="D117" s="161" t="s">
        <v>2502</v>
      </c>
      <c r="E117" s="162"/>
    </row>
    <row r="118" spans="1:5" ht="18" x14ac:dyDescent="0.25">
      <c r="A118" s="125" t="str">
        <f>VLOOKUP(B118,'[1]LISTADO ATM'!$A$2:$C$821,3,0)</f>
        <v>SUR</v>
      </c>
      <c r="B118" s="125">
        <v>783</v>
      </c>
      <c r="C118" s="125" t="str">
        <f>VLOOKUP(B118,'[1]LISTADO ATM'!$A$2:$B$821,2,0)</f>
        <v xml:space="preserve">ATM Autobanco Alfa y Omega (Barahona) </v>
      </c>
      <c r="D118" s="161" t="s">
        <v>2502</v>
      </c>
      <c r="E118" s="162"/>
    </row>
    <row r="119" spans="1:5" ht="18" x14ac:dyDescent="0.25">
      <c r="A119" s="125" t="e">
        <f>VLOOKUP(B119,'[1]LISTADO ATM'!$A$2:$C$821,3,0)</f>
        <v>#N/A</v>
      </c>
      <c r="B119" s="125"/>
      <c r="C119" s="125" t="e">
        <f>VLOOKUP(B119,'[1]LISTADO ATM'!$A$2:$B$821,2,0)</f>
        <v>#N/A</v>
      </c>
      <c r="D119" s="147"/>
      <c r="E119" s="148"/>
    </row>
    <row r="120" spans="1:5" ht="18" x14ac:dyDescent="0.25">
      <c r="A120" s="125" t="e">
        <f>VLOOKUP(B120,'[1]LISTADO ATM'!$A$2:$C$821,3,0)</f>
        <v>#N/A</v>
      </c>
      <c r="B120" s="125"/>
      <c r="C120" s="125" t="e">
        <f>VLOOKUP(B120,'[1]LISTADO ATM'!$A$2:$B$821,2,0)</f>
        <v>#N/A</v>
      </c>
      <c r="D120" s="147"/>
      <c r="E120" s="148"/>
    </row>
    <row r="121" spans="1:5" ht="18" x14ac:dyDescent="0.25">
      <c r="A121" s="125" t="e">
        <f>VLOOKUP(B121,'[1]LISTADO ATM'!$A$2:$C$821,3,0)</f>
        <v>#N/A</v>
      </c>
      <c r="B121" s="125"/>
      <c r="C121" s="125" t="e">
        <f>VLOOKUP(B121,'[1]LISTADO ATM'!$A$2:$B$821,2,0)</f>
        <v>#N/A</v>
      </c>
      <c r="D121" s="147"/>
      <c r="E121" s="148"/>
    </row>
    <row r="122" spans="1:5" ht="18" x14ac:dyDescent="0.25">
      <c r="A122" s="125" t="e">
        <f>VLOOKUP(B122,'[1]LISTADO ATM'!$A$2:$C$821,3,0)</f>
        <v>#N/A</v>
      </c>
      <c r="B122" s="125"/>
      <c r="C122" s="125" t="e">
        <f>VLOOKUP(B122,'[1]LISTADO ATM'!$A$2:$B$821,2,0)</f>
        <v>#N/A</v>
      </c>
      <c r="D122" s="147"/>
      <c r="E122" s="148"/>
    </row>
    <row r="123" spans="1:5" ht="18.75" thickBot="1" x14ac:dyDescent="0.3">
      <c r="A123" s="103" t="s">
        <v>2495</v>
      </c>
      <c r="B123" s="135">
        <f>COUNT(B104:B122)</f>
        <v>14</v>
      </c>
      <c r="C123" s="133"/>
      <c r="D123" s="133"/>
      <c r="E123" s="134"/>
    </row>
  </sheetData>
  <autoFilter ref="A78:E93">
    <sortState ref="A79:E97">
      <sortCondition ref="D78:D93"/>
    </sortState>
  </autoFilter>
  <mergeCells count="26">
    <mergeCell ref="D117:E117"/>
    <mergeCell ref="D118:E118"/>
    <mergeCell ref="D111:E111"/>
    <mergeCell ref="D112:E112"/>
    <mergeCell ref="D114:E114"/>
    <mergeCell ref="D115:E115"/>
    <mergeCell ref="D116:E116"/>
    <mergeCell ref="D106:E106"/>
    <mergeCell ref="D107:E107"/>
    <mergeCell ref="D108:E108"/>
    <mergeCell ref="D109:E109"/>
    <mergeCell ref="D110:E110"/>
    <mergeCell ref="A99:B99"/>
    <mergeCell ref="A102:E102"/>
    <mergeCell ref="D103:E103"/>
    <mergeCell ref="D104:E104"/>
    <mergeCell ref="D105:E105"/>
    <mergeCell ref="A47:E47"/>
    <mergeCell ref="A77:E77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E122:E1048576 E1:E31 E97:E109 E44:E54 E74:E85">
    <cfRule type="duplicateValues" dxfId="126" priority="127"/>
  </conditionalFormatting>
  <conditionalFormatting sqref="B122:B1048576 B74:B86 B44:B54 B1:B31 B97:B105">
    <cfRule type="duplicateValues" dxfId="125" priority="126"/>
  </conditionalFormatting>
  <conditionalFormatting sqref="E110">
    <cfRule type="duplicateValues" dxfId="124" priority="125"/>
  </conditionalFormatting>
  <conditionalFormatting sqref="E111">
    <cfRule type="duplicateValues" dxfId="123" priority="124"/>
  </conditionalFormatting>
  <conditionalFormatting sqref="E112">
    <cfRule type="duplicateValues" dxfId="122" priority="123"/>
  </conditionalFormatting>
  <conditionalFormatting sqref="E86 E96">
    <cfRule type="duplicateValues" dxfId="121" priority="122"/>
  </conditionalFormatting>
  <conditionalFormatting sqref="E86 E96">
    <cfRule type="duplicateValues" dxfId="120" priority="120"/>
    <cfRule type="duplicateValues" dxfId="119" priority="121"/>
  </conditionalFormatting>
  <conditionalFormatting sqref="E36">
    <cfRule type="duplicateValues" dxfId="118" priority="119"/>
  </conditionalFormatting>
  <conditionalFormatting sqref="B36">
    <cfRule type="duplicateValues" dxfId="117" priority="118"/>
  </conditionalFormatting>
  <conditionalFormatting sqref="E33">
    <cfRule type="duplicateValues" dxfId="116" priority="117"/>
  </conditionalFormatting>
  <conditionalFormatting sqref="B33">
    <cfRule type="duplicateValues" dxfId="115" priority="116"/>
  </conditionalFormatting>
  <conditionalFormatting sqref="E32">
    <cfRule type="duplicateValues" dxfId="114" priority="115"/>
  </conditionalFormatting>
  <conditionalFormatting sqref="B32">
    <cfRule type="duplicateValues" dxfId="113" priority="114"/>
  </conditionalFormatting>
  <conditionalFormatting sqref="E73">
    <cfRule type="duplicateValues" dxfId="112" priority="113"/>
  </conditionalFormatting>
  <conditionalFormatting sqref="B73">
    <cfRule type="duplicateValues" dxfId="111" priority="112"/>
  </conditionalFormatting>
  <conditionalFormatting sqref="E58">
    <cfRule type="duplicateValues" dxfId="110" priority="111"/>
  </conditionalFormatting>
  <conditionalFormatting sqref="B58">
    <cfRule type="duplicateValues" dxfId="109" priority="110"/>
  </conditionalFormatting>
  <conditionalFormatting sqref="E57">
    <cfRule type="duplicateValues" dxfId="108" priority="109"/>
  </conditionalFormatting>
  <conditionalFormatting sqref="B57">
    <cfRule type="duplicateValues" dxfId="107" priority="108"/>
  </conditionalFormatting>
  <conditionalFormatting sqref="E55">
    <cfRule type="duplicateValues" dxfId="104" priority="105"/>
  </conditionalFormatting>
  <conditionalFormatting sqref="B55">
    <cfRule type="duplicateValues" dxfId="103" priority="104"/>
  </conditionalFormatting>
  <conditionalFormatting sqref="E92">
    <cfRule type="duplicateValues" dxfId="102" priority="103"/>
  </conditionalFormatting>
  <conditionalFormatting sqref="E92">
    <cfRule type="duplicateValues" dxfId="101" priority="101"/>
    <cfRule type="duplicateValues" dxfId="100" priority="102"/>
  </conditionalFormatting>
  <conditionalFormatting sqref="B87">
    <cfRule type="duplicateValues" dxfId="99" priority="100"/>
  </conditionalFormatting>
  <conditionalFormatting sqref="E87">
    <cfRule type="duplicateValues" dxfId="98" priority="99"/>
  </conditionalFormatting>
  <conditionalFormatting sqref="E87">
    <cfRule type="duplicateValues" dxfId="97" priority="97"/>
    <cfRule type="duplicateValues" dxfId="96" priority="98"/>
  </conditionalFormatting>
  <conditionalFormatting sqref="B92 B96">
    <cfRule type="duplicateValues" dxfId="95" priority="96"/>
  </conditionalFormatting>
  <conditionalFormatting sqref="E89">
    <cfRule type="duplicateValues" dxfId="94" priority="95"/>
  </conditionalFormatting>
  <conditionalFormatting sqref="E89">
    <cfRule type="duplicateValues" dxfId="93" priority="93"/>
    <cfRule type="duplicateValues" dxfId="92" priority="94"/>
  </conditionalFormatting>
  <conditionalFormatting sqref="E88">
    <cfRule type="duplicateValues" dxfId="91" priority="92"/>
  </conditionalFormatting>
  <conditionalFormatting sqref="E88">
    <cfRule type="duplicateValues" dxfId="90" priority="90"/>
    <cfRule type="duplicateValues" dxfId="89" priority="91"/>
  </conditionalFormatting>
  <conditionalFormatting sqref="B88:B89">
    <cfRule type="duplicateValues" dxfId="88" priority="89"/>
  </conditionalFormatting>
  <conditionalFormatting sqref="E121">
    <cfRule type="duplicateValues" dxfId="87" priority="88"/>
  </conditionalFormatting>
  <conditionalFormatting sqref="B121">
    <cfRule type="duplicateValues" dxfId="86" priority="87"/>
  </conditionalFormatting>
  <conditionalFormatting sqref="E113">
    <cfRule type="duplicateValues" dxfId="84" priority="85"/>
  </conditionalFormatting>
  <conditionalFormatting sqref="E114">
    <cfRule type="duplicateValues" dxfId="82" priority="83"/>
  </conditionalFormatting>
  <conditionalFormatting sqref="E120">
    <cfRule type="duplicateValues" dxfId="81" priority="82"/>
  </conditionalFormatting>
  <conditionalFormatting sqref="B120">
    <cfRule type="duplicateValues" dxfId="80" priority="81"/>
  </conditionalFormatting>
  <conditionalFormatting sqref="E119">
    <cfRule type="duplicateValues" dxfId="79" priority="80"/>
  </conditionalFormatting>
  <conditionalFormatting sqref="B119">
    <cfRule type="duplicateValues" dxfId="78" priority="79"/>
  </conditionalFormatting>
  <conditionalFormatting sqref="B62">
    <cfRule type="duplicateValues" dxfId="76" priority="77"/>
  </conditionalFormatting>
  <conditionalFormatting sqref="E61">
    <cfRule type="duplicateValues" dxfId="75" priority="76"/>
  </conditionalFormatting>
  <conditionalFormatting sqref="B61">
    <cfRule type="duplicateValues" dxfId="74" priority="75"/>
  </conditionalFormatting>
  <conditionalFormatting sqref="E60">
    <cfRule type="duplicateValues" dxfId="73" priority="74"/>
  </conditionalFormatting>
  <conditionalFormatting sqref="B60">
    <cfRule type="duplicateValues" dxfId="72" priority="73"/>
  </conditionalFormatting>
  <conditionalFormatting sqref="E91">
    <cfRule type="duplicateValues" dxfId="69" priority="70"/>
  </conditionalFormatting>
  <conditionalFormatting sqref="E91">
    <cfRule type="duplicateValues" dxfId="68" priority="68"/>
    <cfRule type="duplicateValues" dxfId="67" priority="69"/>
  </conditionalFormatting>
  <conditionalFormatting sqref="E90">
    <cfRule type="duplicateValues" dxfId="66" priority="67"/>
  </conditionalFormatting>
  <conditionalFormatting sqref="E90">
    <cfRule type="duplicateValues" dxfId="65" priority="65"/>
    <cfRule type="duplicateValues" dxfId="64" priority="66"/>
  </conditionalFormatting>
  <conditionalFormatting sqref="B90:B91">
    <cfRule type="duplicateValues" dxfId="63" priority="64"/>
  </conditionalFormatting>
  <conditionalFormatting sqref="B118">
    <cfRule type="duplicateValues" dxfId="62" priority="63"/>
  </conditionalFormatting>
  <conditionalFormatting sqref="B117">
    <cfRule type="duplicateValues" dxfId="61" priority="62"/>
  </conditionalFormatting>
  <conditionalFormatting sqref="B116">
    <cfRule type="duplicateValues" dxfId="60" priority="61"/>
  </conditionalFormatting>
  <conditionalFormatting sqref="E35">
    <cfRule type="duplicateValues" dxfId="59" priority="60"/>
  </conditionalFormatting>
  <conditionalFormatting sqref="B35">
    <cfRule type="duplicateValues" dxfId="58" priority="59"/>
  </conditionalFormatting>
  <conditionalFormatting sqref="E34">
    <cfRule type="duplicateValues" dxfId="57" priority="58"/>
  </conditionalFormatting>
  <conditionalFormatting sqref="B34">
    <cfRule type="duplicateValues" dxfId="56" priority="57"/>
  </conditionalFormatting>
  <conditionalFormatting sqref="E115">
    <cfRule type="duplicateValues" dxfId="55" priority="56"/>
  </conditionalFormatting>
  <conditionalFormatting sqref="E43">
    <cfRule type="duplicateValues" dxfId="54" priority="55"/>
  </conditionalFormatting>
  <conditionalFormatting sqref="B43">
    <cfRule type="duplicateValues" dxfId="53" priority="54"/>
  </conditionalFormatting>
  <conditionalFormatting sqref="E38">
    <cfRule type="duplicateValues" dxfId="52" priority="53"/>
  </conditionalFormatting>
  <conditionalFormatting sqref="B38">
    <cfRule type="duplicateValues" dxfId="51" priority="52"/>
  </conditionalFormatting>
  <conditionalFormatting sqref="E37">
    <cfRule type="duplicateValues" dxfId="50" priority="51"/>
  </conditionalFormatting>
  <conditionalFormatting sqref="B37">
    <cfRule type="duplicateValues" dxfId="49" priority="50"/>
  </conditionalFormatting>
  <conditionalFormatting sqref="E72">
    <cfRule type="duplicateValues" dxfId="48" priority="49"/>
  </conditionalFormatting>
  <conditionalFormatting sqref="B72">
    <cfRule type="duplicateValues" dxfId="47" priority="48"/>
  </conditionalFormatting>
  <conditionalFormatting sqref="E65">
    <cfRule type="duplicateValues" dxfId="46" priority="47"/>
  </conditionalFormatting>
  <conditionalFormatting sqref="B65">
    <cfRule type="duplicateValues" dxfId="45" priority="46"/>
  </conditionalFormatting>
  <conditionalFormatting sqref="E64">
    <cfRule type="duplicateValues" dxfId="44" priority="45"/>
  </conditionalFormatting>
  <conditionalFormatting sqref="B64">
    <cfRule type="duplicateValues" dxfId="43" priority="44"/>
  </conditionalFormatting>
  <conditionalFormatting sqref="E63">
    <cfRule type="duplicateValues" dxfId="42" priority="43"/>
  </conditionalFormatting>
  <conditionalFormatting sqref="B63">
    <cfRule type="duplicateValues" dxfId="41" priority="42"/>
  </conditionalFormatting>
  <conditionalFormatting sqref="E116">
    <cfRule type="duplicateValues" dxfId="40" priority="41"/>
  </conditionalFormatting>
  <conditionalFormatting sqref="E117">
    <cfRule type="duplicateValues" dxfId="39" priority="40"/>
  </conditionalFormatting>
  <conditionalFormatting sqref="E118">
    <cfRule type="duplicateValues" dxfId="38" priority="39"/>
  </conditionalFormatting>
  <conditionalFormatting sqref="E62">
    <cfRule type="duplicateValues" dxfId="37" priority="38"/>
  </conditionalFormatting>
  <conditionalFormatting sqref="B71">
    <cfRule type="duplicateValues" dxfId="36" priority="37"/>
  </conditionalFormatting>
  <conditionalFormatting sqref="E70">
    <cfRule type="duplicateValues" dxfId="35" priority="36"/>
  </conditionalFormatting>
  <conditionalFormatting sqref="B70">
    <cfRule type="duplicateValues" dxfId="34" priority="35"/>
  </conditionalFormatting>
  <conditionalFormatting sqref="E69">
    <cfRule type="duplicateValues" dxfId="33" priority="34"/>
  </conditionalFormatting>
  <conditionalFormatting sqref="B69">
    <cfRule type="duplicateValues" dxfId="32" priority="33"/>
  </conditionalFormatting>
  <conditionalFormatting sqref="E68">
    <cfRule type="duplicateValues" dxfId="31" priority="32"/>
  </conditionalFormatting>
  <conditionalFormatting sqref="B68">
    <cfRule type="duplicateValues" dxfId="30" priority="31"/>
  </conditionalFormatting>
  <conditionalFormatting sqref="E67">
    <cfRule type="duplicateValues" dxfId="29" priority="30"/>
  </conditionalFormatting>
  <conditionalFormatting sqref="B67">
    <cfRule type="duplicateValues" dxfId="28" priority="29"/>
  </conditionalFormatting>
  <conditionalFormatting sqref="E66">
    <cfRule type="duplicateValues" dxfId="27" priority="28"/>
  </conditionalFormatting>
  <conditionalFormatting sqref="B66">
    <cfRule type="duplicateValues" dxfId="26" priority="27"/>
  </conditionalFormatting>
  <conditionalFormatting sqref="E42">
    <cfRule type="duplicateValues" dxfId="25" priority="26"/>
  </conditionalFormatting>
  <conditionalFormatting sqref="B42">
    <cfRule type="duplicateValues" dxfId="24" priority="25"/>
  </conditionalFormatting>
  <conditionalFormatting sqref="E41">
    <cfRule type="duplicateValues" dxfId="23" priority="24"/>
  </conditionalFormatting>
  <conditionalFormatting sqref="B41">
    <cfRule type="duplicateValues" dxfId="22" priority="23"/>
  </conditionalFormatting>
  <conditionalFormatting sqref="E40">
    <cfRule type="duplicateValues" dxfId="21" priority="22"/>
  </conditionalFormatting>
  <conditionalFormatting sqref="B40">
    <cfRule type="duplicateValues" dxfId="20" priority="21"/>
  </conditionalFormatting>
  <conditionalFormatting sqref="E39">
    <cfRule type="duplicateValues" dxfId="19" priority="20"/>
  </conditionalFormatting>
  <conditionalFormatting sqref="B39">
    <cfRule type="duplicateValues" dxfId="18" priority="19"/>
  </conditionalFormatting>
  <conditionalFormatting sqref="E71">
    <cfRule type="duplicateValues" dxfId="17" priority="18"/>
  </conditionalFormatting>
  <conditionalFormatting sqref="E95">
    <cfRule type="duplicateValues" dxfId="16" priority="17"/>
  </conditionalFormatting>
  <conditionalFormatting sqref="E95">
    <cfRule type="duplicateValues" dxfId="15" priority="15"/>
    <cfRule type="duplicateValues" dxfId="14" priority="16"/>
  </conditionalFormatting>
  <conditionalFormatting sqref="B95">
    <cfRule type="duplicateValues" dxfId="13" priority="14"/>
  </conditionalFormatting>
  <conditionalFormatting sqref="E94">
    <cfRule type="duplicateValues" dxfId="12" priority="13"/>
  </conditionalFormatting>
  <conditionalFormatting sqref="E94">
    <cfRule type="duplicateValues" dxfId="11" priority="11"/>
    <cfRule type="duplicateValues" dxfId="10" priority="12"/>
  </conditionalFormatting>
  <conditionalFormatting sqref="B94">
    <cfRule type="duplicateValues" dxfId="9" priority="10"/>
  </conditionalFormatting>
  <conditionalFormatting sqref="B93">
    <cfRule type="duplicateValues" dxfId="8" priority="9"/>
  </conditionalFormatting>
  <conditionalFormatting sqref="E93">
    <cfRule type="duplicateValues" dxfId="7" priority="8"/>
  </conditionalFormatting>
  <conditionalFormatting sqref="E93">
    <cfRule type="duplicateValues" dxfId="6" priority="6"/>
    <cfRule type="duplicateValues" dxfId="5" priority="7"/>
  </conditionalFormatting>
  <conditionalFormatting sqref="E56">
    <cfRule type="duplicateValues" dxfId="4" priority="5"/>
  </conditionalFormatting>
  <conditionalFormatting sqref="B56">
    <cfRule type="duplicateValues" dxfId="3" priority="4"/>
  </conditionalFormatting>
  <conditionalFormatting sqref="E59">
    <cfRule type="duplicateValues" dxfId="2" priority="3"/>
  </conditionalFormatting>
  <conditionalFormatting sqref="B59">
    <cfRule type="duplicateValues" dxfId="1" priority="2"/>
  </conditionalFormatting>
  <conditionalFormatting sqref="B106:B1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2433</v>
      </c>
      <c r="B1" s="182"/>
      <c r="C1" s="182"/>
      <c r="D1" s="182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2443</v>
      </c>
      <c r="B18" s="182"/>
      <c r="C18" s="182"/>
      <c r="D18" s="182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83" priority="119326"/>
  </conditionalFormatting>
  <conditionalFormatting sqref="B33">
    <cfRule type="duplicateValues" dxfId="182" priority="119327"/>
    <cfRule type="duplicateValues" dxfId="181" priority="119328"/>
  </conditionalFormatting>
  <conditionalFormatting sqref="A33">
    <cfRule type="duplicateValues" dxfId="180" priority="119340"/>
  </conditionalFormatting>
  <conditionalFormatting sqref="A33">
    <cfRule type="duplicateValues" dxfId="179" priority="119341"/>
    <cfRule type="duplicateValues" dxfId="178" priority="119342"/>
  </conditionalFormatting>
  <conditionalFormatting sqref="B4:B8">
    <cfRule type="duplicateValues" dxfId="177" priority="6"/>
  </conditionalFormatting>
  <conditionalFormatting sqref="B4:B8">
    <cfRule type="duplicateValues" dxfId="176" priority="5"/>
  </conditionalFormatting>
  <conditionalFormatting sqref="A3:A8">
    <cfRule type="duplicateValues" dxfId="175" priority="3"/>
    <cfRule type="duplicateValues" dxfId="174" priority="4"/>
  </conditionalFormatting>
  <conditionalFormatting sqref="B3">
    <cfRule type="duplicateValues" dxfId="173" priority="2"/>
  </conditionalFormatting>
  <conditionalFormatting sqref="B3">
    <cfRule type="duplicateValues" dxfId="1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1" priority="69"/>
  </conditionalFormatting>
  <conditionalFormatting sqref="E9:E1048576 E1:E2">
    <cfRule type="duplicateValues" dxfId="170" priority="99250"/>
  </conditionalFormatting>
  <conditionalFormatting sqref="E4">
    <cfRule type="duplicateValues" dxfId="169" priority="62"/>
  </conditionalFormatting>
  <conditionalFormatting sqref="E5:E8">
    <cfRule type="duplicateValues" dxfId="168" priority="60"/>
  </conditionalFormatting>
  <conditionalFormatting sqref="B12">
    <cfRule type="duplicateValues" dxfId="167" priority="34"/>
    <cfRule type="duplicateValues" dxfId="166" priority="35"/>
    <cfRule type="duplicateValues" dxfId="165" priority="36"/>
  </conditionalFormatting>
  <conditionalFormatting sqref="B12">
    <cfRule type="duplicateValues" dxfId="164" priority="33"/>
  </conditionalFormatting>
  <conditionalFormatting sqref="B12">
    <cfRule type="duplicateValues" dxfId="163" priority="31"/>
    <cfRule type="duplicateValues" dxfId="162" priority="32"/>
  </conditionalFormatting>
  <conditionalFormatting sqref="B12">
    <cfRule type="duplicateValues" dxfId="161" priority="28"/>
    <cfRule type="duplicateValues" dxfId="160" priority="29"/>
    <cfRule type="duplicateValues" dxfId="159" priority="30"/>
  </conditionalFormatting>
  <conditionalFormatting sqref="B12">
    <cfRule type="duplicateValues" dxfId="158" priority="27"/>
  </conditionalFormatting>
  <conditionalFormatting sqref="B12">
    <cfRule type="duplicateValues" dxfId="157" priority="25"/>
    <cfRule type="duplicateValues" dxfId="156" priority="26"/>
  </conditionalFormatting>
  <conditionalFormatting sqref="B12">
    <cfRule type="duplicateValues" dxfId="155" priority="24"/>
  </conditionalFormatting>
  <conditionalFormatting sqref="B12">
    <cfRule type="duplicateValues" dxfId="154" priority="21"/>
    <cfRule type="duplicateValues" dxfId="153" priority="22"/>
    <cfRule type="duplicateValues" dxfId="152" priority="23"/>
  </conditionalFormatting>
  <conditionalFormatting sqref="B12">
    <cfRule type="duplicateValues" dxfId="151" priority="20"/>
  </conditionalFormatting>
  <conditionalFormatting sqref="B12">
    <cfRule type="duplicateValues" dxfId="150" priority="19"/>
  </conditionalFormatting>
  <conditionalFormatting sqref="B14">
    <cfRule type="duplicateValues" dxfId="149" priority="18"/>
  </conditionalFormatting>
  <conditionalFormatting sqref="B14">
    <cfRule type="duplicateValues" dxfId="148" priority="15"/>
    <cfRule type="duplicateValues" dxfId="147" priority="16"/>
    <cfRule type="duplicateValues" dxfId="146" priority="17"/>
  </conditionalFormatting>
  <conditionalFormatting sqref="B14">
    <cfRule type="duplicateValues" dxfId="145" priority="13"/>
    <cfRule type="duplicateValues" dxfId="144" priority="14"/>
  </conditionalFormatting>
  <conditionalFormatting sqref="B14">
    <cfRule type="duplicateValues" dxfId="143" priority="10"/>
    <cfRule type="duplicateValues" dxfId="142" priority="11"/>
    <cfRule type="duplicateValues" dxfId="141" priority="12"/>
  </conditionalFormatting>
  <conditionalFormatting sqref="B14">
    <cfRule type="duplicateValues" dxfId="140" priority="9"/>
  </conditionalFormatting>
  <conditionalFormatting sqref="B14">
    <cfRule type="duplicateValues" dxfId="139" priority="8"/>
  </conditionalFormatting>
  <conditionalFormatting sqref="B14">
    <cfRule type="duplicateValues" dxfId="138" priority="7"/>
  </conditionalFormatting>
  <conditionalFormatting sqref="B14">
    <cfRule type="duplicateValues" dxfId="137" priority="4"/>
    <cfRule type="duplicateValues" dxfId="136" priority="5"/>
    <cfRule type="duplicateValues" dxfId="135" priority="6"/>
  </conditionalFormatting>
  <conditionalFormatting sqref="B14">
    <cfRule type="duplicateValues" dxfId="134" priority="2"/>
    <cfRule type="duplicateValues" dxfId="133" priority="3"/>
  </conditionalFormatting>
  <conditionalFormatting sqref="C14">
    <cfRule type="duplicateValues" dxfId="13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2021-04-18T19:07:53Z</dcterms:modified>
</cp:coreProperties>
</file>