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1" l="1"/>
  <c r="A126" i="1"/>
  <c r="A127" i="1"/>
  <c r="A128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9" i="1"/>
  <c r="A124" i="1"/>
  <c r="A123" i="1"/>
  <c r="A122" i="1"/>
  <c r="A121" i="1"/>
  <c r="A120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18" i="1"/>
  <c r="A117" i="1"/>
  <c r="A116" i="1"/>
  <c r="A115" i="1"/>
  <c r="B150" i="16" l="1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11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114" i="1"/>
  <c r="A113" i="1"/>
  <c r="A112" i="1"/>
  <c r="A11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96" i="1" l="1"/>
  <c r="G96" i="1"/>
  <c r="H96" i="1"/>
  <c r="I96" i="1"/>
  <c r="J96" i="1"/>
  <c r="K96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20" i="1"/>
  <c r="F20" i="1"/>
  <c r="G20" i="1"/>
  <c r="H20" i="1"/>
  <c r="I20" i="1"/>
  <c r="J20" i="1"/>
  <c r="K20" i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3" i="1" l="1"/>
  <c r="G53" i="1"/>
  <c r="A58" i="1"/>
  <c r="A57" i="1"/>
  <c r="A56" i="1"/>
  <c r="A5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7" i="1"/>
  <c r="A46" i="1"/>
  <c r="A45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21" i="1"/>
  <c r="A19" i="1"/>
  <c r="F18" i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2" i="1"/>
  <c r="A11" i="1"/>
  <c r="A10" i="1"/>
  <c r="A9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<sst xmlns="http://schemas.openxmlformats.org/spreadsheetml/2006/main" count="13654" uniqueCount="2553">
  <si>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</si>
  <si>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</si>
  <si>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</si>
  <si>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</si>
  <si>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</si>
  <si>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</si>
  <si>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</si>
  <si>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</si>
  <si>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</si>
  <si>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</si>
  <si>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</si>
  <si>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</si>
  <si>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</si>
  <si>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</si>
  <si>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</si>
  <si>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</si>
  <si>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</si>
  <si>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</si>
  <si>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</si>
  <si>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</si>
  <si>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</si>
  <si>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</si>
  <si>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</si>
  <si>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</si>
  <si>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</si>
  <si>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</si>
  <si>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</si>
  <si>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</si>
  <si>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</si>
  <si>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</si>
  <si>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</si>
  <si>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</si>
  <si>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</si>
  <si>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</si>
  <si>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</si>
  <si>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</si>
  <si>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</si>
  <si>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</si>
  <si>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</si>
  <si>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</si>
  <si>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</si>
  <si>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</si>
  <si>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</si>
  <si>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</si>
  <si>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</si>
  <si>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</si>
  <si>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</si>
  <si>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</si>
  <si>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</si>
  <si>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</si>
  <si>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</si>
  <si>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</si>
  <si>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</si>
  <si>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</si>
  <si>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</si>
  <si>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</si>
  <si>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</si>
  <si>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</si>
  <si>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</si>
  <si>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</si>
  <si>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</si>
  <si>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</si>
  <si>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</si>
  <si>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</si>
  <si>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</si>
  <si>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</si>
  <si>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</si>
  <si>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</si>
  <si>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</si>
  <si>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</si>
  <si>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</si>
  <si>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</si>
  <si>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</si>
  <si>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</si>
  <si>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</si>
  <si>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</si>
  <si>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</si>
  <si>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</si>
  <si>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</si>
  <si>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</si>
  <si>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</si>
  <si>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</si>
  <si>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</si>
  <si>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</si>
  <si>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</si>
  <si>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</si>
  <si>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</si>
  <si>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</si>
  <si>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</si>
  <si>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</si>
  <si>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</si>
  <si>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</si>
  <si>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</si>
  <si>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</si>
  <si>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</si>
  <si>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</si>
  <si>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</si>
  <si>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</si>
  <si>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</si>
  <si>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</si>
  <si>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</si>
  <si>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</si>
  <si>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</si>
  <si>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</si>
  <si>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</si>
  <si>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</si>
  <si>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</si>
  <si>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</si>
  <si>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</si>
  <si>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</si>
  <si>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</si>
  <si>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</si>
  <si>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</si>
  <si>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</si>
  <si>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</si>
  <si>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</si>
  <si>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</si>
  <si>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</si>
  <si>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</si>
  <si>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</si>
  <si>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</si>
  <si>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</si>
  <si>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</si>
  <si>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</si>
  <si>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</si>
  <si>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</si>
  <si>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</si>
  <si>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</si>
  <si>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</si>
  <si>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</si>
  <si>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</si>
  <si>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</si>
  <si>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</si>
  <si>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</si>
  <si>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</si>
  <si>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</si>
  <si>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</si>
  <si>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</si>
  <si>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</si>
  <si>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</si>
  <si>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</si>
  <si>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</si>
  <si>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</si>
  <si>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</si>
  <si>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</si>
  <si>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</si>
  <si>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</si>
  <si>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</si>
  <si>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</si>
  <si>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</si>
  <si>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</si>
  <si>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</si>
  <si>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</si>
  <si>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</si>
  <si>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</si>
  <si>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</si>
  <si>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</si>
  <si>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</si>
  <si>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</si>
  <si>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</si>
  <si>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</si>
  <si>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</si>
  <si>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</si>
  <si>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</si>
  <si>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</si>
  <si>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</si>
  <si>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</si>
  <si>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</si>
  <si>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</si>
  <si>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</si>
  <si>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</si>
  <si>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</si>
  <si>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</si>
  <si>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</si>
  <si>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</si>
  <si>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</si>
  <si>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</si>
  <si>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</si>
  <si>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</si>
  <si>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</si>
  <si>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</si>
  <si>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</si>
  <si>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</si>
  <si>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</si>
  <si>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</si>
  <si>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</si>
  <si>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</si>
  <si>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</si>
  <si>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</si>
  <si>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</si>
  <si>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</si>
  <si>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</si>
  <si>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</si>
  <si>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</si>
  <si>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</si>
  <si>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</si>
  <si>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</si>
  <si>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</si>
  <si>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</si>
  <si>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</si>
  <si>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</si>
  <si>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</si>
  <si>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</si>
  <si>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</si>
  <si>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</si>
  <si>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</si>
  <si>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</si>
  <si>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</si>
  <si>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</si>
  <si>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</si>
  <si>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</si>
  <si>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</si>
  <si>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</si>
  <si>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</si>
  <si>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</si>
  <si>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</si>
  <si>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</si>
  <si>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</si>
  <si>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</si>
  <si>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</si>
  <si>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</si>
  <si>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</si>
  <si>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</si>
  <si>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</si>
  <si>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</si>
  <si>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</si>
  <si>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</si>
  <si>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</si>
  <si>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</si>
  <si>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</si>
  <si>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</si>
  <si>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</si>
  <si>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</si>
  <si>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</si>
  <si>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</si>
  <si>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</si>
  <si>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</si>
  <si>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</si>
  <si>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</si>
  <si>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</si>
  <si>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</si>
  <si>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</si>
  <si>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</si>
  <si>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</si>
  <si>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</si>
  <si>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</si>
  <si>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</si>
  <si>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</si>
  <si>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</si>
  <si>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</si>
  <si>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</si>
  <si>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</si>
  <si>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</si>
  <si>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</si>
  <si>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</si>
  <si>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</si>
  <si>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</si>
  <si>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</si>
  <si>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</si>
  <si>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</si>
  <si>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</si>
  <si>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</si>
  <si>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</si>
  <si>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</si>
  <si>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</si>
  <si>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</si>
  <si>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</si>
  <si>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</si>
  <si>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</si>
  <si>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</si>
  <si>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</si>
  <si>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</si>
  <si>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</si>
  <si>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</si>
  <si>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</si>
  <si>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</si>
  <si>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</si>
  <si>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</si>
  <si>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</si>
  <si>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</si>
  <si>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</si>
  <si>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</si>
  <si>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</si>
  <si>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</si>
  <si>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</si>
  <si>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</si>
  <si>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</si>
  <si>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</si>
  <si>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</si>
  <si>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</si>
  <si>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</si>
  <si>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</si>
  <si>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</si>
  <si>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</si>
  <si>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</si>
  <si>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</si>
  <si>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</si>
  <si>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</si>
  <si>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</si>
  <si>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</si>
  <si>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</si>
  <si>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</si>
  <si>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</si>
  <si>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</si>
  <si>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</si>
  <si>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</si>
  <si>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</si>
  <si>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</si>
  <si>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</si>
  <si>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</si>
  <si>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</si>
  <si>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</si>
  <si>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</si>
  <si>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</si>
  <si>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</si>
  <si>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</si>
  <si>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</si>
  <si>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</si>
  <si>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</si>
  <si>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</si>
  <si>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</si>
  <si>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</si>
  <si>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</si>
  <si>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</si>
  <si>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</si>
  <si>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</si>
  <si>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</si>
  <si>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</si>
  <si>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</si>
  <si>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</si>
  <si>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</si>
  <si>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</si>
  <si>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</si>
  <si>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</si>
  <si>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</si>
  <si>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</si>
  <si>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</si>
  <si>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</si>
  <si>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</si>
  <si>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</si>
  <si>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</si>
  <si>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</si>
  <si>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</si>
  <si>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</si>
  <si>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</si>
  <si>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</si>
  <si>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</si>
  <si>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</si>
  <si>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</si>
  <si>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</si>
  <si>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</si>
  <si>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</si>
  <si>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</si>
  <si>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</si>
  <si>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</si>
  <si>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</si>
  <si>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</si>
  <si>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</si>
  <si>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</si>
  <si>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</si>
  <si>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</si>
  <si>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</si>
  <si>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</si>
  <si>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</si>
  <si>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</si>
  <si>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</si>
  <si>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</si>
  <si>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</si>
  <si>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</si>
  <si>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</si>
  <si>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</si>
  <si>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</si>
  <si>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</si>
  <si>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</si>
  <si>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</si>
  <si>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</si>
  <si>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</si>
  <si>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</si>
  <si>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</si>
  <si>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</si>
  <si>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</si>
  <si>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</si>
  <si>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</si>
  <si>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</si>
  <si>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</si>
  <si>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</si>
  <si>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</si>
  <si>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</si>
  <si>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</si>
  <si>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</si>
  <si>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</si>
  <si>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</si>
  <si>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</si>
  <si>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</si>
  <si>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</si>
  <si>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</si>
  <si>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</si>
  <si>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</si>
  <si>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</si>
  <si>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</si>
  <si>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</si>
  <si>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</si>
  <si>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</si>
  <si>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</si>
  <si>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</si>
  <si>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</si>
  <si>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</si>
  <si>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</si>
  <si>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</si>
  <si>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</si>
  <si>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</si>
  <si>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</si>
  <si>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</si>
  <si>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</si>
  <si>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</si>
  <si>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</si>
  <si>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</si>
  <si>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</si>
  <si>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</si>
  <si>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</si>
  <si>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</si>
  <si>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</si>
  <si>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</si>
  <si>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</si>
  <si>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</si>
  <si>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</si>
  <si>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</si>
  <si>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</si>
  <si>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</si>
  <si>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</si>
  <si>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</si>
  <si>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</si>
  <si>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</si>
  <si>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</si>
  <si>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</si>
  <si>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</si>
  <si>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</si>
  <si>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</si>
  <si>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</si>
  <si>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</si>
  <si>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</si>
  <si>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</si>
  <si>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</si>
  <si>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</si>
  <si>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</si>
  <si>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</si>
  <si>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</si>
  <si>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</si>
  <si>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</si>
  <si>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</si>
  <si>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</si>
  <si>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</si>
  <si>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</si>
  <si>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</si>
  <si>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</si>
  <si>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</si>
  <si>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</si>
  <si>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</si>
  <si>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</si>
  <si>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</si>
  <si>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</si>
  <si>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</si>
  <si>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</si>
  <si>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</si>
  <si>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</si>
  <si>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</si>
  <si>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</si>
  <si>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</si>
  <si>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</si>
  <si>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</si>
  <si>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</si>
  <si>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</si>
  <si>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</si>
  <si>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</si>
  <si>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</si>
  <si>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</si>
  <si>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</si>
  <si>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</si>
  <si>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</si>
  <si>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</si>
  <si>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</si>
  <si>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</si>
  <si>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</si>
  <si>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</si>
  <si>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</si>
  <si>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</si>
  <si>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</si>
  <si>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</si>
  <si>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</si>
  <si>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</si>
  <si>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</si>
  <si>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</si>
  <si>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</si>
  <si>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</si>
  <si>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</si>
  <si>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</si>
  <si>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</si>
  <si>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</si>
  <si>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</si>
  <si>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</si>
  <si>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</si>
  <si>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</si>
  <si>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</si>
  <si>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</si>
  <si>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</si>
  <si>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</si>
  <si>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</si>
  <si>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</si>
  <si>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</si>
  <si>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</si>
  <si>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</si>
  <si>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</si>
  <si>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</si>
  <si>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</si>
  <si>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</si>
  <si>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</si>
  <si>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</si>
  <si>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</si>
  <si>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</si>
  <si>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</si>
  <si>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</si>
  <si>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</si>
  <si>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</si>
  <si>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</si>
  <si>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</si>
  <si>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</si>
  <si>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</si>
  <si>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</si>
  <si>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</si>
  <si>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</si>
  <si>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</si>
  <si>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</si>
  <si>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</si>
  <si>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</si>
  <si>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</si>
  <si>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</si>
  <si>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</si>
  <si>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</si>
  <si>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</si>
  <si>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</si>
  <si>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</si>
  <si>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</si>
  <si>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</si>
  <si>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</si>
  <si>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</si>
  <si>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</si>
  <si>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</si>
  <si>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</si>
  <si>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</si>
  <si>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</si>
  <si>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</si>
  <si>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</si>
  <si>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</si>
  <si>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</si>
  <si>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</si>
  <si>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</si>
  <si>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</si>
  <si>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</si>
  <si>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</si>
  <si>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</si>
  <si>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</si>
  <si>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</si>
  <si>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</si>
  <si>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</si>
  <si>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</si>
  <si>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</si>
  <si>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</si>
  <si>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</si>
  <si>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</si>
  <si>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</si>
  <si>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</si>
  <si>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</si>
  <si>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</si>
  <si>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</si>
  <si>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</si>
  <si>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</si>
  <si>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</si>
  <si>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</si>
  <si>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</si>
  <si>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</si>
  <si>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</si>
  <si>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</si>
  <si>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</si>
  <si>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</si>
  <si>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</si>
  <si>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</si>
  <si>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</si>
  <si>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</si>
  <si>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</si>
  <si>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</si>
  <si>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</si>
  <si>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</si>
  <si>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</si>
  <si>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</si>
  <si>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</si>
  <si>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</si>
  <si>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</si>
  <si>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</si>
  <si>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</si>
  <si>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</si>
  <si>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</si>
  <si>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</si>
  <si>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</si>
  <si>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</si>
  <si>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</si>
  <si>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</si>
  <si>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</si>
  <si>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</si>
  <si>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</si>
  <si>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</si>
  <si>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</si>
  <si>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</si>
  <si>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</si>
  <si>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</si>
  <si>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</si>
  <si>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</si>
  <si>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</si>
  <si>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</si>
  <si>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</si>
  <si>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</si>
  <si>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</si>
  <si>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</si>
  <si>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</si>
  <si>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</si>
  <si>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</si>
  <si>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</si>
  <si>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</si>
  <si>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</si>
  <si>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</si>
  <si>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</si>
  <si>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</si>
  <si>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</si>
  <si>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</si>
  <si>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</si>
  <si>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</si>
  <si>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</si>
  <si>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</si>
  <si>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</si>
  <si>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</si>
  <si>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</si>
  <si>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</si>
  <si>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</si>
  <si>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</si>
  <si>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</si>
  <si>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</si>
  <si>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</si>
  <si>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</si>
  <si>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</si>
  <si>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</si>
  <si>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</si>
  <si>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</si>
  <si>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</si>
  <si>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</si>
  <si>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</si>
  <si>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</si>
  <si>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</si>
  <si>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</si>
  <si>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</si>
  <si>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</si>
  <si>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</si>
  <si>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</si>
  <si>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</si>
  <si>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</si>
  <si>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</si>
  <si>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</si>
  <si>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</si>
  <si>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</si>
  <si>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</si>
  <si>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</si>
  <si>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</si>
  <si>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</si>
  <si>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</si>
  <si>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</si>
  <si>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</si>
  <si>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</si>
  <si>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</si>
  <si>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</si>
  <si>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</si>
  <si>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</si>
  <si>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</si>
  <si>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</si>
  <si>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</si>
  <si>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</si>
  <si>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</si>
  <si>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</si>
  <si>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</si>
  <si>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</si>
  <si>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</si>
  <si>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</si>
  <si>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</si>
  <si>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</si>
  <si>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</si>
  <si>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</si>
  <si>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</si>
  <si>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</si>
  <si>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</si>
  <si>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</si>
  <si>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</si>
  <si>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</si>
  <si>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</si>
  <si>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</si>
  <si>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</si>
  <si>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</si>
  <si>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</si>
  <si>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</si>
  <si>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</si>
  <si>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</si>
  <si>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</si>
  <si>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</si>
  <si>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</si>
  <si>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</si>
  <si>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</si>
  <si>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</si>
  <si>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</si>
  <si>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</si>
  <si>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</si>
  <si>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</si>
  <si>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</si>
  <si>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</si>
  <si>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</si>
  <si>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</si>
  <si>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</si>
  <si>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</si>
  <si>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</si>
  <si>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</si>
  <si>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</si>
  <si>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</si>
  <si>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</si>
  <si>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</si>
  <si>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</si>
  <si>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</si>
  <si>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</si>
  <si>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</si>
  <si>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</si>
  <si>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</si>
  <si>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</si>
  <si>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</si>
  <si>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</si>
  <si>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</si>
  <si>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</si>
  <si>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</si>
  <si>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</si>
  <si>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</si>
  <si>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</si>
  <si>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</si>
  <si>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</si>
  <si>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</si>
  <si>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</si>
  <si>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</si>
  <si>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</si>
  <si>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</si>
  <si>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</si>
  <si>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</si>
  <si>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</si>
  <si>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</si>
  <si>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</si>
  <si>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</si>
  <si>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</si>
  <si>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</si>
  <si>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</si>
  <si>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</si>
  <si>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</si>
  <si>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</si>
  <si>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</si>
  <si>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</si>
  <si>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</si>
  <si>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</si>
  <si>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</si>
  <si>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</si>
  <si>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</si>
  <si>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</si>
  <si>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</si>
  <si>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</si>
  <si>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</si>
  <si>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</si>
  <si>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</si>
  <si>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</si>
  <si>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</si>
  <si>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</si>
  <si>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</si>
  <si>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</si>
  <si>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</si>
  <si>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</si>
  <si>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</si>
  <si>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</si>
  <si>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</si>
  <si>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</si>
  <si>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</si>
  <si>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</si>
  <si>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</si>
  <si>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</si>
  <si>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</si>
  <si>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</si>
  <si>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</si>
  <si>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</si>
  <si>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</si>
  <si>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</si>
  <si>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</si>
  <si>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</si>
  <si>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</si>
  <si>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</si>
  <si>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</si>
  <si>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</si>
  <si>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</si>
  <si>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</si>
  <si>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</si>
  <si>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</si>
  <si>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</si>
  <si>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</si>
  <si>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</si>
  <si>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</si>
  <si>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</si>
  <si>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</si>
  <si>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</si>
  <si>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</si>
  <si>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</si>
  <si>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</si>
  <si>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</si>
  <si>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</si>
  <si>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</si>
  <si>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</si>
  <si>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</si>
  <si>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</si>
  <si>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</si>
  <si>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</si>
  <si>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</si>
  <si>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</si>
  <si>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</si>
  <si>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</si>
  <si>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</si>
  <si>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</si>
  <si>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</si>
  <si>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</si>
  <si>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</si>
  <si>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</si>
  <si>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</si>
  <si>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</si>
  <si>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</si>
  <si>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</si>
  <si>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</si>
  <si>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</si>
  <si>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</si>
  <si>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</si>
  <si>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</si>
  <si>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</si>
  <si>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</si>
  <si>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</si>
  <si>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</si>
  <si>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</si>
  <si>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</si>
  <si>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</si>
  <si>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</si>
  <si>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</si>
  <si>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</si>
  <si>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</si>
  <si>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</si>
  <si>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</si>
  <si>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</si>
  <si>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</si>
  <si>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</si>
  <si>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</si>
  <si>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</si>
  <si>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</si>
  <si>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</si>
  <si>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</si>
  <si>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</si>
  <si>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</si>
  <si>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</si>
  <si>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</si>
  <si>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</si>
  <si>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</si>
  <si>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</si>
  <si>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</si>
  <si>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</si>
  <si>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</si>
  <si>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</si>
  <si>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</si>
  <si>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</si>
  <si>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</si>
  <si>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</si>
  <si>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</si>
  <si>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</si>
  <si>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</si>
  <si>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</si>
  <si>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</si>
  <si>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</si>
  <si>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</si>
  <si>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</si>
  <si>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</si>
  <si>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</si>
  <si>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</si>
  <si>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</si>
  <si>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</si>
  <si>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</si>
  <si>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</si>
  <si>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</si>
  <si>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</si>
  <si>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</si>
  <si>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</si>
  <si>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</si>
  <si>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</si>
  <si>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</si>
  <si>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</si>
  <si>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</si>
  <si>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</si>
  <si>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</si>
  <si>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</si>
  <si>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</si>
  <si>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</si>
  <si>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</si>
  <si>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</si>
  <si>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</si>
  <si>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</si>
  <si>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</si>
  <si>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</si>
  <si>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</si>
  <si>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</si>
  <si>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</si>
  <si>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</si>
  <si>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</si>
  <si>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</si>
  <si>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</si>
  <si>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</si>
  <si>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</si>
  <si>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</si>
  <si>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</si>
  <si>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</si>
  <si>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</si>
  <si>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</si>
  <si>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</si>
  <si>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</si>
  <si>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</si>
  <si>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</si>
  <si>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</si>
  <si>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</si>
  <si>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</si>
  <si>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</si>
  <si>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</si>
  <si>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</si>
  <si>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</si>
  <si>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</si>
  <si>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</si>
  <si>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</si>
  <si>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</si>
  <si>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</si>
  <si>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</si>
  <si>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</si>
  <si>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</si>
  <si>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</si>
  <si>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</si>
  <si>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</si>
  <si>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</si>
  <si>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</si>
  <si>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</si>
  <si>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</si>
  <si>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</si>
  <si>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</si>
  <si>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</si>
  <si>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</si>
  <si>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</si>
  <si>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</si>
  <si>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</si>
  <si>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</si>
  <si>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</si>
  <si>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</si>
  <si>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</si>
  <si>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</si>
  <si>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</si>
  <si>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</si>
  <si>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</si>
  <si>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</si>
  <si>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</si>
  <si>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</si>
  <si>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</si>
  <si>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</si>
  <si>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</si>
  <si>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</si>
  <si>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</si>
  <si>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</si>
  <si>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</si>
  <si>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</si>
  <si>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</si>
  <si>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</si>
  <si>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</si>
  <si>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</si>
  <si>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</si>
  <si>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</si>
  <si>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</si>
  <si>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</si>
  <si>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</si>
  <si>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</si>
  <si>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</si>
  <si>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</si>
  <si>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</si>
  <si>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</si>
  <si>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</si>
  <si>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</si>
  <si>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</si>
  <si>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</si>
  <si>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</si>
  <si>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</si>
  <si>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</si>
  <si>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</si>
  <si>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</si>
  <si>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</si>
  <si>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</si>
  <si>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</si>
  <si>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</si>
  <si>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</si>
  <si>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</si>
  <si>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</si>
  <si>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</si>
  <si>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</si>
  <si>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</si>
  <si>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</si>
  <si>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</si>
  <si>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</si>
  <si>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</si>
  <si>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</si>
  <si>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</si>
  <si>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</si>
  <si>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</si>
  <si>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</si>
  <si>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</si>
  <si>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</si>
  <si>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</si>
  <si>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</si>
  <si>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</si>
  <si>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</si>
  <si>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</si>
  <si>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</si>
  <si>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</si>
  <si>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</si>
  <si>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</si>
  <si>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</si>
  <si>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</si>
  <si>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</si>
  <si>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</si>
  <si>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</si>
  <si>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</si>
  <si>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</si>
  <si>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</si>
  <si>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</si>
  <si>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</si>
  <si>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</si>
  <si>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</si>
  <si>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</si>
  <si>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</si>
  <si>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</si>
  <si>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</si>
  <si>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</si>
  <si>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</si>
  <si>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</si>
  <si>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</si>
  <si>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</si>
  <si>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</si>
  <si>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</si>
  <si>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</si>
  <si>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</si>
  <si>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</si>
  <si>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</si>
  <si>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</si>
  <si>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</si>
  <si>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</si>
  <si>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</si>
  <si>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</si>
  <si>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</si>
  <si>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</si>
  <si>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</si>
  <si>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</si>
  <si>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</si>
  <si>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</si>
  <si>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</si>
  <si>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</si>
  <si>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</si>
  <si>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</si>
  <si>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</si>
  <si>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</si>
  <si>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</si>
  <si>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</si>
  <si>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</si>
  <si>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</si>
  <si>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</si>
  <si>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</si>
  <si>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</si>
  <si>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</si>
  <si>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</si>
  <si>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</si>
  <si>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</si>
  <si>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</si>
  <si>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</si>
  <si>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</si>
  <si>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</si>
  <si>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</si>
  <si>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</si>
  <si>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</si>
  <si>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</si>
  <si>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</si>
  <si>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</si>
  <si>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</si>
  <si>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</si>
  <si>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</si>
  <si>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</si>
  <si>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</si>
  <si>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</si>
  <si>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</si>
  <si>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</si>
  <si>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</si>
  <si>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</si>
  <si>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</si>
  <si>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</si>
  <si>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</si>
  <si>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</si>
  <si>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</si>
  <si>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</si>
  <si>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</si>
  <si>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</si>
  <si>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</si>
  <si>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</si>
  <si>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</si>
  <si>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</si>
  <si>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</si>
  <si>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</si>
  <si>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</si>
  <si>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</si>
  <si>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</si>
  <si>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</si>
  <si>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</si>
  <si>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</si>
  <si>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</si>
  <si>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</si>
  <si>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</si>
  <si>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</si>
  <si>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</si>
  <si>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</si>
  <si>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</si>
  <si>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</si>
  <si>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</si>
  <si>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</si>
  <si>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</si>
  <si>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</si>
  <si>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</si>
  <si>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</si>
  <si>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</si>
  <si>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</si>
  <si>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</si>
  <si>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</si>
  <si>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</si>
  <si>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</si>
  <si>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</si>
  <si>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</si>
  <si>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</si>
  <si>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</si>
  <si>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</si>
  <si>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</si>
  <si>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</si>
  <si>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</si>
  <si>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</si>
  <si>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</si>
  <si>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</si>
  <si>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</si>
  <si>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</si>
  <si>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</si>
  <si>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</si>
  <si>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</si>
  <si>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</si>
  <si>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</si>
  <si>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</si>
  <si>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</si>
  <si>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</si>
  <si>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</si>
  <si>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</si>
  <si>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</si>
  <si>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</si>
  <si>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</si>
  <si>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</si>
  <si>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</si>
  <si>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</si>
  <si>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</si>
  <si>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</si>
  <si>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</si>
  <si>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</si>
  <si>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</si>
  <si>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</si>
  <si>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</si>
  <si>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</si>
  <si>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</si>
  <si>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</si>
  <si>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</si>
  <si>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</si>
  <si>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</si>
  <si>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</si>
  <si>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</si>
  <si>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</si>
  <si>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</si>
  <si>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</si>
  <si>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</si>
  <si>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</si>
  <si>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</si>
  <si>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</si>
  <si>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</si>
  <si>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</si>
  <si>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</si>
  <si>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</si>
  <si>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</si>
  <si>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</si>
  <si>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</si>
  <si>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</si>
  <si>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</si>
  <si>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</si>
  <si>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</si>
  <si>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</si>
  <si>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</si>
  <si>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</si>
  <si>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</si>
  <si>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</si>
  <si>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</si>
  <si>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</si>
  <si>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</si>
  <si>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</si>
  <si>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</si>
  <si>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</si>
  <si>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</si>
  <si>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</si>
  <si>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</si>
  <si>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</si>
  <si>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</si>
  <si>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</si>
  <si>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</si>
  <si>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</si>
  <si>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</si>
  <si>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</si>
  <si>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</si>
  <si>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</si>
  <si>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</si>
  <si>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</si>
  <si>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</si>
  <si>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</si>
  <si>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</si>
  <si>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</si>
  <si>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</si>
  <si>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</si>
  <si>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</si>
  <si>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</si>
  <si>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</si>
  <si>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</si>
  <si>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</si>
  <si>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</si>
  <si>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</si>
  <si>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</si>
  <si>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</si>
  <si>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</si>
  <si>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</si>
  <si>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</si>
  <si>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</si>
  <si>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</si>
  <si>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</si>
  <si>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</si>
  <si>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</si>
  <si>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</si>
  <si>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</si>
  <si>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</si>
  <si>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</si>
  <si>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</si>
  <si>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</si>
  <si>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</si>
  <si>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</si>
  <si>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</si>
  <si>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</si>
  <si>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</si>
  <si>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</si>
  <si>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</si>
  <si>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</si>
  <si>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</si>
  <si>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</si>
  <si>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</si>
  <si>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</si>
  <si>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</si>
  <si>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</si>
  <si>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</si>
  <si>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</si>
  <si>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</si>
  <si>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</si>
  <si>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</si>
  <si>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</si>
  <si>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</si>
  <si>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</si>
  <si>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</si>
  <si>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</si>
  <si>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</si>
  <si>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</si>
  <si>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</si>
  <si>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</si>
  <si>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</si>
  <si>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</si>
  <si>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</si>
  <si>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</si>
  <si>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</si>
  <si>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</si>
  <si>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</si>
  <si>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</si>
  <si>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</si>
  <si>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</si>
  <si>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</si>
  <si>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</si>
  <si>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</si>
  <si>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</si>
  <si>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</si>
  <si>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</si>
  <si>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</si>
  <si>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</si>
  <si>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</si>
  <si>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</si>
  <si>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</si>
  <si>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</si>
  <si>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</si>
  <si>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</si>
  <si>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</si>
  <si>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</si>
  <si>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</si>
  <si>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</si>
  <si>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</si>
  <si>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</si>
  <si>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</si>
  <si>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</si>
  <si>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</si>
  <si>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</si>
  <si>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</si>
  <si>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</si>
  <si>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</si>
  <si>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</si>
  <si>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</si>
  <si>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</si>
  <si>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</si>
  <si>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</si>
  <si>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</si>
  <si>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</si>
  <si>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</si>
  <si>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</si>
  <si>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</si>
  <si>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</si>
  <si>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</si>
  <si>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</si>
  <si>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</si>
  <si>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</si>
  <si>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</si>
  <si>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</si>
  <si>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</si>
  <si>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</si>
  <si>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</si>
  <si>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</si>
  <si>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</si>
  <si>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</si>
  <si>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</si>
  <si>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</si>
  <si>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</si>
  <si>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</si>
  <si>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</si>
  <si>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</si>
  <si>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</si>
  <si>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</si>
  <si>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</si>
  <si>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</si>
  <si>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</si>
  <si>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</si>
  <si>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</si>
  <si>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</si>
  <si>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</si>
  <si>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</si>
  <si>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</si>
  <si>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</si>
  <si>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</si>
  <si>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</si>
  <si>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</si>
  <si>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</si>
  <si>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</si>
  <si>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</si>
  <si>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</si>
  <si>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</si>
  <si>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</si>
  <si>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</si>
  <si>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</si>
  <si>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</si>
  <si>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</si>
  <si>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</si>
  <si>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</si>
  <si>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</si>
  <si>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</si>
  <si>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</si>
  <si>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</si>
  <si>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</si>
  <si>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</si>
  <si>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</si>
  <si>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</si>
  <si>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</si>
  <si>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</si>
  <si>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</si>
  <si>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</si>
  <si>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</si>
  <si>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</si>
  <si>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</si>
  <si>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</si>
  <si>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</si>
  <si>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</si>
  <si>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</si>
  <si>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</si>
  <si>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</si>
  <si>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</si>
  <si>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</si>
  <si>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</si>
  <si>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</si>
  <si>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</si>
  <si>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</si>
  <si>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</si>
  <si>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</si>
  <si>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</si>
  <si>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</si>
  <si>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</si>
  <si>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</si>
  <si>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</si>
  <si>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</si>
  <si>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</si>
  <si>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</si>
  <si>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</si>
  <si>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</si>
  <si>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</si>
  <si>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</si>
  <si>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</si>
  <si>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</si>
  <si>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</si>
  <si>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</si>
  <si>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</si>
  <si>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</si>
  <si>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</si>
  <si>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</si>
  <si>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</si>
  <si>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</si>
  <si>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</si>
  <si>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</si>
  <si>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</si>
  <si>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</si>
  <si>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</si>
  <si>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</si>
  <si>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</si>
  <si>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</si>
  <si>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</si>
  <si>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</si>
  <si>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</si>
  <si>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</si>
  <si>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</si>
  <si>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</si>
  <si>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</si>
  <si>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</si>
  <si>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</si>
  <si>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</si>
  <si>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</si>
  <si>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</si>
  <si>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</si>
  <si>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</si>
  <si>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</si>
  <si>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</si>
  <si>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</si>
  <si>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</si>
  <si>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</si>
  <si>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</si>
  <si>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</si>
  <si>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</si>
  <si>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</si>
  <si>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</si>
  <si>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</si>
  <si>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</si>
  <si>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</si>
  <si>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</si>
  <si>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</si>
  <si>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</si>
  <si>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</si>
  <si>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</si>
  <si>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</si>
  <si>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</si>
  <si>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</si>
  <si>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</si>
  <si>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</si>
  <si>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</si>
  <si>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</si>
  <si>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</si>
  <si>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</si>
  <si>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</si>
  <si>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</si>
  <si>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</si>
  <si>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</si>
  <si>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</si>
  <si>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</si>
  <si>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</si>
  <si>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</si>
  <si>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</si>
  <si>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</si>
  <si>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</si>
  <si>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</si>
  <si>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</si>
  <si>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</si>
  <si>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</si>
  <si>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</si>
  <si>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</si>
  <si>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</si>
  <si>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</si>
  <si>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</si>
  <si>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</si>
  <si>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</si>
  <si>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</si>
  <si>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</si>
  <si>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</si>
  <si>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</si>
  <si>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</si>
  <si>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</si>
  <si>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</si>
  <si>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</si>
  <si>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</si>
  <si>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</si>
  <si>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</si>
  <si>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</si>
  <si>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</si>
  <si>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</si>
  <si>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</si>
  <si>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</si>
  <si>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</si>
  <si>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</si>
  <si>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</si>
  <si>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</si>
  <si>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</si>
  <si>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</si>
  <si>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</si>
  <si>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</si>
  <si>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</si>
  <si>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</si>
  <si>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</si>
  <si>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</si>
  <si>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</si>
  <si>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</si>
  <si>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</si>
  <si>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</si>
  <si>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</si>
  <si>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</si>
  <si>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</si>
  <si>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</si>
  <si>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</si>
  <si>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</si>
  <si>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</si>
  <si>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</si>
  <si>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</si>
  <si>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</si>
  <si>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</si>
  <si>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</si>
  <si>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</si>
  <si>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</si>
  <si>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</si>
  <si>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</si>
  <si>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</si>
  <si>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</si>
  <si>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</si>
  <si>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</si>
  <si>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</si>
  <si>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</si>
  <si>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</si>
  <si>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</si>
  <si>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</si>
  <si>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</si>
  <si>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</si>
  <si>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</si>
  <si>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</si>
  <si>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</si>
  <si>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</si>
  <si>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</si>
  <si>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</si>
  <si>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</si>
  <si>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</si>
  <si>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</si>
  <si>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</si>
  <si>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</si>
  <si>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</si>
  <si>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</si>
  <si>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</si>
  <si>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</si>
  <si>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</si>
  <si>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</si>
  <si>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</si>
  <si>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</si>
  <si>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</si>
  <si>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</si>
  <si>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</si>
  <si>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</si>
  <si>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</si>
  <si>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</si>
  <si>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</si>
  <si>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</si>
  <si>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</si>
  <si>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</si>
  <si>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</si>
  <si>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</si>
  <si>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</si>
  <si>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</si>
  <si>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</si>
  <si>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</si>
  <si>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</si>
  <si>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</si>
  <si>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</si>
  <si>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</si>
  <si>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</si>
  <si>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</si>
  <si>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</si>
  <si>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</si>
  <si>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</si>
  <si>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</si>
  <si>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</si>
  <si>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</si>
  <si>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</si>
  <si>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</si>
  <si>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</si>
  <si>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</si>
  <si>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</si>
  <si>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</si>
  <si>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</si>
  <si>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</si>
  <si>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</si>
  <si>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</si>
  <si>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</si>
  <si>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</si>
  <si>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</si>
  <si>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</si>
  <si>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</si>
  <si>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</si>
  <si>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</si>
  <si>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</si>
  <si>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</si>
  <si>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</si>
  <si>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</si>
  <si>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</si>
  <si>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</si>
  <si>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</si>
  <si>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</si>
  <si>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</si>
  <si>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</si>
  <si>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</si>
  <si>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</si>
  <si>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</si>
  <si>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</si>
  <si>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</si>
  <si>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</si>
  <si>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</si>
  <si>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</si>
  <si>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</si>
  <si>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</si>
  <si>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</si>
  <si>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</si>
  <si>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</si>
  <si>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</si>
  <si>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</si>
  <si>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</si>
  <si>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</si>
  <si>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</si>
  <si>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</si>
  <si>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</si>
  <si>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</si>
  <si>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</si>
  <si>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</si>
  <si>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</si>
  <si>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</si>
  <si>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</si>
  <si>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</si>
  <si>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</si>
  <si>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</si>
  <si>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</si>
  <si>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</si>
  <si>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</si>
  <si>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</si>
  <si>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</si>
  <si>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</si>
  <si>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</si>
  <si>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</si>
  <si>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</si>
  <si>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</si>
  <si>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</si>
  <si>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</si>
  <si>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</si>
  <si>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</si>
  <si>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</si>
  <si>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</si>
  <si>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</si>
  <si>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</si>
  <si>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</si>
  <si>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</si>
  <si>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</si>
  <si>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</si>
  <si>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</si>
  <si>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</si>
  <si>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</si>
  <si>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</si>
  <si>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</si>
  <si>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</si>
  <si>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</si>
  <si>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</si>
  <si>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</si>
  <si>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</si>
  <si>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</si>
  <si>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</si>
  <si>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</si>
  <si>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</si>
  <si>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</si>
  <si>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</si>
  <si>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</si>
  <si>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</si>
  <si>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</si>
  <si>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</si>
  <si>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</si>
  <si>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</si>
  <si>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</si>
  <si>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</si>
  <si>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</si>
  <si>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</si>
  <si>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</si>
  <si>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</si>
  <si>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</si>
  <si>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</si>
  <si>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</si>
  <si>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</si>
  <si>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</si>
  <si>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</si>
  <si>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</si>
  <si>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</si>
  <si>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</si>
  <si>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</si>
  <si>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</si>
  <si>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</si>
  <si>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</si>
  <si>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</si>
  <si>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</si>
  <si>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</si>
  <si>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</si>
  <si>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</si>
  <si>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</si>
  <si>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</si>
  <si>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</si>
  <si>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</si>
  <si>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</si>
  <si>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</si>
  <si>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</si>
  <si>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</si>
  <si>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</si>
  <si>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</si>
  <si>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</si>
  <si>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</si>
  <si>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</si>
  <si>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</si>
  <si>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</si>
  <si>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</si>
  <si>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</si>
  <si>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</si>
  <si>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</si>
  <si>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</si>
  <si>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</si>
  <si>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</si>
  <si>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</si>
  <si>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</si>
  <si>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</si>
  <si>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</si>
  <si>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</si>
  <si>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</si>
  <si>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</si>
  <si>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</si>
  <si>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</si>
  <si>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</si>
  <si>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</si>
  <si>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</si>
  <si>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</si>
  <si>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</si>
  <si>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</si>
  <si>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</si>
  <si>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</si>
  <si>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</si>
  <si>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</si>
  <si>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</si>
  <si>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</si>
  <si>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</si>
  <si>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</si>
  <si>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</si>
  <si>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</si>
  <si>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</si>
  <si>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</si>
  <si>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</si>
  <si>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</si>
  <si>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</si>
  <si>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</si>
  <si>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</si>
  <si>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</si>
  <si>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</si>
  <si>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</si>
  <si>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</si>
  <si>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</si>
  <si>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</si>
  <si>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</si>
  <si>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</si>
  <si>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</si>
  <si>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</si>
  <si>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</si>
  <si>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</si>
  <si>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</si>
  <si>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</si>
  <si>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</si>
  <si>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</si>
  <si>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</si>
  <si>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</si>
  <si>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</si>
  <si>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</si>
  <si>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</si>
  <si>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</si>
  <si>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</si>
  <si>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</si>
  <si>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</si>
  <si>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</si>
  <si>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</si>
  <si>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</si>
  <si>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</si>
  <si>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</si>
  <si>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</si>
  <si>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</si>
  <si>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</si>
  <si>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</si>
  <si>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</si>
  <si>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</si>
  <si>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</si>
  <si>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</si>
  <si>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</si>
  <si>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</si>
  <si>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</si>
  <si>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</si>
  <si>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</si>
  <si>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</si>
  <si>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</si>
  <si>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</si>
  <si>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</si>
  <si>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</si>
  <si>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</si>
  <si>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</si>
  <si>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</si>
  <si>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</si>
  <si>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</si>
  <si>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</si>
  <si>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</si>
  <si>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</si>
  <si>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</si>
  <si>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</si>
  <si>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</si>
  <si>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</si>
  <si>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</si>
  <si>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</si>
  <si>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</si>
  <si>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</si>
  <si>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</si>
  <si>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</si>
  <si>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</si>
  <si>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</si>
  <si>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</si>
  <si>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</si>
  <si>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</si>
  <si>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</si>
  <si>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</si>
  <si>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</si>
  <si>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</si>
  <si>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</si>
  <si>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</si>
  <si>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</si>
  <si>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</si>
  <si>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</si>
  <si>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</si>
  <si>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</si>
  <si>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</si>
  <si>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</si>
  <si>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</si>
  <si>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</si>
  <si>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</si>
  <si>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</si>
  <si>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</si>
  <si>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</si>
  <si>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</si>
  <si>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</si>
  <si>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</si>
  <si>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</si>
  <si>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</si>
  <si>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</si>
  <si>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</si>
  <si>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</si>
  <si>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</si>
  <si>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</si>
  <si>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</si>
  <si>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</si>
  <si>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</si>
  <si>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</si>
  <si>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</si>
  <si>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</si>
  <si>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</si>
  <si>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</si>
  <si>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</si>
  <si>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</si>
  <si>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</si>
  <si>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</si>
  <si>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</si>
  <si>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</si>
  <si>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</si>
  <si>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</si>
  <si>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</si>
  <si>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</si>
  <si>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</si>
  <si>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</si>
  <si>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</si>
  <si>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</si>
  <si>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</si>
  <si>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</si>
  <si>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</si>
  <si>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</si>
  <si>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</si>
  <si>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</si>
  <si>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</si>
  <si>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</si>
  <si>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</si>
  <si>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</si>
  <si>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</si>
  <si>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</si>
  <si>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</si>
  <si>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</si>
  <si>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</si>
  <si>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</si>
  <si>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</si>
  <si>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</si>
  <si>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</si>
  <si>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</si>
  <si>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</si>
  <si>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</si>
  <si>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</si>
  <si>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</si>
  <si>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</si>
  <si>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</si>
  <si>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</si>
  <si>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</si>
  <si>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</si>
  <si>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</si>
  <si>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</si>
  <si>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</si>
  <si>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</si>
  <si>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</si>
  <si>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</si>
  <si>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</si>
  <si>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</si>
  <si>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</si>
  <si>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</si>
  <si>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</si>
  <si>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</si>
  <si>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</si>
  <si>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</si>
  <si>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</si>
  <si>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</si>
  <si>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</si>
  <si>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</si>
  <si>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</si>
  <si>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</si>
  <si>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</si>
  <si>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</si>
  <si>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</si>
  <si>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</si>
  <si>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</si>
  <si>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</si>
  <si>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</si>
  <si>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</si>
  <si>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</si>
  <si>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</si>
  <si>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</si>
  <si>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</si>
  <si>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</si>
  <si>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</si>
  <si>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</si>
  <si>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</si>
  <si>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</si>
  <si>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</si>
  <si>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</si>
  <si>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</si>
  <si>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</si>
  <si>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</si>
  <si>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</si>
  <si>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</si>
  <si>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</si>
  <si>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</si>
  <si>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</si>
  <si>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</si>
  <si>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</si>
  <si>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</si>
  <si>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</si>
  <si>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</si>
  <si>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</si>
  <si>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</si>
  <si>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</si>
  <si>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</si>
  <si>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</si>
  <si>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</si>
  <si>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</si>
  <si>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</si>
  <si>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</si>
  <si>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</si>
  <si>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</si>
  <si>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</si>
  <si>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</si>
  <si>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</si>
  <si>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</si>
  <si>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</si>
  <si>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</si>
  <si>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</si>
  <si>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</si>
  <si>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</si>
  <si>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</si>
  <si>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</si>
  <si>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</si>
  <si>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</si>
  <si>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</si>
  <si>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</si>
  <si>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</si>
  <si>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</si>
  <si>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</si>
  <si>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</si>
  <si>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</si>
  <si>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</si>
  <si>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</si>
  <si>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</si>
  <si>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</si>
  <si>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</si>
  <si>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</si>
  <si>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</si>
  <si>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</si>
  <si>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</si>
  <si>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</si>
  <si>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</si>
  <si>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</si>
  <si>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</si>
  <si>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</si>
  <si>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</si>
  <si>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</si>
  <si>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</si>
  <si>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</si>
  <si>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</si>
  <si>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</si>
  <si>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</si>
  <si>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</si>
  <si>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</si>
  <si>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</si>
  <si>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</si>
  <si>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</si>
  <si>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</si>
  <si>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</si>
  <si>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</si>
  <si>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</si>
  <si>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</si>
  <si>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</si>
  <si>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</si>
  <si>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</si>
  <si>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</si>
  <si>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</si>
  <si>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</si>
  <si>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</si>
  <si>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</si>
  <si>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</si>
  <si>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</si>
  <si>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</si>
  <si>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</si>
  <si>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</si>
  <si>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</si>
  <si>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</si>
  <si>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</si>
  <si>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</si>
  <si>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</si>
  <si>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</si>
  <si>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</si>
  <si>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</si>
  <si>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</si>
  <si>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</si>
  <si>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</si>
  <si>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</si>
  <si>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</si>
  <si>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</si>
  <si>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</si>
  <si>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</si>
  <si>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</si>
  <si>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</si>
  <si>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</si>
  <si>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</si>
  <si>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</si>
  <si>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</si>
  <si>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</si>
  <si>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</si>
  <si>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</si>
  <si>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</si>
  <si>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</si>
  <si>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</si>
  <si>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</si>
  <si>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</si>
  <si>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</si>
  <si>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</si>
  <si>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</si>
  <si>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</si>
  <si>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</si>
  <si>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</si>
  <si>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</si>
  <si>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</si>
  <si>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</si>
  <si>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</si>
  <si>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</si>
  <si>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</si>
  <si>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</si>
  <si>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</si>
  <si>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</si>
  <si>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</si>
  <si>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</si>
  <si>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</si>
  <si>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</si>
  <si>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</si>
  <si>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</si>
  <si>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</si>
  <si>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</si>
  <si>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</si>
  <si>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</si>
  <si>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</si>
  <si>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</si>
  <si>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</si>
  <si>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</si>
  <si>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</si>
  <si>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</si>
  <si>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</si>
  <si>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</si>
  <si>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</si>
  <si>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</si>
  <si>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</si>
  <si>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</si>
  <si>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</si>
  <si>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</si>
  <si>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</si>
  <si>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</si>
  <si>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</si>
  <si>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</si>
  <si>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</si>
  <si>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</si>
  <si>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</si>
  <si>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</si>
  <si>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</si>
  <si>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</si>
  <si>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</si>
  <si>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</si>
  <si>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</si>
  <si>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</si>
  <si>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</si>
  <si>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</si>
  <si>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</si>
  <si>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</si>
  <si>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</si>
  <si>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</si>
  <si>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</si>
  <si>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</si>
  <si>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</si>
  <si>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</si>
  <si>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</si>
  <si>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</si>
  <si>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</si>
  <si>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</si>
  <si>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</si>
  <si>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</si>
  <si>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</si>
  <si>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</si>
  <si>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</si>
  <si>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</si>
  <si>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</si>
  <si>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</si>
  <si>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</si>
  <si>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</si>
  <si>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</si>
  <si>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</si>
  <si>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</si>
  <si>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</si>
  <si>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</si>
  <si>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</si>
  <si>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</si>
  <si>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</si>
  <si>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</si>
  <si>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</si>
  <si>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</si>
  <si>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</si>
  <si>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</si>
  <si>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</si>
  <si>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</si>
  <si>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</si>
  <si>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</si>
  <si>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</si>
  <si>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</si>
  <si>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</si>
  <si>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</si>
  <si>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</si>
  <si>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</si>
  <si>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</si>
  <si>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</si>
  <si>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</si>
  <si>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</si>
  <si>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</si>
  <si>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</si>
  <si>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</si>
  <si>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</si>
  <si>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</si>
  <si>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</si>
  <si>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</si>
  <si>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</si>
  <si>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</si>
  <si>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</si>
  <si>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</si>
  <si>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</si>
  <si>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</si>
  <si>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</si>
  <si>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</si>
  <si>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</si>
  <si>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</si>
  <si>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</si>
  <si>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</si>
  <si>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</si>
  <si>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</si>
  <si>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</si>
  <si>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</si>
  <si>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</si>
  <si>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</si>
  <si>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</si>
  <si>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</si>
  <si>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</si>
  <si>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</si>
  <si>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</si>
  <si>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</si>
  <si>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</si>
  <si>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</si>
  <si>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</si>
  <si>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</si>
  <si>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</si>
  <si>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</si>
  <si>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</si>
  <si>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</si>
  <si>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</si>
  <si>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</si>
  <si>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</si>
  <si>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</si>
  <si>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</si>
  <si>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</si>
  <si>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</si>
  <si>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</si>
  <si>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</si>
  <si>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</si>
  <si>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</si>
  <si>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</si>
  <si>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</si>
  <si>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</si>
  <si>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</si>
  <si>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</si>
  <si>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</si>
  <si>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</si>
  <si>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</si>
  <si>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</si>
  <si>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</si>
  <si>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</si>
  <si>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</si>
  <si>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</si>
  <si>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</si>
  <si>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</si>
  <si>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</si>
  <si>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</si>
  <si>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</si>
  <si>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</si>
  <si>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</si>
  <si>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</si>
  <si>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</si>
  <si>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</si>
  <si>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</si>
  <si>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</si>
  <si>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</si>
  <si>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</si>
  <si>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</si>
  <si>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</si>
  <si>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</si>
  <si>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</si>
  <si>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</si>
  <si>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</si>
  <si>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</si>
  <si>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</si>
  <si>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</si>
  <si>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</si>
  <si>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</si>
  <si>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</si>
  <si>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</si>
  <si>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</si>
  <si>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</si>
  <si>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</si>
  <si>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</si>
  <si>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</si>
  <si>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</si>
  <si>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</si>
  <si>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</si>
  <si>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</si>
  <si>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</si>
  <si>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</si>
  <si>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</si>
  <si>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</si>
  <si>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</si>
  <si>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</si>
  <si>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</si>
  <si>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</si>
  <si>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</si>
  <si>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</si>
  <si>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</si>
  <si>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</si>
  <si>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</si>
  <si>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</si>
  <si>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</si>
  <si>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</si>
  <si>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</si>
  <si>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</si>
  <si>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</si>
  <si>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</si>
  <si>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</si>
  <si>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</si>
  <si>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</si>
  <si>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</si>
  <si>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</si>
  <si>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</si>
  <si>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</si>
  <si>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</si>
  <si>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</si>
  <si>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</si>
  <si>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</si>
  <si>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</si>
  <si>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</si>
  <si>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</si>
  <si>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</si>
  <si>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</si>
  <si>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</si>
  <si>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</si>
  <si>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</si>
  <si>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</si>
  <si>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</si>
  <si>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</si>
  <si>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</si>
  <si>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</si>
  <si>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</si>
  <si>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</si>
  <si>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</si>
  <si>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</si>
  <si>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</si>
  <si>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</si>
  <si>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</si>
  <si>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</si>
  <si>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</si>
  <si>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</si>
  <si>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</si>
  <si>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</si>
  <si>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</si>
  <si>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</si>
  <si>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</si>
  <si>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</si>
  <si>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</si>
  <si>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</si>
  <si>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</si>
  <si>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</si>
  <si>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</si>
  <si>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</si>
  <si>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</si>
  <si>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</si>
  <si>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</si>
  <si>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</si>
  <si>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</si>
  <si>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</si>
  <si>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</si>
  <si>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</si>
  <si>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</si>
  <si>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</si>
  <si>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</si>
  <si>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</si>
  <si>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</si>
  <si>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</si>
  <si>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</si>
  <si>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</si>
  <si>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</si>
  <si>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</si>
  <si>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</si>
  <si>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</si>
  <si>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</si>
  <si>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</si>
  <si>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</si>
  <si>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</si>
  <si>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</si>
  <si>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</si>
  <si>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</si>
  <si>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</si>
  <si>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</si>
  <si>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</si>
  <si>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</si>
  <si>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</si>
  <si>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</si>
  <si>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</si>
  <si>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</si>
  <si>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</si>
  <si>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</si>
  <si>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</si>
  <si>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</si>
  <si>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</si>
  <si>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</si>
  <si>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</si>
  <si>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</si>
  <si>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</si>
  <si>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</si>
  <si>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</si>
  <si>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</si>
  <si>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</si>
  <si>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</si>
  <si>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</si>
  <si>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</si>
  <si>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</si>
  <si>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</si>
  <si>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</si>
  <si>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</si>
  <si>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</si>
  <si>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</si>
  <si>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</si>
  <si>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</si>
  <si>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</si>
  <si>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</si>
  <si>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</si>
  <si>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</si>
  <si>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</si>
  <si>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</si>
  <si>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</si>
  <si>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</si>
  <si>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</si>
  <si>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</si>
  <si>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</si>
  <si>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</si>
  <si>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</si>
  <si>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</si>
  <si>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</si>
  <si>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</si>
  <si>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</si>
  <si>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</si>
  <si>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</si>
  <si>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</si>
  <si>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</si>
  <si>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</si>
  <si>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</si>
  <si>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</si>
  <si>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</si>
  <si>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</si>
  <si>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</si>
  <si>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</si>
  <si>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</si>
  <si>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</si>
  <si>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</si>
  <si>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</si>
  <si>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</si>
  <si>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</si>
  <si>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</si>
  <si>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</si>
  <si>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</si>
  <si>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</si>
  <si>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</si>
  <si>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</si>
  <si>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</si>
  <si>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</si>
  <si>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</si>
  <si>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</si>
  <si>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</si>
  <si>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</si>
  <si>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</si>
  <si>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</si>
  <si>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</si>
  <si>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</si>
  <si>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</si>
  <si>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</si>
  <si>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</si>
  <si>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</si>
  <si>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</si>
  <si>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</si>
  <si>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</si>
  <si>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</si>
  <si>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</si>
  <si>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</si>
  <si>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</si>
  <si>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</si>
  <si>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</si>
  <si>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</si>
  <si>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</si>
  <si>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</si>
  <si>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</si>
  <si>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</si>
  <si>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</si>
  <si>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</si>
  <si>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</si>
  <si>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</si>
  <si>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</si>
  <si>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</si>
  <si>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</si>
  <si>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</si>
  <si>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</si>
  <si>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</si>
  <si>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</si>
  <si>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</si>
  <si>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</si>
  <si>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</si>
  <si>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</si>
  <si>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</si>
  <si>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</si>
  <si>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</si>
  <si>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</si>
  <si>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</si>
  <si>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</si>
  <si>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</si>
  <si>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</si>
  <si>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</si>
  <si>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</si>
  <si>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</si>
  <si>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</si>
  <si>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</si>
  <si>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</si>
  <si>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</si>
  <si>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</si>
  <si>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</si>
  <si>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</si>
  <si>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SIN EFECTIVO 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</si>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</sst>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6"/>
      <tableStyleElement type="headerRow" dxfId="375"/>
      <tableStyleElement type="totalRow" dxfId="374"/>
      <tableStyleElement type="firstColumn" dxfId="373"/>
      <tableStyleElement type="lastColumn" dxfId="372"/>
      <tableStyleElement type="firstRowStripe" dxfId="371"/>
      <tableStyleElement type="firstColumnStripe" dxfId="3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8"/>
  <sheetViews>
    <sheetView tabSelected="1" zoomScale="80" zoomScaleNormal="80" workbookViewId="0">
      <pane ySplit="4" topLeftCell="A113" activePane="bottomLeft" state="frozen"/>
      <selection pane="bottomLeft" activeCell="G131" sqref="G131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63.42578125" style="47" bestFit="1" customWidth="1"/>
    <col min="8" max="11" width="7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2548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DISTRITO NACIONAL</v>
      </c>
      <c r="B5" s="120">
        <v>335850318</v>
      </c>
      <c r="C5" s="119">
        <v>44298.626423611109</v>
      </c>
      <c r="D5" s="119" t="s">
        <v>2492</v>
      </c>
      <c r="E5" s="121">
        <v>567</v>
      </c>
      <c r="F5" s="142" t="str">
        <f>VLOOKUP(E5,VIP!$A$2:$O12593,2,0)</f>
        <v>DRBR015</v>
      </c>
      <c r="G5" s="121" t="str">
        <f>VLOOKUP(E5,'LISTADO ATM'!$A$2:$B$900,2,0)</f>
        <v xml:space="preserve">ATM Oficina Máximo Gómez </v>
      </c>
      <c r="H5" s="121" t="str">
        <f>VLOOKUP(E5,VIP!$A$2:$O17514,7,FALSE)</f>
        <v>Si</v>
      </c>
      <c r="I5" s="121" t="str">
        <f>VLOOKUP(E5,VIP!$A$2:$O9479,8,FALSE)</f>
        <v>Si</v>
      </c>
      <c r="J5" s="121" t="str">
        <f>VLOOKUP(E5,VIP!$A$2:$O9429,8,FALSE)</f>
        <v>Si</v>
      </c>
      <c r="K5" s="121" t="str">
        <f>VLOOKUP(E5,VIP!$A$2:$O13003,6,0)</f>
        <v>NO</v>
      </c>
      <c r="L5" s="123" t="s">
        <v>2459</v>
      </c>
      <c r="M5" s="117" t="s">
        <v>2465</v>
      </c>
      <c r="N5" s="117" t="s">
        <v>2472</v>
      </c>
      <c r="O5" s="142" t="s">
        <v>2493</v>
      </c>
      <c r="P5" s="136"/>
      <c r="Q5" s="118" t="s">
        <v>2459</v>
      </c>
    </row>
    <row r="6" spans="1:18" ht="18" x14ac:dyDescent="0.25">
      <c r="A6" s="121" t="str">
        <f>VLOOKUP(E6,'LISTADO ATM'!$A$2:$C$901,3,0)</f>
        <v>DISTRITO NACIONAL</v>
      </c>
      <c r="B6" s="139">
        <v>335854745</v>
      </c>
      <c r="C6" s="119">
        <v>44301.591504629629</v>
      </c>
      <c r="D6" s="121" t="s">
        <v>2189</v>
      </c>
      <c r="E6" s="122">
        <v>549</v>
      </c>
      <c r="F6" s="142" t="str">
        <f>VLOOKUP(E6,VIP!$A$2:$O12626,2,0)</f>
        <v>DRBR026</v>
      </c>
      <c r="G6" s="121" t="str">
        <f>VLOOKUP(E6,'LISTADO ATM'!$A$2:$B$900,2,0)</f>
        <v xml:space="preserve">ATM Ministerio de Turismo (Oficinas Gubernamentales) </v>
      </c>
      <c r="H6" s="121" t="str">
        <f>VLOOKUP(E6,VIP!$A$2:$O17547,7,FALSE)</f>
        <v>Si</v>
      </c>
      <c r="I6" s="121" t="str">
        <f>VLOOKUP(E6,VIP!$A$2:$O9512,8,FALSE)</f>
        <v>Si</v>
      </c>
      <c r="J6" s="121" t="str">
        <f>VLOOKUP(E6,VIP!$A$2:$O9462,8,FALSE)</f>
        <v>Si</v>
      </c>
      <c r="K6" s="121" t="str">
        <f>VLOOKUP(E6,VIP!$A$2:$O13036,6,0)</f>
        <v>NO</v>
      </c>
      <c r="L6" s="123" t="s">
        <v>2254</v>
      </c>
      <c r="M6" s="117" t="s">
        <v>2465</v>
      </c>
      <c r="N6" s="117" t="s">
        <v>2472</v>
      </c>
      <c r="O6" s="142" t="s">
        <v>2474</v>
      </c>
      <c r="P6" s="137"/>
      <c r="Q6" s="118" t="s">
        <v>2254</v>
      </c>
    </row>
    <row r="7" spans="1:18" ht="18" x14ac:dyDescent="0.25">
      <c r="A7" s="121" t="str">
        <f>VLOOKUP(E7,'LISTADO ATM'!$A$2:$C$901,3,0)</f>
        <v>DISTRITO NACIONAL</v>
      </c>
      <c r="B7" s="139">
        <v>335855566</v>
      </c>
      <c r="C7" s="119">
        <v>44302.402245370373</v>
      </c>
      <c r="D7" s="121" t="s">
        <v>2189</v>
      </c>
      <c r="E7" s="122">
        <v>841</v>
      </c>
      <c r="F7" s="142" t="str">
        <f>VLOOKUP(E7,VIP!$A$2:$O12599,2,0)</f>
        <v>DRBR841</v>
      </c>
      <c r="G7" s="121" t="str">
        <f>VLOOKUP(E7,'LISTADO ATM'!$A$2:$B$900,2,0)</f>
        <v xml:space="preserve">ATM CEA </v>
      </c>
      <c r="H7" s="121" t="str">
        <f>VLOOKUP(E7,VIP!$A$2:$O17520,7,FALSE)</f>
        <v>Si</v>
      </c>
      <c r="I7" s="121" t="str">
        <f>VLOOKUP(E7,VIP!$A$2:$O9485,8,FALSE)</f>
        <v>No</v>
      </c>
      <c r="J7" s="121" t="str">
        <f>VLOOKUP(E7,VIP!$A$2:$O9435,8,FALSE)</f>
        <v>No</v>
      </c>
      <c r="K7" s="121" t="str">
        <f>VLOOKUP(E7,VIP!$A$2:$O13009,6,0)</f>
        <v>NO</v>
      </c>
      <c r="L7" s="123" t="s">
        <v>2254</v>
      </c>
      <c r="M7" s="117" t="s">
        <v>2465</v>
      </c>
      <c r="N7" s="149" t="s">
        <v>2537</v>
      </c>
      <c r="O7" s="142" t="s">
        <v>2474</v>
      </c>
      <c r="P7" s="136"/>
      <c r="Q7" s="118" t="s">
        <v>2254</v>
      </c>
    </row>
    <row r="8" spans="1:18" ht="18" x14ac:dyDescent="0.25">
      <c r="A8" s="121" t="str">
        <f>VLOOKUP(E8,'LISTADO ATM'!$A$2:$C$901,3,0)</f>
        <v>DISTRITO NACIONAL</v>
      </c>
      <c r="B8" s="139">
        <v>335856019</v>
      </c>
      <c r="C8" s="119">
        <v>44302.555914351855</v>
      </c>
      <c r="D8" s="121" t="s">
        <v>2468</v>
      </c>
      <c r="E8" s="122">
        <v>490</v>
      </c>
      <c r="F8" s="142" t="str">
        <f>VLOOKUP(E8,VIP!$A$2:$O12621,2,0)</f>
        <v>DRBR490</v>
      </c>
      <c r="G8" s="121" t="str">
        <f>VLOOKUP(E8,'LISTADO ATM'!$A$2:$B$900,2,0)</f>
        <v xml:space="preserve">ATM Hospital Ney Arias Lora </v>
      </c>
      <c r="H8" s="121" t="str">
        <f>VLOOKUP(E8,VIP!$A$2:$O17542,7,FALSE)</f>
        <v>Si</v>
      </c>
      <c r="I8" s="121" t="str">
        <f>VLOOKUP(E8,VIP!$A$2:$O9507,8,FALSE)</f>
        <v>Si</v>
      </c>
      <c r="J8" s="121" t="str">
        <f>VLOOKUP(E8,VIP!$A$2:$O9457,8,FALSE)</f>
        <v>Si</v>
      </c>
      <c r="K8" s="121" t="str">
        <f>VLOOKUP(E8,VIP!$A$2:$O13031,6,0)</f>
        <v>NO</v>
      </c>
      <c r="L8" s="123" t="s">
        <v>2459</v>
      </c>
      <c r="M8" s="117" t="s">
        <v>2465</v>
      </c>
      <c r="N8" s="117" t="s">
        <v>2472</v>
      </c>
      <c r="O8" s="142" t="s">
        <v>2473</v>
      </c>
      <c r="P8" s="136"/>
      <c r="Q8" s="118" t="s">
        <v>2459</v>
      </c>
    </row>
    <row r="9" spans="1:18" ht="18" x14ac:dyDescent="0.25">
      <c r="A9" s="121" t="str">
        <f>VLOOKUP(E9,'LISTADO ATM'!$A$2:$C$901,3,0)</f>
        <v>NORTE</v>
      </c>
      <c r="B9" s="139">
        <v>335856051</v>
      </c>
      <c r="C9" s="119">
        <v>44302.574942129628</v>
      </c>
      <c r="D9" s="121" t="s">
        <v>2190</v>
      </c>
      <c r="E9" s="122">
        <v>396</v>
      </c>
      <c r="F9" s="142" t="str">
        <f>VLOOKUP(E9,VIP!$A$2:$O12618,2,0)</f>
        <v>DRBR396</v>
      </c>
      <c r="G9" s="121" t="str">
        <f>VLOOKUP(E9,'LISTADO ATM'!$A$2:$B$900,2,0)</f>
        <v xml:space="preserve">ATM Oficina Plaza Ulloa (La Fuente) </v>
      </c>
      <c r="H9" s="121" t="str">
        <f>VLOOKUP(E9,VIP!$A$2:$O17539,7,FALSE)</f>
        <v>Si</v>
      </c>
      <c r="I9" s="121" t="str">
        <f>VLOOKUP(E9,VIP!$A$2:$O9504,8,FALSE)</f>
        <v>Si</v>
      </c>
      <c r="J9" s="121" t="str">
        <f>VLOOKUP(E9,VIP!$A$2:$O9454,8,FALSE)</f>
        <v>Si</v>
      </c>
      <c r="K9" s="121" t="str">
        <f>VLOOKUP(E9,VIP!$A$2:$O13028,6,0)</f>
        <v>NO</v>
      </c>
      <c r="L9" s="123" t="s">
        <v>2228</v>
      </c>
      <c r="M9" s="117" t="s">
        <v>2465</v>
      </c>
      <c r="N9" s="117" t="s">
        <v>2472</v>
      </c>
      <c r="O9" s="143" t="s">
        <v>2501</v>
      </c>
      <c r="P9" s="136"/>
      <c r="Q9" s="118" t="s">
        <v>2228</v>
      </c>
    </row>
    <row r="10" spans="1:18" ht="18" x14ac:dyDescent="0.25">
      <c r="A10" s="121" t="str">
        <f>VLOOKUP(E10,'LISTADO ATM'!$A$2:$C$901,3,0)</f>
        <v>DISTRITO NACIONAL</v>
      </c>
      <c r="B10" s="139">
        <v>335856093</v>
      </c>
      <c r="C10" s="119">
        <v>44302.598553240743</v>
      </c>
      <c r="D10" s="121" t="s">
        <v>2189</v>
      </c>
      <c r="E10" s="122">
        <v>966</v>
      </c>
      <c r="F10" s="143" t="str">
        <f>VLOOKUP(E10,VIP!$A$2:$O12613,2,0)</f>
        <v>DRBR966</v>
      </c>
      <c r="G10" s="121" t="str">
        <f>VLOOKUP(E10,'LISTADO ATM'!$A$2:$B$900,2,0)</f>
        <v>ATM Centro Medico Real</v>
      </c>
      <c r="H10" s="121" t="str">
        <f>VLOOKUP(E10,VIP!$A$2:$O17534,7,FALSE)</f>
        <v>Si</v>
      </c>
      <c r="I10" s="121" t="str">
        <f>VLOOKUP(E10,VIP!$A$2:$O9499,8,FALSE)</f>
        <v>Si</v>
      </c>
      <c r="J10" s="121" t="str">
        <f>VLOOKUP(E10,VIP!$A$2:$O9449,8,FALSE)</f>
        <v>Si</v>
      </c>
      <c r="K10" s="121" t="str">
        <f>VLOOKUP(E10,VIP!$A$2:$O13023,6,0)</f>
        <v>NO</v>
      </c>
      <c r="L10" s="123" t="s">
        <v>2228</v>
      </c>
      <c r="M10" s="117" t="s">
        <v>2465</v>
      </c>
      <c r="N10" s="117" t="s">
        <v>2506</v>
      </c>
      <c r="O10" s="143" t="s">
        <v>2474</v>
      </c>
      <c r="P10" s="136"/>
      <c r="Q10" s="118" t="s">
        <v>2228</v>
      </c>
    </row>
    <row r="11" spans="1:18" ht="18" x14ac:dyDescent="0.25">
      <c r="A11" s="121" t="str">
        <f>VLOOKUP(E11,'LISTADO ATM'!$A$2:$C$901,3,0)</f>
        <v>DISTRITO NACIONAL</v>
      </c>
      <c r="B11" s="139">
        <v>335856144</v>
      </c>
      <c r="C11" s="119">
        <v>44302.620520833334</v>
      </c>
      <c r="D11" s="121" t="s">
        <v>2189</v>
      </c>
      <c r="E11" s="122">
        <v>70</v>
      </c>
      <c r="F11" s="143" t="str">
        <f>VLOOKUP(E11,VIP!$A$2:$O12608,2,0)</f>
        <v>DRBR070</v>
      </c>
      <c r="G11" s="121" t="str">
        <f>VLOOKUP(E11,'LISTADO ATM'!$A$2:$B$900,2,0)</f>
        <v xml:space="preserve">ATM Autoservicio Plaza Lama Zona Oriental </v>
      </c>
      <c r="H11" s="121" t="str">
        <f>VLOOKUP(E11,VIP!$A$2:$O17529,7,FALSE)</f>
        <v>Si</v>
      </c>
      <c r="I11" s="121" t="str">
        <f>VLOOKUP(E11,VIP!$A$2:$O9494,8,FALSE)</f>
        <v>Si</v>
      </c>
      <c r="J11" s="121" t="str">
        <f>VLOOKUP(E11,VIP!$A$2:$O9444,8,FALSE)</f>
        <v>Si</v>
      </c>
      <c r="K11" s="121" t="str">
        <f>VLOOKUP(E11,VIP!$A$2:$O13018,6,0)</f>
        <v>NO</v>
      </c>
      <c r="L11" s="123" t="s">
        <v>2228</v>
      </c>
      <c r="M11" s="117" t="s">
        <v>2465</v>
      </c>
      <c r="N11" s="117" t="s">
        <v>2472</v>
      </c>
      <c r="O11" s="143" t="s">
        <v>2474</v>
      </c>
      <c r="P11" s="136"/>
      <c r="Q11" s="117" t="s">
        <v>2228</v>
      </c>
    </row>
    <row r="12" spans="1:18" ht="18" x14ac:dyDescent="0.25">
      <c r="A12" s="121" t="str">
        <f>VLOOKUP(E12,'LISTADO ATM'!$A$2:$C$901,3,0)</f>
        <v>DISTRITO NACIONAL</v>
      </c>
      <c r="B12" s="139">
        <v>335856158</v>
      </c>
      <c r="C12" s="119">
        <v>44302.623217592591</v>
      </c>
      <c r="D12" s="121" t="s">
        <v>2492</v>
      </c>
      <c r="E12" s="122">
        <v>701</v>
      </c>
      <c r="F12" s="143" t="str">
        <f>VLOOKUP(E12,VIP!$A$2:$O12606,2,0)</f>
        <v>DRBR701</v>
      </c>
      <c r="G12" s="121" t="str">
        <f>VLOOKUP(E12,'LISTADO ATM'!$A$2:$B$900,2,0)</f>
        <v>ATM Autoservicio Los Alcarrizos</v>
      </c>
      <c r="H12" s="121" t="str">
        <f>VLOOKUP(E12,VIP!$A$2:$O17527,7,FALSE)</f>
        <v>Si</v>
      </c>
      <c r="I12" s="121" t="str">
        <f>VLOOKUP(E12,VIP!$A$2:$O9492,8,FALSE)</f>
        <v>Si</v>
      </c>
      <c r="J12" s="121" t="str">
        <f>VLOOKUP(E12,VIP!$A$2:$O9442,8,FALSE)</f>
        <v>Si</v>
      </c>
      <c r="K12" s="121" t="str">
        <f>VLOOKUP(E12,VIP!$A$2:$O13016,6,0)</f>
        <v>NO</v>
      </c>
      <c r="L12" s="123" t="s">
        <v>2428</v>
      </c>
      <c r="M12" s="117" t="s">
        <v>2465</v>
      </c>
      <c r="N12" s="117" t="s">
        <v>2472</v>
      </c>
      <c r="O12" s="143" t="s">
        <v>2493</v>
      </c>
      <c r="P12" s="136"/>
      <c r="Q12" s="118" t="s">
        <v>2428</v>
      </c>
    </row>
    <row r="13" spans="1:18" ht="18" x14ac:dyDescent="0.25">
      <c r="A13" s="121" t="str">
        <f>VLOOKUP(E13,'LISTADO ATM'!$A$2:$C$901,3,0)</f>
        <v>SUR</v>
      </c>
      <c r="B13" s="139">
        <v>335856289</v>
      </c>
      <c r="C13" s="119">
        <v>44302.664375</v>
      </c>
      <c r="D13" s="121" t="s">
        <v>2492</v>
      </c>
      <c r="E13" s="122">
        <v>871</v>
      </c>
      <c r="F13" s="143" t="str">
        <f>VLOOKUP(E13,VIP!$A$2:$O12627,2,0)</f>
        <v>DRBR871</v>
      </c>
      <c r="G13" s="121" t="str">
        <f>VLOOKUP(E13,'LISTADO ATM'!$A$2:$B$900,2,0)</f>
        <v>ATM Plaza Cultural San Juan</v>
      </c>
      <c r="H13" s="121" t="str">
        <f>VLOOKUP(E13,VIP!$A$2:$O17548,7,FALSE)</f>
        <v>N/A</v>
      </c>
      <c r="I13" s="121" t="str">
        <f>VLOOKUP(E13,VIP!$A$2:$O9513,8,FALSE)</f>
        <v>N/A</v>
      </c>
      <c r="J13" s="121" t="str">
        <f>VLOOKUP(E13,VIP!$A$2:$O9463,8,FALSE)</f>
        <v>N/A</v>
      </c>
      <c r="K13" s="121" t="str">
        <f>VLOOKUP(E13,VIP!$A$2:$O13037,6,0)</f>
        <v>N/A</v>
      </c>
      <c r="L13" s="123" t="s">
        <v>2459</v>
      </c>
      <c r="M13" s="117" t="s">
        <v>2465</v>
      </c>
      <c r="N13" s="117" t="s">
        <v>2472</v>
      </c>
      <c r="O13" s="143" t="s">
        <v>2493</v>
      </c>
      <c r="P13" s="136"/>
      <c r="Q13" s="117" t="s">
        <v>2459</v>
      </c>
    </row>
    <row r="14" spans="1:18" ht="18" x14ac:dyDescent="0.25">
      <c r="A14" s="121" t="str">
        <f>VLOOKUP(E14,'LISTADO ATM'!$A$2:$C$901,3,0)</f>
        <v>DISTRITO NACIONAL</v>
      </c>
      <c r="B14" s="139">
        <v>335856471</v>
      </c>
      <c r="C14" s="119">
        <v>44302.761157407411</v>
      </c>
      <c r="D14" s="121" t="s">
        <v>2189</v>
      </c>
      <c r="E14" s="122">
        <v>234</v>
      </c>
      <c r="F14" s="143" t="str">
        <f>VLOOKUP(E14,VIP!$A$2:$O12606,2,0)</f>
        <v>DRBR234</v>
      </c>
      <c r="G14" s="121" t="str">
        <f>VLOOKUP(E14,'LISTADO ATM'!$A$2:$B$900,2,0)</f>
        <v xml:space="preserve">ATM Oficina Boca Chica I </v>
      </c>
      <c r="H14" s="121" t="str">
        <f>VLOOKUP(E14,VIP!$A$2:$O17527,7,FALSE)</f>
        <v>Si</v>
      </c>
      <c r="I14" s="121" t="str">
        <f>VLOOKUP(E14,VIP!$A$2:$O9492,8,FALSE)</f>
        <v>Si</v>
      </c>
      <c r="J14" s="121" t="str">
        <f>VLOOKUP(E14,VIP!$A$2:$O9442,8,FALSE)</f>
        <v>Si</v>
      </c>
      <c r="K14" s="121" t="str">
        <f>VLOOKUP(E14,VIP!$A$2:$O13016,6,0)</f>
        <v>NO</v>
      </c>
      <c r="L14" s="123" t="s">
        <v>2428</v>
      </c>
      <c r="M14" s="117" t="s">
        <v>2465</v>
      </c>
      <c r="N14" s="117" t="s">
        <v>2472</v>
      </c>
      <c r="O14" s="143" t="s">
        <v>2474</v>
      </c>
      <c r="P14" s="136"/>
      <c r="Q14" s="117" t="s">
        <v>2428</v>
      </c>
    </row>
    <row r="15" spans="1:18" ht="18" x14ac:dyDescent="0.25">
      <c r="A15" s="121" t="str">
        <f>VLOOKUP(E15,'LISTADO ATM'!$A$2:$C$901,3,0)</f>
        <v>ESTE</v>
      </c>
      <c r="B15" s="139">
        <v>335856510</v>
      </c>
      <c r="C15" s="119">
        <v>44302.859733796293</v>
      </c>
      <c r="D15" s="121" t="s">
        <v>2492</v>
      </c>
      <c r="E15" s="122">
        <v>386</v>
      </c>
      <c r="F15" s="143" t="str">
        <f>VLOOKUP(E15,VIP!$A$2:$O12614,2,0)</f>
        <v>DRBR386</v>
      </c>
      <c r="G15" s="121" t="str">
        <f>VLOOKUP(E15,'LISTADO ATM'!$A$2:$B$900,2,0)</f>
        <v xml:space="preserve">ATM Plaza Verón II </v>
      </c>
      <c r="H15" s="121" t="str">
        <f>VLOOKUP(E15,VIP!$A$2:$O17535,7,FALSE)</f>
        <v>Si</v>
      </c>
      <c r="I15" s="121" t="str">
        <f>VLOOKUP(E15,VIP!$A$2:$O9500,8,FALSE)</f>
        <v>Si</v>
      </c>
      <c r="J15" s="121" t="str">
        <f>VLOOKUP(E15,VIP!$A$2:$O9450,8,FALSE)</f>
        <v>Si</v>
      </c>
      <c r="K15" s="121" t="str">
        <f>VLOOKUP(E15,VIP!$A$2:$O13024,6,0)</f>
        <v>NO</v>
      </c>
      <c r="L15" s="123" t="s">
        <v>2428</v>
      </c>
      <c r="M15" s="117" t="s">
        <v>2465</v>
      </c>
      <c r="N15" s="117" t="s">
        <v>2472</v>
      </c>
      <c r="O15" s="143" t="s">
        <v>2492</v>
      </c>
      <c r="P15" s="136"/>
      <c r="Q15" s="117" t="s">
        <v>2529</v>
      </c>
    </row>
    <row r="16" spans="1:18" ht="18" x14ac:dyDescent="0.25">
      <c r="A16" s="121" t="str">
        <f>VLOOKUP(E16,'LISTADO ATM'!$A$2:$C$901,3,0)</f>
        <v>DISTRITO NACIONAL</v>
      </c>
      <c r="B16" s="139">
        <v>335856515</v>
      </c>
      <c r="C16" s="119">
        <v>44302.912685185183</v>
      </c>
      <c r="D16" s="121" t="s">
        <v>2189</v>
      </c>
      <c r="E16" s="122">
        <v>955</v>
      </c>
      <c r="F16" s="143" t="str">
        <f>VLOOKUP(E16,VIP!$A$2:$O12609,2,0)</f>
        <v>DRBR955</v>
      </c>
      <c r="G16" s="121" t="str">
        <f>VLOOKUP(E16,'LISTADO ATM'!$A$2:$B$900,2,0)</f>
        <v xml:space="preserve">ATM Oficina Americana Independencia II </v>
      </c>
      <c r="H16" s="121" t="str">
        <f>VLOOKUP(E16,VIP!$A$2:$O17530,7,FALSE)</f>
        <v>Si</v>
      </c>
      <c r="I16" s="121" t="str">
        <f>VLOOKUP(E16,VIP!$A$2:$O9495,8,FALSE)</f>
        <v>Si</v>
      </c>
      <c r="J16" s="121" t="str">
        <f>VLOOKUP(E16,VIP!$A$2:$O9445,8,FALSE)</f>
        <v>Si</v>
      </c>
      <c r="K16" s="121" t="str">
        <f>VLOOKUP(E16,VIP!$A$2:$O13019,6,0)</f>
        <v>NO</v>
      </c>
      <c r="L16" s="123" t="s">
        <v>2431</v>
      </c>
      <c r="M16" s="117" t="s">
        <v>2465</v>
      </c>
      <c r="N16" s="117" t="s">
        <v>2472</v>
      </c>
      <c r="O16" s="143" t="s">
        <v>2189</v>
      </c>
      <c r="P16" s="136"/>
      <c r="Q16" s="117" t="s">
        <v>2431</v>
      </c>
    </row>
    <row r="17" spans="1:17" ht="18" x14ac:dyDescent="0.25">
      <c r="A17" s="121" t="str">
        <f>VLOOKUP(E17,'LISTADO ATM'!$A$2:$C$901,3,0)</f>
        <v>ESTE</v>
      </c>
      <c r="B17" s="139">
        <v>335856524</v>
      </c>
      <c r="C17" s="119">
        <v>44303.277696759258</v>
      </c>
      <c r="D17" s="121" t="s">
        <v>2189</v>
      </c>
      <c r="E17" s="122">
        <v>289</v>
      </c>
      <c r="F17" s="143" t="str">
        <f>VLOOKUP(E17,VIP!$A$2:$O12611,2,0)</f>
        <v>DRBR910</v>
      </c>
      <c r="G17" s="121" t="str">
        <f>VLOOKUP(E17,'LISTADO ATM'!$A$2:$B$900,2,0)</f>
        <v>ATM Oficina Bávaro II</v>
      </c>
      <c r="H17" s="121" t="str">
        <f>VLOOKUP(E17,VIP!$A$2:$O17532,7,FALSE)</f>
        <v>Si</v>
      </c>
      <c r="I17" s="121" t="str">
        <f>VLOOKUP(E17,VIP!$A$2:$O9497,8,FALSE)</f>
        <v>Si</v>
      </c>
      <c r="J17" s="121" t="str">
        <f>VLOOKUP(E17,VIP!$A$2:$O9447,8,FALSE)</f>
        <v>Si</v>
      </c>
      <c r="K17" s="121" t="str">
        <f>VLOOKUP(E17,VIP!$A$2:$O13021,6,0)</f>
        <v>NO</v>
      </c>
      <c r="L17" s="123" t="s">
        <v>2254</v>
      </c>
      <c r="M17" s="117" t="s">
        <v>2465</v>
      </c>
      <c r="N17" s="117" t="s">
        <v>2472</v>
      </c>
      <c r="O17" s="143" t="s">
        <v>2189</v>
      </c>
      <c r="P17" s="136"/>
      <c r="Q17" s="117" t="s">
        <v>2254</v>
      </c>
    </row>
    <row r="18" spans="1:17" ht="18" x14ac:dyDescent="0.25">
      <c r="A18" s="121" t="str">
        <f>VLOOKUP(E18,'LISTADO ATM'!$A$2:$C$901,3,0)</f>
        <v>DISTRITO NACIONAL</v>
      </c>
      <c r="B18" s="139">
        <v>335856528</v>
      </c>
      <c r="C18" s="119">
        <v>44303.324675925927</v>
      </c>
      <c r="D18" s="121" t="s">
        <v>2189</v>
      </c>
      <c r="E18" s="122">
        <v>812</v>
      </c>
      <c r="F18" s="143" t="str">
        <f>VLOOKUP(E18,VIP!$A$2:$O12612,2,0)</f>
        <v>DRBR812</v>
      </c>
      <c r="G18" s="121" t="str">
        <f>VLOOKUP(E18,'LISTADO ATM'!$A$2:$B$900,2,0)</f>
        <v xml:space="preserve">ATM Canasta del Pueblo </v>
      </c>
      <c r="H18" s="121" t="str">
        <f>VLOOKUP(E18,VIP!$A$2:$O17533,7,FALSE)</f>
        <v>Si</v>
      </c>
      <c r="I18" s="121" t="str">
        <f>VLOOKUP(E18,VIP!$A$2:$O9498,8,FALSE)</f>
        <v>Si</v>
      </c>
      <c r="J18" s="121" t="str">
        <f>VLOOKUP(E18,VIP!$A$2:$O9448,8,FALSE)</f>
        <v>Si</v>
      </c>
      <c r="K18" s="121" t="str">
        <f>VLOOKUP(E18,VIP!$A$2:$O13022,6,0)</f>
        <v>NO</v>
      </c>
      <c r="L18" s="123" t="s">
        <v>2254</v>
      </c>
      <c r="M18" s="117" t="s">
        <v>2465</v>
      </c>
      <c r="N18" s="117" t="s">
        <v>2506</v>
      </c>
      <c r="O18" s="143" t="s">
        <v>2474</v>
      </c>
      <c r="P18" s="136"/>
      <c r="Q18" s="117" t="s">
        <v>2254</v>
      </c>
    </row>
    <row r="19" spans="1:17" ht="18" x14ac:dyDescent="0.25">
      <c r="A19" s="121" t="str">
        <f>VLOOKUP(E19,'LISTADO ATM'!$A$2:$C$901,3,0)</f>
        <v>DISTRITO NACIONAL</v>
      </c>
      <c r="B19" s="139">
        <v>335856538</v>
      </c>
      <c r="C19" s="119">
        <v>44303.360000000001</v>
      </c>
      <c r="D19" s="121" t="s">
        <v>2189</v>
      </c>
      <c r="E19" s="122">
        <v>420</v>
      </c>
      <c r="F19" s="143" t="str">
        <f>VLOOKUP(E19,VIP!$A$2:$O12650,2,0)</f>
        <v>DRBR420</v>
      </c>
      <c r="G19" s="121" t="str">
        <f>VLOOKUP(E19,'LISTADO ATM'!$A$2:$B$900,2,0)</f>
        <v xml:space="preserve">ATM DGII Av. Lincoln </v>
      </c>
      <c r="H19" s="121" t="str">
        <f>VLOOKUP(E19,VIP!$A$2:$O17571,7,FALSE)</f>
        <v>Si</v>
      </c>
      <c r="I19" s="121" t="str">
        <f>VLOOKUP(E19,VIP!$A$2:$O9536,8,FALSE)</f>
        <v>Si</v>
      </c>
      <c r="J19" s="121" t="str">
        <f>VLOOKUP(E19,VIP!$A$2:$O9486,8,FALSE)</f>
        <v>Si</v>
      </c>
      <c r="K19" s="121" t="str">
        <f>VLOOKUP(E19,VIP!$A$2:$O13060,6,0)</f>
        <v>NO</v>
      </c>
      <c r="L19" s="123" t="s">
        <v>2254</v>
      </c>
      <c r="M19" s="117" t="s">
        <v>2465</v>
      </c>
      <c r="N19" s="117" t="s">
        <v>2472</v>
      </c>
      <c r="O19" s="143" t="s">
        <v>2474</v>
      </c>
      <c r="P19" s="136"/>
      <c r="Q19" s="117" t="s">
        <v>2254</v>
      </c>
    </row>
    <row r="20" spans="1:17" ht="18" x14ac:dyDescent="0.25">
      <c r="A20" s="121" t="str">
        <f>VLOOKUP(E20,'LISTADO ATM'!$A$2:$C$901,3,0)</f>
        <v>ESTE</v>
      </c>
      <c r="B20" s="139" t="s">
        <v>2536</v>
      </c>
      <c r="C20" s="119">
        <v>44303.366666666669</v>
      </c>
      <c r="D20" s="121" t="s">
        <v>2189</v>
      </c>
      <c r="E20" s="122">
        <v>631</v>
      </c>
      <c r="F20" s="143" t="str">
        <f>VLOOKUP(E20,VIP!$A$2:$O12632,2,0)</f>
        <v>DRBR417</v>
      </c>
      <c r="G20" s="121" t="str">
        <f>VLOOKUP(E20,'LISTADO ATM'!$A$2:$B$900,2,0)</f>
        <v xml:space="preserve">ATM ASOCODEQUI (San Pedro) </v>
      </c>
      <c r="H20" s="121" t="str">
        <f>VLOOKUP(E20,VIP!$A$2:$O17553,7,FALSE)</f>
        <v>Si</v>
      </c>
      <c r="I20" s="121" t="str">
        <f>VLOOKUP(E20,VIP!$A$2:$O9518,8,FALSE)</f>
        <v>Si</v>
      </c>
      <c r="J20" s="121" t="str">
        <f>VLOOKUP(E20,VIP!$A$2:$O9468,8,FALSE)</f>
        <v>Si</v>
      </c>
      <c r="K20" s="121" t="str">
        <f>VLOOKUP(E20,VIP!$A$2:$O13042,6,0)</f>
        <v>NO</v>
      </c>
      <c r="L20" s="123" t="s">
        <v>2488</v>
      </c>
      <c r="M20" s="117" t="s">
        <v>2465</v>
      </c>
      <c r="N20" s="117" t="s">
        <v>2472</v>
      </c>
      <c r="O20" s="143" t="s">
        <v>2474</v>
      </c>
      <c r="P20" s="136"/>
      <c r="Q20" s="117" t="s">
        <v>2488</v>
      </c>
    </row>
    <row r="21" spans="1:17" ht="18" x14ac:dyDescent="0.25">
      <c r="A21" s="121" t="str">
        <f>VLOOKUP(E21,'LISTADO ATM'!$A$2:$C$901,3,0)</f>
        <v>DISTRITO NACIONAL</v>
      </c>
      <c r="B21" s="139">
        <v>335856609</v>
      </c>
      <c r="C21" s="119">
        <v>44303.389398148145</v>
      </c>
      <c r="D21" s="121" t="s">
        <v>2189</v>
      </c>
      <c r="E21" s="122">
        <v>686</v>
      </c>
      <c r="F21" s="143" t="str">
        <f>VLOOKUP(E21,VIP!$A$2:$O12642,2,0)</f>
        <v>DRBR686</v>
      </c>
      <c r="G21" s="121" t="str">
        <f>VLOOKUP(E21,'LISTADO ATM'!$A$2:$B$900,2,0)</f>
        <v>ATM Autoservicio Oficina Máximo Gómez</v>
      </c>
      <c r="H21" s="121" t="str">
        <f>VLOOKUP(E21,VIP!$A$2:$O17563,7,FALSE)</f>
        <v>Si</v>
      </c>
      <c r="I21" s="121" t="str">
        <f>VLOOKUP(E21,VIP!$A$2:$O9528,8,FALSE)</f>
        <v>Si</v>
      </c>
      <c r="J21" s="121" t="str">
        <f>VLOOKUP(E21,VIP!$A$2:$O9478,8,FALSE)</f>
        <v>Si</v>
      </c>
      <c r="K21" s="121" t="str">
        <f>VLOOKUP(E21,VIP!$A$2:$O13052,6,0)</f>
        <v>NO</v>
      </c>
      <c r="L21" s="123" t="s">
        <v>2530</v>
      </c>
      <c r="M21" s="117" t="s">
        <v>2465</v>
      </c>
      <c r="N21" s="117" t="s">
        <v>2472</v>
      </c>
      <c r="O21" s="143" t="s">
        <v>2474</v>
      </c>
      <c r="P21" s="136"/>
      <c r="Q21" s="117" t="s">
        <v>2530</v>
      </c>
    </row>
    <row r="22" spans="1:17" ht="18" x14ac:dyDescent="0.25">
      <c r="A22" s="121" t="str">
        <f>VLOOKUP(E22,'LISTADO ATM'!$A$2:$C$901,3,0)</f>
        <v>SUR</v>
      </c>
      <c r="B22" s="139">
        <v>335856611</v>
      </c>
      <c r="C22" s="119">
        <v>44303.390231481484</v>
      </c>
      <c r="D22" s="121" t="s">
        <v>2492</v>
      </c>
      <c r="E22" s="122">
        <v>5</v>
      </c>
      <c r="F22" s="143" t="str">
        <f>VLOOKUP(E22,VIP!$A$2:$O12641,2,0)</f>
        <v>DRBR005</v>
      </c>
      <c r="G22" s="121" t="str">
        <f>VLOOKUP(E22,'LISTADO ATM'!$A$2:$B$900,2,0)</f>
        <v>ATM Oficina Autoservicio Villa Ofelia (San Juan)</v>
      </c>
      <c r="H22" s="121" t="str">
        <f>VLOOKUP(E22,VIP!$A$2:$O17562,7,FALSE)</f>
        <v>Si</v>
      </c>
      <c r="I22" s="121" t="str">
        <f>VLOOKUP(E22,VIP!$A$2:$O9527,8,FALSE)</f>
        <v>Si</v>
      </c>
      <c r="J22" s="121" t="str">
        <f>VLOOKUP(E22,VIP!$A$2:$O9477,8,FALSE)</f>
        <v>Si</v>
      </c>
      <c r="K22" s="121" t="str">
        <f>VLOOKUP(E22,VIP!$A$2:$O13051,6,0)</f>
        <v>NO</v>
      </c>
      <c r="L22" s="123" t="s">
        <v>2525</v>
      </c>
      <c r="M22" s="117" t="s">
        <v>2465</v>
      </c>
      <c r="N22" s="117" t="s">
        <v>2472</v>
      </c>
      <c r="O22" s="143" t="s">
        <v>2493</v>
      </c>
      <c r="P22" s="136"/>
      <c r="Q22" s="117" t="s">
        <v>2525</v>
      </c>
    </row>
    <row r="23" spans="1:17" ht="18" x14ac:dyDescent="0.25">
      <c r="A23" s="121" t="str">
        <f>VLOOKUP(E23,'LISTADO ATM'!$A$2:$C$901,3,0)</f>
        <v>DISTRITO NACIONAL</v>
      </c>
      <c r="B23" s="139">
        <v>335856621</v>
      </c>
      <c r="C23" s="119">
        <v>44303.394953703704</v>
      </c>
      <c r="D23" s="121" t="s">
        <v>2189</v>
      </c>
      <c r="E23" s="122">
        <v>160</v>
      </c>
      <c r="F23" s="143" t="str">
        <f>VLOOKUP(E23,VIP!$A$2:$O12640,2,0)</f>
        <v>DRBR160</v>
      </c>
      <c r="G23" s="121" t="str">
        <f>VLOOKUP(E23,'LISTADO ATM'!$A$2:$B$900,2,0)</f>
        <v xml:space="preserve">ATM Oficina Herrera </v>
      </c>
      <c r="H23" s="121" t="str">
        <f>VLOOKUP(E23,VIP!$A$2:$O17561,7,FALSE)</f>
        <v>Si</v>
      </c>
      <c r="I23" s="121" t="str">
        <f>VLOOKUP(E23,VIP!$A$2:$O9526,8,FALSE)</f>
        <v>Si</v>
      </c>
      <c r="J23" s="121" t="str">
        <f>VLOOKUP(E23,VIP!$A$2:$O9476,8,FALSE)</f>
        <v>Si</v>
      </c>
      <c r="K23" s="121" t="str">
        <f>VLOOKUP(E23,VIP!$A$2:$O13050,6,0)</f>
        <v>NO</v>
      </c>
      <c r="L23" s="123" t="s">
        <v>2228</v>
      </c>
      <c r="M23" s="117" t="s">
        <v>2465</v>
      </c>
      <c r="N23" s="117" t="s">
        <v>2472</v>
      </c>
      <c r="O23" s="143" t="s">
        <v>2474</v>
      </c>
      <c r="P23" s="136"/>
      <c r="Q23" s="117" t="s">
        <v>2228</v>
      </c>
    </row>
    <row r="24" spans="1:17" ht="18" x14ac:dyDescent="0.25">
      <c r="A24" s="121" t="str">
        <f>VLOOKUP(E24,'LISTADO ATM'!$A$2:$C$901,3,0)</f>
        <v>DISTRITO NACIONAL</v>
      </c>
      <c r="B24" s="139">
        <v>335856628</v>
      </c>
      <c r="C24" s="119">
        <v>44303.396990740737</v>
      </c>
      <c r="D24" s="121" t="s">
        <v>2189</v>
      </c>
      <c r="E24" s="122">
        <v>517</v>
      </c>
      <c r="F24" s="143" t="str">
        <f>VLOOKUP(E24,VIP!$A$2:$O12638,2,0)</f>
        <v>DRBR517</v>
      </c>
      <c r="G24" s="121" t="str">
        <f>VLOOKUP(E24,'LISTADO ATM'!$A$2:$B$900,2,0)</f>
        <v xml:space="preserve">ATM Autobanco Oficina Sans Soucí </v>
      </c>
      <c r="H24" s="121" t="str">
        <f>VLOOKUP(E24,VIP!$A$2:$O17559,7,FALSE)</f>
        <v>Si</v>
      </c>
      <c r="I24" s="121" t="str">
        <f>VLOOKUP(E24,VIP!$A$2:$O9524,8,FALSE)</f>
        <v>Si</v>
      </c>
      <c r="J24" s="121" t="str">
        <f>VLOOKUP(E24,VIP!$A$2:$O9474,8,FALSE)</f>
        <v>Si</v>
      </c>
      <c r="K24" s="121" t="str">
        <f>VLOOKUP(E24,VIP!$A$2:$O13048,6,0)</f>
        <v>SI</v>
      </c>
      <c r="L24" s="123" t="s">
        <v>2228</v>
      </c>
      <c r="M24" s="117" t="s">
        <v>2465</v>
      </c>
      <c r="N24" s="117" t="s">
        <v>2472</v>
      </c>
      <c r="O24" s="143" t="s">
        <v>2474</v>
      </c>
      <c r="P24" s="136"/>
      <c r="Q24" s="117" t="s">
        <v>2228</v>
      </c>
    </row>
    <row r="25" spans="1:17" ht="18" x14ac:dyDescent="0.25">
      <c r="A25" s="121" t="str">
        <f>VLOOKUP(E25,'LISTADO ATM'!$A$2:$C$901,3,0)</f>
        <v>DISTRITO NACIONAL</v>
      </c>
      <c r="B25" s="139">
        <v>335856637</v>
      </c>
      <c r="C25" s="119">
        <v>44303.4</v>
      </c>
      <c r="D25" s="121" t="s">
        <v>2189</v>
      </c>
      <c r="E25" s="122">
        <v>239</v>
      </c>
      <c r="F25" s="143" t="str">
        <f>VLOOKUP(E25,VIP!$A$2:$O12635,2,0)</f>
        <v>DRBR239</v>
      </c>
      <c r="G25" s="121" t="str">
        <f>VLOOKUP(E25,'LISTADO ATM'!$A$2:$B$900,2,0)</f>
        <v xml:space="preserve">ATM Autobanco Charles de Gaulle </v>
      </c>
      <c r="H25" s="121" t="str">
        <f>VLOOKUP(E25,VIP!$A$2:$O17556,7,FALSE)</f>
        <v>Si</v>
      </c>
      <c r="I25" s="121" t="str">
        <f>VLOOKUP(E25,VIP!$A$2:$O9521,8,FALSE)</f>
        <v>Si</v>
      </c>
      <c r="J25" s="121" t="str">
        <f>VLOOKUP(E25,VIP!$A$2:$O9471,8,FALSE)</f>
        <v>Si</v>
      </c>
      <c r="K25" s="121" t="str">
        <f>VLOOKUP(E25,VIP!$A$2:$O13045,6,0)</f>
        <v>SI</v>
      </c>
      <c r="L25" s="123" t="s">
        <v>2228</v>
      </c>
      <c r="M25" s="117" t="s">
        <v>2465</v>
      </c>
      <c r="N25" s="117" t="s">
        <v>2472</v>
      </c>
      <c r="O25" s="143" t="s">
        <v>2474</v>
      </c>
      <c r="P25" s="136"/>
      <c r="Q25" s="117" t="s">
        <v>2228</v>
      </c>
    </row>
    <row r="26" spans="1:17" ht="18" x14ac:dyDescent="0.25">
      <c r="A26" s="121" t="str">
        <f>VLOOKUP(E26,'LISTADO ATM'!$A$2:$C$901,3,0)</f>
        <v>DISTRITO NACIONAL</v>
      </c>
      <c r="B26" s="139">
        <v>335856650</v>
      </c>
      <c r="C26" s="119">
        <v>44303.404490740744</v>
      </c>
      <c r="D26" s="121" t="s">
        <v>2189</v>
      </c>
      <c r="E26" s="122">
        <v>935</v>
      </c>
      <c r="F26" s="143" t="str">
        <f>VLOOKUP(E26,VIP!$A$2:$O12632,2,0)</f>
        <v>DRBR16J</v>
      </c>
      <c r="G26" s="121" t="str">
        <f>VLOOKUP(E26,'LISTADO ATM'!$A$2:$B$900,2,0)</f>
        <v xml:space="preserve">ATM Oficina John F. Kennedy </v>
      </c>
      <c r="H26" s="121" t="str">
        <f>VLOOKUP(E26,VIP!$A$2:$O17553,7,FALSE)</f>
        <v>Si</v>
      </c>
      <c r="I26" s="121" t="str">
        <f>VLOOKUP(E26,VIP!$A$2:$O9518,8,FALSE)</f>
        <v>Si</v>
      </c>
      <c r="J26" s="121" t="str">
        <f>VLOOKUP(E26,VIP!$A$2:$O9468,8,FALSE)</f>
        <v>Si</v>
      </c>
      <c r="K26" s="121" t="str">
        <f>VLOOKUP(E26,VIP!$A$2:$O13042,6,0)</f>
        <v>SI</v>
      </c>
      <c r="L26" s="123" t="s">
        <v>2228</v>
      </c>
      <c r="M26" s="117" t="s">
        <v>2465</v>
      </c>
      <c r="N26" s="117" t="s">
        <v>2472</v>
      </c>
      <c r="O26" s="143" t="s">
        <v>2474</v>
      </c>
      <c r="P26" s="136"/>
      <c r="Q26" s="117" t="s">
        <v>2228</v>
      </c>
    </row>
    <row r="27" spans="1:17" ht="18" x14ac:dyDescent="0.25">
      <c r="A27" s="121" t="str">
        <f>VLOOKUP(E27,'LISTADO ATM'!$A$2:$C$901,3,0)</f>
        <v>DISTRITO NACIONAL</v>
      </c>
      <c r="B27" s="139">
        <v>335856684</v>
      </c>
      <c r="C27" s="119">
        <v>44303.417696759258</v>
      </c>
      <c r="D27" s="121" t="s">
        <v>2189</v>
      </c>
      <c r="E27" s="122">
        <v>719</v>
      </c>
      <c r="F27" s="143" t="str">
        <f>VLOOKUP(E27,VIP!$A$2:$O12622,2,0)</f>
        <v>DRBR419</v>
      </c>
      <c r="G27" s="121" t="str">
        <f>VLOOKUP(E27,'LISTADO ATM'!$A$2:$B$900,2,0)</f>
        <v xml:space="preserve">ATM Ayuntamiento Municipal San Luís </v>
      </c>
      <c r="H27" s="121" t="str">
        <f>VLOOKUP(E27,VIP!$A$2:$O17543,7,FALSE)</f>
        <v>Si</v>
      </c>
      <c r="I27" s="121" t="str">
        <f>VLOOKUP(E27,VIP!$A$2:$O9508,8,FALSE)</f>
        <v>Si</v>
      </c>
      <c r="J27" s="121" t="str">
        <f>VLOOKUP(E27,VIP!$A$2:$O9458,8,FALSE)</f>
        <v>Si</v>
      </c>
      <c r="K27" s="121" t="str">
        <f>VLOOKUP(E27,VIP!$A$2:$O13032,6,0)</f>
        <v>NO</v>
      </c>
      <c r="L27" s="123" t="s">
        <v>2254</v>
      </c>
      <c r="M27" s="117" t="s">
        <v>2465</v>
      </c>
      <c r="N27" s="117" t="s">
        <v>2472</v>
      </c>
      <c r="O27" s="143" t="s">
        <v>2474</v>
      </c>
      <c r="P27" s="136"/>
      <c r="Q27" s="117" t="s">
        <v>2254</v>
      </c>
    </row>
    <row r="28" spans="1:17" ht="18" x14ac:dyDescent="0.25">
      <c r="A28" s="121" t="str">
        <f>VLOOKUP(E28,'LISTADO ATM'!$A$2:$C$901,3,0)</f>
        <v>DISTRITO NACIONAL</v>
      </c>
      <c r="B28" s="139">
        <v>335856708</v>
      </c>
      <c r="C28" s="119">
        <v>44303.429502314815</v>
      </c>
      <c r="D28" s="121" t="s">
        <v>2492</v>
      </c>
      <c r="E28" s="122">
        <v>813</v>
      </c>
      <c r="F28" s="143" t="str">
        <f>VLOOKUP(E28,VIP!$A$2:$O12614,2,0)</f>
        <v>DRBR815</v>
      </c>
      <c r="G28" s="121" t="str">
        <f>VLOOKUP(E28,'LISTADO ATM'!$A$2:$B$900,2,0)</f>
        <v>ATM Occidental Mall</v>
      </c>
      <c r="H28" s="121" t="str">
        <f>VLOOKUP(E28,VIP!$A$2:$O17535,7,FALSE)</f>
        <v>Si</v>
      </c>
      <c r="I28" s="121" t="str">
        <f>VLOOKUP(E28,VIP!$A$2:$O9500,8,FALSE)</f>
        <v>Si</v>
      </c>
      <c r="J28" s="121" t="str">
        <f>VLOOKUP(E28,VIP!$A$2:$O9450,8,FALSE)</f>
        <v>Si</v>
      </c>
      <c r="K28" s="121" t="str">
        <f>VLOOKUP(E28,VIP!$A$2:$O13024,6,0)</f>
        <v>NO</v>
      </c>
      <c r="L28" s="123" t="s">
        <v>2428</v>
      </c>
      <c r="M28" s="117" t="s">
        <v>2465</v>
      </c>
      <c r="N28" s="117" t="s">
        <v>2472</v>
      </c>
      <c r="O28" s="143" t="s">
        <v>2493</v>
      </c>
      <c r="P28" s="136"/>
      <c r="Q28" s="117" t="s">
        <v>2529</v>
      </c>
    </row>
    <row r="29" spans="1:17" ht="18" x14ac:dyDescent="0.25">
      <c r="A29" s="121" t="str">
        <f>VLOOKUP(E29,'LISTADO ATM'!$A$2:$C$901,3,0)</f>
        <v>DISTRITO NACIONAL</v>
      </c>
      <c r="B29" s="139">
        <v>335856777</v>
      </c>
      <c r="C29" s="119">
        <v>44303.510555555556</v>
      </c>
      <c r="D29" s="121" t="s">
        <v>2189</v>
      </c>
      <c r="E29" s="122">
        <v>355</v>
      </c>
      <c r="F29" s="143" t="str">
        <f>VLOOKUP(E29,VIP!$A$2:$O12624,2,0)</f>
        <v>DRBR355</v>
      </c>
      <c r="G29" s="121" t="str">
        <f>VLOOKUP(E29,'LISTADO ATM'!$A$2:$B$900,2,0)</f>
        <v xml:space="preserve">ATM UNP Metro II </v>
      </c>
      <c r="H29" s="121" t="str">
        <f>VLOOKUP(E29,VIP!$A$2:$O17545,7,FALSE)</f>
        <v>Si</v>
      </c>
      <c r="I29" s="121" t="str">
        <f>VLOOKUP(E29,VIP!$A$2:$O9510,8,FALSE)</f>
        <v>Si</v>
      </c>
      <c r="J29" s="121" t="str">
        <f>VLOOKUP(E29,VIP!$A$2:$O9460,8,FALSE)</f>
        <v>Si</v>
      </c>
      <c r="K29" s="121" t="str">
        <f>VLOOKUP(E29,VIP!$A$2:$O13034,6,0)</f>
        <v>SI</v>
      </c>
      <c r="L29" s="123" t="s">
        <v>2530</v>
      </c>
      <c r="M29" s="117" t="s">
        <v>2465</v>
      </c>
      <c r="N29" s="117" t="s">
        <v>2472</v>
      </c>
      <c r="O29" s="143" t="s">
        <v>2474</v>
      </c>
      <c r="P29" s="136"/>
      <c r="Q29" s="117" t="s">
        <v>2530</v>
      </c>
    </row>
    <row r="30" spans="1:17" ht="18" x14ac:dyDescent="0.25">
      <c r="A30" s="121" t="str">
        <f>VLOOKUP(E30,'LISTADO ATM'!$A$2:$C$901,3,0)</f>
        <v>DISTRITO NACIONAL</v>
      </c>
      <c r="B30" s="139">
        <v>335856790</v>
      </c>
      <c r="C30" s="119">
        <v>44303.522083333337</v>
      </c>
      <c r="D30" s="121" t="s">
        <v>2468</v>
      </c>
      <c r="E30" s="122">
        <v>875</v>
      </c>
      <c r="F30" s="143" t="str">
        <f>VLOOKUP(E30,VIP!$A$2:$O12622,2,0)</f>
        <v>DRBR875</v>
      </c>
      <c r="G30" s="121" t="str">
        <f>VLOOKUP(E30,'LISTADO ATM'!$A$2:$B$900,2,0)</f>
        <v xml:space="preserve">ATM Texaco Aut. Duarte KM 14 1/2 (Los Alcarrizos) </v>
      </c>
      <c r="H30" s="121" t="str">
        <f>VLOOKUP(E30,VIP!$A$2:$O17543,7,FALSE)</f>
        <v>Si</v>
      </c>
      <c r="I30" s="121" t="str">
        <f>VLOOKUP(E30,VIP!$A$2:$O9508,8,FALSE)</f>
        <v>Si</v>
      </c>
      <c r="J30" s="121" t="str">
        <f>VLOOKUP(E30,VIP!$A$2:$O9458,8,FALSE)</f>
        <v>Si</v>
      </c>
      <c r="K30" s="121" t="str">
        <f>VLOOKUP(E30,VIP!$A$2:$O13032,6,0)</f>
        <v>NO</v>
      </c>
      <c r="L30" s="123" t="s">
        <v>2428</v>
      </c>
      <c r="M30" s="117" t="s">
        <v>2465</v>
      </c>
      <c r="N30" s="117" t="s">
        <v>2472</v>
      </c>
      <c r="O30" s="143" t="s">
        <v>2473</v>
      </c>
      <c r="P30" s="136"/>
      <c r="Q30" s="117" t="s">
        <v>2428</v>
      </c>
    </row>
    <row r="31" spans="1:17" ht="18" x14ac:dyDescent="0.25">
      <c r="A31" s="121" t="str">
        <f>VLOOKUP(E31,'LISTADO ATM'!$A$2:$C$901,3,0)</f>
        <v>DISTRITO NACIONAL</v>
      </c>
      <c r="B31" s="139">
        <v>335856797</v>
      </c>
      <c r="C31" s="119">
        <v>44303.529444444444</v>
      </c>
      <c r="D31" s="121" t="s">
        <v>2492</v>
      </c>
      <c r="E31" s="122">
        <v>791</v>
      </c>
      <c r="F31" s="143" t="str">
        <f>VLOOKUP(E31,VIP!$A$2:$O12618,2,0)</f>
        <v>DRBR791</v>
      </c>
      <c r="G31" s="121" t="str">
        <f>VLOOKUP(E31,'LISTADO ATM'!$A$2:$B$900,2,0)</f>
        <v xml:space="preserve">ATM Oficina Sans Soucí </v>
      </c>
      <c r="H31" s="121" t="str">
        <f>VLOOKUP(E31,VIP!$A$2:$O17539,7,FALSE)</f>
        <v>Si</v>
      </c>
      <c r="I31" s="121" t="str">
        <f>VLOOKUP(E31,VIP!$A$2:$O9504,8,FALSE)</f>
        <v>No</v>
      </c>
      <c r="J31" s="121" t="str">
        <f>VLOOKUP(E31,VIP!$A$2:$O9454,8,FALSE)</f>
        <v>No</v>
      </c>
      <c r="K31" s="121" t="str">
        <f>VLOOKUP(E31,VIP!$A$2:$O13028,6,0)</f>
        <v>NO</v>
      </c>
      <c r="L31" s="123" t="s">
        <v>2428</v>
      </c>
      <c r="M31" s="117" t="s">
        <v>2465</v>
      </c>
      <c r="N31" s="117" t="s">
        <v>2472</v>
      </c>
      <c r="O31" s="144" t="s">
        <v>2493</v>
      </c>
      <c r="P31" s="136"/>
      <c r="Q31" s="117" t="s">
        <v>2428</v>
      </c>
    </row>
    <row r="32" spans="1:17" ht="18" x14ac:dyDescent="0.25">
      <c r="A32" s="121" t="str">
        <f>VLOOKUP(E32,'LISTADO ATM'!$A$2:$C$901,3,0)</f>
        <v>NORTE</v>
      </c>
      <c r="B32" s="139">
        <v>335856803</v>
      </c>
      <c r="C32" s="119">
        <v>44303.533530092594</v>
      </c>
      <c r="D32" s="121" t="s">
        <v>2528</v>
      </c>
      <c r="E32" s="122">
        <v>291</v>
      </c>
      <c r="F32" s="144" t="str">
        <f>VLOOKUP(E32,VIP!$A$2:$O12616,2,0)</f>
        <v>DRBR291</v>
      </c>
      <c r="G32" s="121" t="str">
        <f>VLOOKUP(E32,'LISTADO ATM'!$A$2:$B$900,2,0)</f>
        <v xml:space="preserve">ATM S/M Jumbo Las Colinas </v>
      </c>
      <c r="H32" s="121" t="str">
        <f>VLOOKUP(E32,VIP!$A$2:$O17537,7,FALSE)</f>
        <v>Si</v>
      </c>
      <c r="I32" s="121" t="str">
        <f>VLOOKUP(E32,VIP!$A$2:$O9502,8,FALSE)</f>
        <v>Si</v>
      </c>
      <c r="J32" s="121" t="str">
        <f>VLOOKUP(E32,VIP!$A$2:$O9452,8,FALSE)</f>
        <v>Si</v>
      </c>
      <c r="K32" s="121" t="str">
        <f>VLOOKUP(E32,VIP!$A$2:$O13026,6,0)</f>
        <v>NO</v>
      </c>
      <c r="L32" s="123" t="s">
        <v>2525</v>
      </c>
      <c r="M32" s="117" t="s">
        <v>2465</v>
      </c>
      <c r="N32" s="117" t="s">
        <v>2472</v>
      </c>
      <c r="O32" s="144" t="s">
        <v>2531</v>
      </c>
      <c r="P32" s="136"/>
      <c r="Q32" s="117" t="s">
        <v>2525</v>
      </c>
    </row>
    <row r="33" spans="1:17" ht="18" x14ac:dyDescent="0.25">
      <c r="A33" s="121" t="str">
        <f>VLOOKUP(E33,'LISTADO ATM'!$A$2:$C$901,3,0)</f>
        <v>DISTRITO NACIONAL</v>
      </c>
      <c r="B33" s="139">
        <v>335856805</v>
      </c>
      <c r="C33" s="119">
        <v>44303.536770833336</v>
      </c>
      <c r="D33" s="121" t="s">
        <v>2189</v>
      </c>
      <c r="E33" s="122">
        <v>927</v>
      </c>
      <c r="F33" s="144" t="str">
        <f>VLOOKUP(E33,VIP!$A$2:$O12615,2,0)</f>
        <v>DRBR927</v>
      </c>
      <c r="G33" s="121" t="str">
        <f>VLOOKUP(E33,'LISTADO ATM'!$A$2:$B$900,2,0)</f>
        <v>ATM S/M Bravo La Esperilla</v>
      </c>
      <c r="H33" s="121" t="str">
        <f>VLOOKUP(E33,VIP!$A$2:$O17536,7,FALSE)</f>
        <v>Si</v>
      </c>
      <c r="I33" s="121" t="str">
        <f>VLOOKUP(E33,VIP!$A$2:$O9501,8,FALSE)</f>
        <v>Si</v>
      </c>
      <c r="J33" s="121" t="str">
        <f>VLOOKUP(E33,VIP!$A$2:$O9451,8,FALSE)</f>
        <v>Si</v>
      </c>
      <c r="K33" s="121" t="str">
        <f>VLOOKUP(E33,VIP!$A$2:$O13025,6,0)</f>
        <v>NO</v>
      </c>
      <c r="L33" s="123" t="s">
        <v>2254</v>
      </c>
      <c r="M33" s="117" t="s">
        <v>2465</v>
      </c>
      <c r="N33" s="117" t="s">
        <v>2472</v>
      </c>
      <c r="O33" s="144" t="s">
        <v>2474</v>
      </c>
      <c r="P33" s="136"/>
      <c r="Q33" s="117" t="s">
        <v>2254</v>
      </c>
    </row>
    <row r="34" spans="1:17" ht="18" x14ac:dyDescent="0.25">
      <c r="A34" s="121" t="str">
        <f>VLOOKUP(E34,'LISTADO ATM'!$A$2:$C$901,3,0)</f>
        <v>DISTRITO NACIONAL</v>
      </c>
      <c r="B34" s="139">
        <v>335856814</v>
      </c>
      <c r="C34" s="119">
        <v>44303.566921296297</v>
      </c>
      <c r="D34" s="121" t="s">
        <v>2492</v>
      </c>
      <c r="E34" s="122">
        <v>2</v>
      </c>
      <c r="F34" s="144" t="str">
        <f>VLOOKUP(E34,VIP!$A$2:$O12614,2,0)</f>
        <v>DRBR002</v>
      </c>
      <c r="G34" s="121" t="str">
        <f>VLOOKUP(E34,'LISTADO ATM'!$A$2:$B$900,2,0)</f>
        <v>ATM Autoservicio Padre Castellano</v>
      </c>
      <c r="H34" s="121" t="str">
        <f>VLOOKUP(E34,VIP!$A$2:$O17535,7,FALSE)</f>
        <v>Si</v>
      </c>
      <c r="I34" s="121" t="str">
        <f>VLOOKUP(E34,VIP!$A$2:$O9500,8,FALSE)</f>
        <v>Si</v>
      </c>
      <c r="J34" s="121" t="str">
        <f>VLOOKUP(E34,VIP!$A$2:$O9450,8,FALSE)</f>
        <v>Si</v>
      </c>
      <c r="K34" s="121" t="str">
        <f>VLOOKUP(E34,VIP!$A$2:$O13024,6,0)</f>
        <v>NO</v>
      </c>
      <c r="L34" s="123" t="s">
        <v>2428</v>
      </c>
      <c r="M34" s="117" t="s">
        <v>2465</v>
      </c>
      <c r="N34" s="117" t="s">
        <v>2472</v>
      </c>
      <c r="O34" s="144" t="s">
        <v>2493</v>
      </c>
      <c r="P34" s="136"/>
      <c r="Q34" s="117" t="s">
        <v>2428</v>
      </c>
    </row>
    <row r="35" spans="1:17" ht="18" x14ac:dyDescent="0.25">
      <c r="A35" s="121" t="str">
        <f>VLOOKUP(E35,'LISTADO ATM'!$A$2:$C$901,3,0)</f>
        <v>ESTE</v>
      </c>
      <c r="B35" s="139">
        <v>335856836</v>
      </c>
      <c r="C35" s="119">
        <v>44303.604131944441</v>
      </c>
      <c r="D35" s="121" t="s">
        <v>2468</v>
      </c>
      <c r="E35" s="122">
        <v>480</v>
      </c>
      <c r="F35" s="144" t="str">
        <f>VLOOKUP(E35,VIP!$A$2:$O12621,2,0)</f>
        <v>DRBR480</v>
      </c>
      <c r="G35" s="121" t="str">
        <f>VLOOKUP(E35,'LISTADO ATM'!$A$2:$B$900,2,0)</f>
        <v>ATM UNP Farmaconal Higuey</v>
      </c>
      <c r="H35" s="121" t="str">
        <f>VLOOKUP(E35,VIP!$A$2:$O17542,7,FALSE)</f>
        <v>N/A</v>
      </c>
      <c r="I35" s="121" t="str">
        <f>VLOOKUP(E35,VIP!$A$2:$O9507,8,FALSE)</f>
        <v>N/A</v>
      </c>
      <c r="J35" s="121" t="str">
        <f>VLOOKUP(E35,VIP!$A$2:$O9457,8,FALSE)</f>
        <v>N/A</v>
      </c>
      <c r="K35" s="121" t="str">
        <f>VLOOKUP(E35,VIP!$A$2:$O13031,6,0)</f>
        <v>N/A</v>
      </c>
      <c r="L35" s="123" t="s">
        <v>2428</v>
      </c>
      <c r="M35" s="117" t="s">
        <v>2465</v>
      </c>
      <c r="N35" s="117" t="s">
        <v>2472</v>
      </c>
      <c r="O35" s="144" t="s">
        <v>2473</v>
      </c>
      <c r="P35" s="136"/>
      <c r="Q35" s="117" t="s">
        <v>2428</v>
      </c>
    </row>
    <row r="36" spans="1:17" ht="18" x14ac:dyDescent="0.25">
      <c r="A36" s="121" t="str">
        <f>VLOOKUP(E36,'LISTADO ATM'!$A$2:$C$901,3,0)</f>
        <v>DISTRITO NACIONAL</v>
      </c>
      <c r="B36" s="139">
        <v>335856875</v>
      </c>
      <c r="C36" s="119">
        <v>44303.702673611115</v>
      </c>
      <c r="D36" s="121" t="s">
        <v>2492</v>
      </c>
      <c r="E36" s="122">
        <v>390</v>
      </c>
      <c r="F36" s="144" t="str">
        <f>VLOOKUP(E36,VIP!$A$2:$O12637,2,0)</f>
        <v>DRBR390</v>
      </c>
      <c r="G36" s="121" t="str">
        <f>VLOOKUP(E36,'LISTADO ATM'!$A$2:$B$900,2,0)</f>
        <v xml:space="preserve">ATM Oficina Boca Chica II </v>
      </c>
      <c r="H36" s="121" t="str">
        <f>VLOOKUP(E36,VIP!$A$2:$O17558,7,FALSE)</f>
        <v>Si</v>
      </c>
      <c r="I36" s="121" t="str">
        <f>VLOOKUP(E36,VIP!$A$2:$O9523,8,FALSE)</f>
        <v>Si</v>
      </c>
      <c r="J36" s="121" t="str">
        <f>VLOOKUP(E36,VIP!$A$2:$O9473,8,FALSE)</f>
        <v>Si</v>
      </c>
      <c r="K36" s="121" t="str">
        <f>VLOOKUP(E36,VIP!$A$2:$O13047,6,0)</f>
        <v>NO</v>
      </c>
      <c r="L36" s="123" t="s">
        <v>2428</v>
      </c>
      <c r="M36" s="117" t="s">
        <v>2465</v>
      </c>
      <c r="N36" s="117" t="s">
        <v>2472</v>
      </c>
      <c r="O36" s="144" t="s">
        <v>2493</v>
      </c>
      <c r="P36" s="136"/>
      <c r="Q36" s="117" t="s">
        <v>2428</v>
      </c>
    </row>
    <row r="37" spans="1:17" ht="18" x14ac:dyDescent="0.25">
      <c r="A37" s="121" t="str">
        <f>VLOOKUP(E37,'LISTADO ATM'!$A$2:$C$901,3,0)</f>
        <v>NORTE</v>
      </c>
      <c r="B37" s="139">
        <v>335856878</v>
      </c>
      <c r="C37" s="119">
        <v>44303.714606481481</v>
      </c>
      <c r="D37" s="121" t="s">
        <v>2492</v>
      </c>
      <c r="E37" s="122">
        <v>749</v>
      </c>
      <c r="F37" s="144" t="str">
        <f>VLOOKUP(E37,VIP!$A$2:$O12636,2,0)</f>
        <v>DRBR251</v>
      </c>
      <c r="G37" s="121" t="str">
        <f>VLOOKUP(E37,'LISTADO ATM'!$A$2:$B$900,2,0)</f>
        <v xml:space="preserve">ATM Oficina Yaque </v>
      </c>
      <c r="H37" s="121" t="str">
        <f>VLOOKUP(E37,VIP!$A$2:$O17557,7,FALSE)</f>
        <v>Si</v>
      </c>
      <c r="I37" s="121" t="str">
        <f>VLOOKUP(E37,VIP!$A$2:$O9522,8,FALSE)</f>
        <v>Si</v>
      </c>
      <c r="J37" s="121" t="str">
        <f>VLOOKUP(E37,VIP!$A$2:$O9472,8,FALSE)</f>
        <v>Si</v>
      </c>
      <c r="K37" s="121" t="str">
        <f>VLOOKUP(E37,VIP!$A$2:$O13046,6,0)</f>
        <v>NO</v>
      </c>
      <c r="L37" s="123" t="s">
        <v>2459</v>
      </c>
      <c r="M37" s="117" t="s">
        <v>2465</v>
      </c>
      <c r="N37" s="117" t="s">
        <v>2472</v>
      </c>
      <c r="O37" s="144" t="s">
        <v>2493</v>
      </c>
      <c r="P37" s="136"/>
      <c r="Q37" s="117" t="s">
        <v>2459</v>
      </c>
    </row>
    <row r="38" spans="1:17" ht="18" x14ac:dyDescent="0.25">
      <c r="A38" s="121" t="str">
        <f>VLOOKUP(E38,'LISTADO ATM'!$A$2:$C$901,3,0)</f>
        <v>DISTRITO NACIONAL</v>
      </c>
      <c r="B38" s="139">
        <v>335856879</v>
      </c>
      <c r="C38" s="119">
        <v>44303.716435185182</v>
      </c>
      <c r="D38" s="121" t="s">
        <v>2468</v>
      </c>
      <c r="E38" s="122">
        <v>165</v>
      </c>
      <c r="F38" s="144" t="str">
        <f>VLOOKUP(E38,VIP!$A$2:$O12635,2,0)</f>
        <v>DRBR165</v>
      </c>
      <c r="G38" s="121" t="str">
        <f>VLOOKUP(E38,'LISTADO ATM'!$A$2:$B$900,2,0)</f>
        <v>ATM Autoservicio Megacentro</v>
      </c>
      <c r="H38" s="121" t="str">
        <f>VLOOKUP(E38,VIP!$A$2:$O17556,7,FALSE)</f>
        <v>Si</v>
      </c>
      <c r="I38" s="121" t="str">
        <f>VLOOKUP(E38,VIP!$A$2:$O9521,8,FALSE)</f>
        <v>Si</v>
      </c>
      <c r="J38" s="121" t="str">
        <f>VLOOKUP(E38,VIP!$A$2:$O9471,8,FALSE)</f>
        <v>Si</v>
      </c>
      <c r="K38" s="121" t="str">
        <f>VLOOKUP(E38,VIP!$A$2:$O13045,6,0)</f>
        <v>SI</v>
      </c>
      <c r="L38" s="123" t="s">
        <v>2428</v>
      </c>
      <c r="M38" s="117" t="s">
        <v>2465</v>
      </c>
      <c r="N38" s="117" t="s">
        <v>2472</v>
      </c>
      <c r="O38" s="144" t="s">
        <v>2473</v>
      </c>
      <c r="P38" s="136"/>
      <c r="Q38" s="117" t="s">
        <v>2428</v>
      </c>
    </row>
    <row r="39" spans="1:17" ht="18" x14ac:dyDescent="0.25">
      <c r="A39" s="121" t="str">
        <f>VLOOKUP(E39,'LISTADO ATM'!$A$2:$C$901,3,0)</f>
        <v>DISTRITO NACIONAL</v>
      </c>
      <c r="B39" s="139">
        <v>335856880</v>
      </c>
      <c r="C39" s="119">
        <v>44303.718865740739</v>
      </c>
      <c r="D39" s="121" t="s">
        <v>2468</v>
      </c>
      <c r="E39" s="122">
        <v>302</v>
      </c>
      <c r="F39" s="144" t="str">
        <f>VLOOKUP(E39,VIP!$A$2:$O12634,2,0)</f>
        <v>DRBR302</v>
      </c>
      <c r="G39" s="121" t="str">
        <f>VLOOKUP(E39,'LISTADO ATM'!$A$2:$B$900,2,0)</f>
        <v xml:space="preserve">ATM S/M Aprezio Los Mameyes  </v>
      </c>
      <c r="H39" s="121" t="str">
        <f>VLOOKUP(E39,VIP!$A$2:$O17555,7,FALSE)</f>
        <v>Si</v>
      </c>
      <c r="I39" s="121" t="str">
        <f>VLOOKUP(E39,VIP!$A$2:$O9520,8,FALSE)</f>
        <v>Si</v>
      </c>
      <c r="J39" s="121" t="str">
        <f>VLOOKUP(E39,VIP!$A$2:$O9470,8,FALSE)</f>
        <v>Si</v>
      </c>
      <c r="K39" s="121" t="str">
        <f>VLOOKUP(E39,VIP!$A$2:$O13044,6,0)</f>
        <v>NO</v>
      </c>
      <c r="L39" s="123" t="s">
        <v>2459</v>
      </c>
      <c r="M39" s="117" t="s">
        <v>2465</v>
      </c>
      <c r="N39" s="117" t="s">
        <v>2472</v>
      </c>
      <c r="O39" s="144" t="s">
        <v>2473</v>
      </c>
      <c r="P39" s="136"/>
      <c r="Q39" s="117" t="s">
        <v>2459</v>
      </c>
    </row>
    <row r="40" spans="1:17" ht="18" x14ac:dyDescent="0.25">
      <c r="A40" s="121" t="str">
        <f>VLOOKUP(E40,'LISTADO ATM'!$A$2:$C$901,3,0)</f>
        <v>DISTRITO NACIONAL</v>
      </c>
      <c r="B40" s="139">
        <v>335856881</v>
      </c>
      <c r="C40" s="119">
        <v>44303.720509259256</v>
      </c>
      <c r="D40" s="121" t="s">
        <v>2468</v>
      </c>
      <c r="E40" s="122">
        <v>900</v>
      </c>
      <c r="F40" s="144" t="str">
        <f>VLOOKUP(E40,VIP!$A$2:$O12633,2,0)</f>
        <v>DRBR900</v>
      </c>
      <c r="G40" s="121" t="str">
        <f>VLOOKUP(E40,'LISTADO ATM'!$A$2:$B$900,2,0)</f>
        <v xml:space="preserve">ATM UNP Merca Santo Domingo </v>
      </c>
      <c r="H40" s="121" t="str">
        <f>VLOOKUP(E40,VIP!$A$2:$O17554,7,FALSE)</f>
        <v>Si</v>
      </c>
      <c r="I40" s="121" t="str">
        <f>VLOOKUP(E40,VIP!$A$2:$O9519,8,FALSE)</f>
        <v>Si</v>
      </c>
      <c r="J40" s="121" t="str">
        <f>VLOOKUP(E40,VIP!$A$2:$O9469,8,FALSE)</f>
        <v>Si</v>
      </c>
      <c r="K40" s="121" t="str">
        <f>VLOOKUP(E40,VIP!$A$2:$O13043,6,0)</f>
        <v>NO</v>
      </c>
      <c r="L40" s="123" t="s">
        <v>2525</v>
      </c>
      <c r="M40" s="117" t="s">
        <v>2465</v>
      </c>
      <c r="N40" s="117" t="s">
        <v>2472</v>
      </c>
      <c r="O40" s="144" t="s">
        <v>2473</v>
      </c>
      <c r="P40" s="136"/>
      <c r="Q40" s="117" t="s">
        <v>2525</v>
      </c>
    </row>
    <row r="41" spans="1:17" ht="18" x14ac:dyDescent="0.25">
      <c r="A41" s="121" t="str">
        <f>VLOOKUP(E41,'LISTADO ATM'!$A$2:$C$901,3,0)</f>
        <v>DISTRITO NACIONAL</v>
      </c>
      <c r="B41" s="139">
        <v>335856885</v>
      </c>
      <c r="C41" s="119">
        <v>44303.730347222219</v>
      </c>
      <c r="D41" s="121" t="s">
        <v>2492</v>
      </c>
      <c r="E41" s="122">
        <v>911</v>
      </c>
      <c r="F41" s="144" t="str">
        <f>VLOOKUP(E41,VIP!$A$2:$O12631,2,0)</f>
        <v>DRBR911</v>
      </c>
      <c r="G41" s="121" t="str">
        <f>VLOOKUP(E41,'LISTADO ATM'!$A$2:$B$900,2,0)</f>
        <v xml:space="preserve">ATM Oficina Venezuela II </v>
      </c>
      <c r="H41" s="121" t="str">
        <f>VLOOKUP(E41,VIP!$A$2:$O17552,7,FALSE)</f>
        <v>Si</v>
      </c>
      <c r="I41" s="121" t="str">
        <f>VLOOKUP(E41,VIP!$A$2:$O9517,8,FALSE)</f>
        <v>Si</v>
      </c>
      <c r="J41" s="121" t="str">
        <f>VLOOKUP(E41,VIP!$A$2:$O9467,8,FALSE)</f>
        <v>Si</v>
      </c>
      <c r="K41" s="121" t="str">
        <f>VLOOKUP(E41,VIP!$A$2:$O13041,6,0)</f>
        <v>SI</v>
      </c>
      <c r="L41" s="123" t="s">
        <v>2459</v>
      </c>
      <c r="M41" s="117" t="s">
        <v>2465</v>
      </c>
      <c r="N41" s="117" t="s">
        <v>2472</v>
      </c>
      <c r="O41" s="144" t="s">
        <v>2493</v>
      </c>
      <c r="P41" s="136"/>
      <c r="Q41" s="117" t="s">
        <v>2459</v>
      </c>
    </row>
    <row r="42" spans="1:17" ht="18" x14ac:dyDescent="0.25">
      <c r="A42" s="121" t="str">
        <f>VLOOKUP(E42,'LISTADO ATM'!$A$2:$C$901,3,0)</f>
        <v>NORTE</v>
      </c>
      <c r="B42" s="139">
        <v>335856892</v>
      </c>
      <c r="C42" s="119">
        <v>44303.737407407411</v>
      </c>
      <c r="D42" s="121" t="s">
        <v>2492</v>
      </c>
      <c r="E42" s="122">
        <v>3</v>
      </c>
      <c r="F42" s="145" t="str">
        <f>VLOOKUP(E42,VIP!$A$2:$O12624,2,0)</f>
        <v>DRBR003</v>
      </c>
      <c r="G42" s="121" t="str">
        <f>VLOOKUP(E42,'LISTADO ATM'!$A$2:$B$900,2,0)</f>
        <v>ATM Autoservicio La Vega Real</v>
      </c>
      <c r="H42" s="121" t="str">
        <f>VLOOKUP(E42,VIP!$A$2:$O17545,7,FALSE)</f>
        <v>Si</v>
      </c>
      <c r="I42" s="121" t="str">
        <f>VLOOKUP(E42,VIP!$A$2:$O9510,8,FALSE)</f>
        <v>Si</v>
      </c>
      <c r="J42" s="121" t="str">
        <f>VLOOKUP(E42,VIP!$A$2:$O9460,8,FALSE)</f>
        <v>Si</v>
      </c>
      <c r="K42" s="121" t="str">
        <f>VLOOKUP(E42,VIP!$A$2:$O13034,6,0)</f>
        <v>NO</v>
      </c>
      <c r="L42" s="123" t="s">
        <v>2522</v>
      </c>
      <c r="M42" s="117" t="s">
        <v>2465</v>
      </c>
      <c r="N42" s="117" t="s">
        <v>2472</v>
      </c>
      <c r="O42" s="144" t="s">
        <v>2493</v>
      </c>
      <c r="P42" s="136"/>
      <c r="Q42" s="117" t="s">
        <v>2522</v>
      </c>
    </row>
    <row r="43" spans="1:17" ht="18" x14ac:dyDescent="0.25">
      <c r="A43" s="121" t="str">
        <f>VLOOKUP(E43,'LISTADO ATM'!$A$2:$C$901,3,0)</f>
        <v>NORTE</v>
      </c>
      <c r="B43" s="139">
        <v>335856894</v>
      </c>
      <c r="C43" s="119">
        <v>44303.759259259263</v>
      </c>
      <c r="D43" s="121" t="s">
        <v>2492</v>
      </c>
      <c r="E43" s="122">
        <v>965</v>
      </c>
      <c r="F43" s="144" t="str">
        <f>VLOOKUP(E43,VIP!$A$2:$O12622,2,0)</f>
        <v>DRBR965</v>
      </c>
      <c r="G43" s="121" t="str">
        <f>VLOOKUP(E43,'LISTADO ATM'!$A$2:$B$900,2,0)</f>
        <v xml:space="preserve">ATM S/M La Fuente FUN (Santiago) </v>
      </c>
      <c r="H43" s="121" t="str">
        <f>VLOOKUP(E43,VIP!$A$2:$O17543,7,FALSE)</f>
        <v>Si</v>
      </c>
      <c r="I43" s="121" t="str">
        <f>VLOOKUP(E43,VIP!$A$2:$O9508,8,FALSE)</f>
        <v>Si</v>
      </c>
      <c r="J43" s="121" t="str">
        <f>VLOOKUP(E43,VIP!$A$2:$O9458,8,FALSE)</f>
        <v>Si</v>
      </c>
      <c r="K43" s="121" t="str">
        <f>VLOOKUP(E43,VIP!$A$2:$O13032,6,0)</f>
        <v>NO</v>
      </c>
      <c r="L43" s="123" t="s">
        <v>2525</v>
      </c>
      <c r="M43" s="117" t="s">
        <v>2465</v>
      </c>
      <c r="N43" s="117" t="s">
        <v>2472</v>
      </c>
      <c r="O43" s="144" t="s">
        <v>2493</v>
      </c>
      <c r="P43" s="136"/>
      <c r="Q43" s="117" t="s">
        <v>2525</v>
      </c>
    </row>
    <row r="44" spans="1:17" ht="18" x14ac:dyDescent="0.25">
      <c r="A44" s="121" t="str">
        <f>VLOOKUP(E44,'LISTADO ATM'!$A$2:$C$901,3,0)</f>
        <v>DISTRITO NACIONAL</v>
      </c>
      <c r="B44" s="139">
        <v>335856896</v>
      </c>
      <c r="C44" s="119">
        <v>44303.779814814814</v>
      </c>
      <c r="D44" s="121" t="s">
        <v>2189</v>
      </c>
      <c r="E44" s="122">
        <v>18</v>
      </c>
      <c r="F44" s="144" t="str">
        <f>VLOOKUP(E44,VIP!$A$2:$O12620,2,0)</f>
        <v>DRBR018</v>
      </c>
      <c r="G44" s="121" t="str">
        <f>VLOOKUP(E44,'LISTADO ATM'!$A$2:$B$900,2,0)</f>
        <v xml:space="preserve">ATM Oficina Haina Occidental I </v>
      </c>
      <c r="H44" s="121" t="str">
        <f>VLOOKUP(E44,VIP!$A$2:$O17541,7,FALSE)</f>
        <v>Si</v>
      </c>
      <c r="I44" s="121" t="str">
        <f>VLOOKUP(E44,VIP!$A$2:$O9506,8,FALSE)</f>
        <v>Si</v>
      </c>
      <c r="J44" s="121" t="str">
        <f>VLOOKUP(E44,VIP!$A$2:$O9456,8,FALSE)</f>
        <v>Si</v>
      </c>
      <c r="K44" s="121" t="str">
        <f>VLOOKUP(E44,VIP!$A$2:$O13030,6,0)</f>
        <v>SI</v>
      </c>
      <c r="L44" s="123" t="s">
        <v>2228</v>
      </c>
      <c r="M44" s="117" t="s">
        <v>2465</v>
      </c>
      <c r="N44" s="117" t="s">
        <v>2472</v>
      </c>
      <c r="O44" s="144" t="s">
        <v>2474</v>
      </c>
      <c r="P44" s="136"/>
      <c r="Q44" s="117" t="s">
        <v>2228</v>
      </c>
    </row>
    <row r="45" spans="1:17" s="99" customFormat="1" ht="18" x14ac:dyDescent="0.25">
      <c r="A45" s="121" t="str">
        <f>VLOOKUP(E45,'LISTADO ATM'!$A$2:$C$901,3,0)</f>
        <v>DISTRITO NACIONAL</v>
      </c>
      <c r="B45" s="139">
        <v>335856898</v>
      </c>
      <c r="C45" s="119">
        <v>44303.780636574076</v>
      </c>
      <c r="D45" s="121" t="s">
        <v>2189</v>
      </c>
      <c r="E45" s="122">
        <v>225</v>
      </c>
      <c r="F45" s="145" t="str">
        <f>VLOOKUP(E45,VIP!$A$2:$O12618,2,0)</f>
        <v>DRBR225</v>
      </c>
      <c r="G45" s="121" t="str">
        <f>VLOOKUP(E45,'LISTADO ATM'!$A$2:$B$900,2,0)</f>
        <v xml:space="preserve">ATM S/M Nacional Arroyo Hondo </v>
      </c>
      <c r="H45" s="121" t="str">
        <f>VLOOKUP(E45,VIP!$A$2:$O17539,7,FALSE)</f>
        <v>Si</v>
      </c>
      <c r="I45" s="121" t="str">
        <f>VLOOKUP(E45,VIP!$A$2:$O9504,8,FALSE)</f>
        <v>Si</v>
      </c>
      <c r="J45" s="121" t="str">
        <f>VLOOKUP(E45,VIP!$A$2:$O9454,8,FALSE)</f>
        <v>Si</v>
      </c>
      <c r="K45" s="121" t="str">
        <f>VLOOKUP(E45,VIP!$A$2:$O13028,6,0)</f>
        <v>NO</v>
      </c>
      <c r="L45" s="123" t="s">
        <v>2228</v>
      </c>
      <c r="M45" s="117" t="s">
        <v>2465</v>
      </c>
      <c r="N45" s="117" t="s">
        <v>2472</v>
      </c>
      <c r="O45" s="145" t="s">
        <v>2474</v>
      </c>
      <c r="P45" s="136"/>
      <c r="Q45" s="117" t="s">
        <v>2228</v>
      </c>
    </row>
    <row r="46" spans="1:17" s="99" customFormat="1" ht="18" x14ac:dyDescent="0.25">
      <c r="A46" s="121" t="str">
        <f>VLOOKUP(E46,'LISTADO ATM'!$A$2:$C$901,3,0)</f>
        <v>NORTE</v>
      </c>
      <c r="B46" s="139">
        <v>335856899</v>
      </c>
      <c r="C46" s="119">
        <v>44303.781608796293</v>
      </c>
      <c r="D46" s="121" t="s">
        <v>2190</v>
      </c>
      <c r="E46" s="122">
        <v>518</v>
      </c>
      <c r="F46" s="145" t="str">
        <f>VLOOKUP(E46,VIP!$A$2:$O12617,2,0)</f>
        <v>DRBR518</v>
      </c>
      <c r="G46" s="121" t="str">
        <f>VLOOKUP(E46,'LISTADO ATM'!$A$2:$B$900,2,0)</f>
        <v xml:space="preserve">ATM Autobanco Los Alamos </v>
      </c>
      <c r="H46" s="121" t="str">
        <f>VLOOKUP(E46,VIP!$A$2:$O17538,7,FALSE)</f>
        <v>Si</v>
      </c>
      <c r="I46" s="121" t="str">
        <f>VLOOKUP(E46,VIP!$A$2:$O9503,8,FALSE)</f>
        <v>Si</v>
      </c>
      <c r="J46" s="121" t="str">
        <f>VLOOKUP(E46,VIP!$A$2:$O9453,8,FALSE)</f>
        <v>Si</v>
      </c>
      <c r="K46" s="121" t="str">
        <f>VLOOKUP(E46,VIP!$A$2:$O13027,6,0)</f>
        <v>NO</v>
      </c>
      <c r="L46" s="123" t="s">
        <v>2228</v>
      </c>
      <c r="M46" s="117" t="s">
        <v>2465</v>
      </c>
      <c r="N46" s="117" t="s">
        <v>2472</v>
      </c>
      <c r="O46" s="145" t="s">
        <v>2501</v>
      </c>
      <c r="P46" s="136"/>
      <c r="Q46" s="117" t="s">
        <v>2228</v>
      </c>
    </row>
    <row r="47" spans="1:17" s="99" customFormat="1" ht="18" x14ac:dyDescent="0.25">
      <c r="A47" s="121" t="str">
        <f>VLOOKUP(E47,'LISTADO ATM'!$A$2:$C$901,3,0)</f>
        <v>ESTE</v>
      </c>
      <c r="B47" s="139">
        <v>335856900</v>
      </c>
      <c r="C47" s="119">
        <v>44303.782013888886</v>
      </c>
      <c r="D47" s="121" t="s">
        <v>2189</v>
      </c>
      <c r="E47" s="122">
        <v>519</v>
      </c>
      <c r="F47" s="145" t="str">
        <f>VLOOKUP(E47,VIP!$A$2:$O12616,2,0)</f>
        <v>DRBR519</v>
      </c>
      <c r="G47" s="121" t="str">
        <f>VLOOKUP(E47,'LISTADO ATM'!$A$2:$B$900,2,0)</f>
        <v xml:space="preserve">ATM Plaza Estrella (Bávaro) </v>
      </c>
      <c r="H47" s="121" t="str">
        <f>VLOOKUP(E47,VIP!$A$2:$O17537,7,FALSE)</f>
        <v>Si</v>
      </c>
      <c r="I47" s="121" t="str">
        <f>VLOOKUP(E47,VIP!$A$2:$O9502,8,FALSE)</f>
        <v>Si</v>
      </c>
      <c r="J47" s="121" t="str">
        <f>VLOOKUP(E47,VIP!$A$2:$O9452,8,FALSE)</f>
        <v>Si</v>
      </c>
      <c r="K47" s="121" t="str">
        <f>VLOOKUP(E47,VIP!$A$2:$O13026,6,0)</f>
        <v>NO</v>
      </c>
      <c r="L47" s="123" t="s">
        <v>2228</v>
      </c>
      <c r="M47" s="117" t="s">
        <v>2465</v>
      </c>
      <c r="N47" s="117" t="s">
        <v>2472</v>
      </c>
      <c r="O47" s="145" t="s">
        <v>2474</v>
      </c>
      <c r="P47" s="136"/>
      <c r="Q47" s="117" t="s">
        <v>2228</v>
      </c>
    </row>
    <row r="48" spans="1:17" s="99" customFormat="1" ht="18" x14ac:dyDescent="0.25">
      <c r="A48" s="121" t="str">
        <f>VLOOKUP(E48,'LISTADO ATM'!$A$2:$C$901,3,0)</f>
        <v>DISTRITO NACIONAL</v>
      </c>
      <c r="B48" s="139">
        <v>335856901</v>
      </c>
      <c r="C48" s="119">
        <v>44303.790578703702</v>
      </c>
      <c r="D48" s="121" t="s">
        <v>2468</v>
      </c>
      <c r="E48" s="122">
        <v>486</v>
      </c>
      <c r="F48" s="145" t="str">
        <f>VLOOKUP(E48,VIP!$A$2:$O12629,2,0)</f>
        <v>DRBR486</v>
      </c>
      <c r="G48" s="121" t="str">
        <f>VLOOKUP(E48,'LISTADO ATM'!$A$2:$B$900,2,0)</f>
        <v xml:space="preserve">ATM Olé La Caleta </v>
      </c>
      <c r="H48" s="121" t="str">
        <f>VLOOKUP(E48,VIP!$A$2:$O17550,7,FALSE)</f>
        <v>Si</v>
      </c>
      <c r="I48" s="121" t="str">
        <f>VLOOKUP(E48,VIP!$A$2:$O9515,8,FALSE)</f>
        <v>Si</v>
      </c>
      <c r="J48" s="121" t="str">
        <f>VLOOKUP(E48,VIP!$A$2:$O9465,8,FALSE)</f>
        <v>Si</v>
      </c>
      <c r="K48" s="121" t="str">
        <f>VLOOKUP(E48,VIP!$A$2:$O13039,6,0)</f>
        <v>NO</v>
      </c>
      <c r="L48" s="123" t="s">
        <v>2428</v>
      </c>
      <c r="M48" s="117" t="s">
        <v>2465</v>
      </c>
      <c r="N48" s="117" t="s">
        <v>2472</v>
      </c>
      <c r="O48" s="145" t="s">
        <v>2473</v>
      </c>
      <c r="P48" s="136"/>
      <c r="Q48" s="117" t="s">
        <v>2428</v>
      </c>
    </row>
    <row r="49" spans="1:17" s="99" customFormat="1" ht="18" x14ac:dyDescent="0.25">
      <c r="A49" s="121" t="str">
        <f>VLOOKUP(E49,'LISTADO ATM'!$A$2:$C$901,3,0)</f>
        <v>ESTE</v>
      </c>
      <c r="B49" s="139">
        <v>335856904</v>
      </c>
      <c r="C49" s="119">
        <v>44303.817210648151</v>
      </c>
      <c r="D49" s="121" t="s">
        <v>2492</v>
      </c>
      <c r="E49" s="122">
        <v>309</v>
      </c>
      <c r="F49" s="145" t="str">
        <f>VLOOKUP(E49,VIP!$A$2:$O12627,2,0)</f>
        <v>DRBR309</v>
      </c>
      <c r="G49" s="121" t="str">
        <f>VLOOKUP(E49,'LISTADO ATM'!$A$2:$B$900,2,0)</f>
        <v xml:space="preserve">ATM Secrets Cap Cana I </v>
      </c>
      <c r="H49" s="121" t="str">
        <f>VLOOKUP(E49,VIP!$A$2:$O17548,7,FALSE)</f>
        <v>Si</v>
      </c>
      <c r="I49" s="121" t="str">
        <f>VLOOKUP(E49,VIP!$A$2:$O9513,8,FALSE)</f>
        <v>Si</v>
      </c>
      <c r="J49" s="121" t="str">
        <f>VLOOKUP(E49,VIP!$A$2:$O9463,8,FALSE)</f>
        <v>Si</v>
      </c>
      <c r="K49" s="121" t="str">
        <f>VLOOKUP(E49,VIP!$A$2:$O13037,6,0)</f>
        <v>NO</v>
      </c>
      <c r="L49" s="123" t="s">
        <v>2525</v>
      </c>
      <c r="M49" s="117" t="s">
        <v>2465</v>
      </c>
      <c r="N49" s="117" t="s">
        <v>2472</v>
      </c>
      <c r="O49" s="145" t="s">
        <v>2493</v>
      </c>
      <c r="P49" s="136"/>
      <c r="Q49" s="117" t="s">
        <v>2525</v>
      </c>
    </row>
    <row r="50" spans="1:17" s="99" customFormat="1" ht="18" x14ac:dyDescent="0.25">
      <c r="A50" s="121" t="str">
        <f>VLOOKUP(E50,'LISTADO ATM'!$A$2:$C$901,3,0)</f>
        <v>DISTRITO NACIONAL</v>
      </c>
      <c r="B50" s="139">
        <v>335856905</v>
      </c>
      <c r="C50" s="119">
        <v>44303.818043981482</v>
      </c>
      <c r="D50" s="121" t="s">
        <v>2189</v>
      </c>
      <c r="E50" s="122">
        <v>957</v>
      </c>
      <c r="F50" s="145" t="str">
        <f>VLOOKUP(E50,VIP!$A$2:$O12626,2,0)</f>
        <v>DRBR23F</v>
      </c>
      <c r="G50" s="121" t="str">
        <f>VLOOKUP(E50,'LISTADO ATM'!$A$2:$B$900,2,0)</f>
        <v xml:space="preserve">ATM Oficina Venezuela </v>
      </c>
      <c r="H50" s="121" t="str">
        <f>VLOOKUP(E50,VIP!$A$2:$O17547,7,FALSE)</f>
        <v>Si</v>
      </c>
      <c r="I50" s="121" t="str">
        <f>VLOOKUP(E50,VIP!$A$2:$O9512,8,FALSE)</f>
        <v>Si</v>
      </c>
      <c r="J50" s="121" t="str">
        <f>VLOOKUP(E50,VIP!$A$2:$O9462,8,FALSE)</f>
        <v>Si</v>
      </c>
      <c r="K50" s="121" t="str">
        <f>VLOOKUP(E50,VIP!$A$2:$O13036,6,0)</f>
        <v>SI</v>
      </c>
      <c r="L50" s="123" t="s">
        <v>2488</v>
      </c>
      <c r="M50" s="117" t="s">
        <v>2465</v>
      </c>
      <c r="N50" s="117" t="s">
        <v>2472</v>
      </c>
      <c r="O50" s="145" t="s">
        <v>2474</v>
      </c>
      <c r="P50" s="136"/>
      <c r="Q50" s="117" t="s">
        <v>2488</v>
      </c>
    </row>
    <row r="51" spans="1:17" s="99" customFormat="1" ht="18" x14ac:dyDescent="0.25">
      <c r="A51" s="121" t="str">
        <f>VLOOKUP(E51,'LISTADO ATM'!$A$2:$C$901,3,0)</f>
        <v>SUR</v>
      </c>
      <c r="B51" s="139">
        <v>335856913</v>
      </c>
      <c r="C51" s="119">
        <v>44303.834178240744</v>
      </c>
      <c r="D51" s="121" t="s">
        <v>2492</v>
      </c>
      <c r="E51" s="122">
        <v>45</v>
      </c>
      <c r="F51" s="145" t="str">
        <f>VLOOKUP(E51,VIP!$A$2:$O12622,2,0)</f>
        <v>DRBR045</v>
      </c>
      <c r="G51" s="121" t="str">
        <f>VLOOKUP(E51,'LISTADO ATM'!$A$2:$B$900,2,0)</f>
        <v xml:space="preserve">ATM Oficina Tamayo </v>
      </c>
      <c r="H51" s="121" t="str">
        <f>VLOOKUP(E51,VIP!$A$2:$O17543,7,FALSE)</f>
        <v>Si</v>
      </c>
      <c r="I51" s="121" t="str">
        <f>VLOOKUP(E51,VIP!$A$2:$O9508,8,FALSE)</f>
        <v>Si</v>
      </c>
      <c r="J51" s="121" t="str">
        <f>VLOOKUP(E51,VIP!$A$2:$O9458,8,FALSE)</f>
        <v>Si</v>
      </c>
      <c r="K51" s="121" t="str">
        <f>VLOOKUP(E51,VIP!$A$2:$O13032,6,0)</f>
        <v>SI</v>
      </c>
      <c r="L51" s="123" t="s">
        <v>2428</v>
      </c>
      <c r="M51" s="117" t="s">
        <v>2465</v>
      </c>
      <c r="N51" s="117" t="s">
        <v>2472</v>
      </c>
      <c r="O51" s="145" t="s">
        <v>2493</v>
      </c>
      <c r="P51" s="136"/>
      <c r="Q51" s="117" t="s">
        <v>2428</v>
      </c>
    </row>
    <row r="52" spans="1:17" s="99" customFormat="1" ht="18" x14ac:dyDescent="0.25">
      <c r="A52" s="121" t="str">
        <f>VLOOKUP(E52,'LISTADO ATM'!$A$2:$C$901,3,0)</f>
        <v>ESTE</v>
      </c>
      <c r="B52" s="139">
        <v>335856915</v>
      </c>
      <c r="C52" s="119">
        <v>44303.835844907408</v>
      </c>
      <c r="D52" s="121" t="s">
        <v>2492</v>
      </c>
      <c r="E52" s="122">
        <v>660</v>
      </c>
      <c r="F52" s="145" t="str">
        <f>VLOOKUP(E52,VIP!$A$2:$O12620,2,0)</f>
        <v>DRBR660</v>
      </c>
      <c r="G52" s="121" t="str">
        <f>VLOOKUP(E52,'LISTADO ATM'!$A$2:$B$900,2,0)</f>
        <v>ATM Oficina Romana Norte II</v>
      </c>
      <c r="H52" s="121" t="str">
        <f>VLOOKUP(E52,VIP!$A$2:$O17541,7,FALSE)</f>
        <v>N/A</v>
      </c>
      <c r="I52" s="121" t="str">
        <f>VLOOKUP(E52,VIP!$A$2:$O9506,8,FALSE)</f>
        <v>N/A</v>
      </c>
      <c r="J52" s="121" t="str">
        <f>VLOOKUP(E52,VIP!$A$2:$O9456,8,FALSE)</f>
        <v>N/A</v>
      </c>
      <c r="K52" s="121" t="str">
        <f>VLOOKUP(E52,VIP!$A$2:$O13030,6,0)</f>
        <v>N/A</v>
      </c>
      <c r="L52" s="123" t="s">
        <v>2532</v>
      </c>
      <c r="M52" s="117" t="s">
        <v>2465</v>
      </c>
      <c r="N52" s="117" t="s">
        <v>2472</v>
      </c>
      <c r="O52" s="145" t="s">
        <v>2493</v>
      </c>
      <c r="P52" s="136"/>
      <c r="Q52" s="117" t="s">
        <v>2532</v>
      </c>
    </row>
    <row r="53" spans="1:17" s="99" customFormat="1" ht="18" x14ac:dyDescent="0.25">
      <c r="A53" s="121" t="str">
        <f>VLOOKUP(E53,'LISTADO ATM'!$A$2:$C$901,3,0)</f>
        <v>DISTRITO NACIONAL</v>
      </c>
      <c r="B53" s="139">
        <v>335856916</v>
      </c>
      <c r="C53" s="119">
        <v>44303.8671412037</v>
      </c>
      <c r="D53" s="121" t="s">
        <v>2189</v>
      </c>
      <c r="E53" s="122">
        <v>797</v>
      </c>
      <c r="F53" s="145" t="e">
        <f>VLOOKUP(E53,VIP!$A$2:$O12621,2,0)</f>
        <v>#N/A</v>
      </c>
      <c r="G53" s="121" t="str">
        <f>VLOOKUP(E53,'LISTADO ATM'!$A$2:$B$900,2,0)</f>
        <v>ATM Dirección de Pensiones y Jubilaciones</v>
      </c>
      <c r="H53" s="121" t="e">
        <f>VLOOKUP(E53,VIP!$A$2:$O17540,7,FALSE)</f>
        <v>#N/A</v>
      </c>
      <c r="I53" s="121" t="e">
        <f>VLOOKUP(E53,VIP!$A$2:$O9505,8,FALSE)</f>
        <v>#N/A</v>
      </c>
      <c r="J53" s="121" t="e">
        <f>VLOOKUP(E53,VIP!$A$2:$O9455,8,FALSE)</f>
        <v>#N/A</v>
      </c>
      <c r="K53" s="121" t="e">
        <f>VLOOKUP(E53,VIP!$A$2:$O13029,6,0)</f>
        <v>#N/A</v>
      </c>
      <c r="L53" s="123" t="s">
        <v>2228</v>
      </c>
      <c r="M53" s="117" t="s">
        <v>2465</v>
      </c>
      <c r="N53" s="117" t="s">
        <v>2472</v>
      </c>
      <c r="O53" s="145" t="s">
        <v>2474</v>
      </c>
      <c r="P53" s="136"/>
      <c r="Q53" s="117" t="s">
        <v>2228</v>
      </c>
    </row>
    <row r="54" spans="1:17" s="99" customFormat="1" ht="18" x14ac:dyDescent="0.25">
      <c r="A54" s="121" t="str">
        <f>VLOOKUP(E54,'LISTADO ATM'!$A$2:$C$901,3,0)</f>
        <v>DISTRITO NACIONAL</v>
      </c>
      <c r="B54" s="139">
        <v>335856917</v>
      </c>
      <c r="C54" s="119">
        <v>44303.937268518515</v>
      </c>
      <c r="D54" s="121" t="s">
        <v>2189</v>
      </c>
      <c r="E54" s="122">
        <v>622</v>
      </c>
      <c r="F54" s="145" t="str">
        <f>VLOOKUP(E54,VIP!$A$2:$O12618,2,0)</f>
        <v>DRBR622</v>
      </c>
      <c r="G54" s="121" t="str">
        <f>VLOOKUP(E54,'LISTADO ATM'!$A$2:$B$900,2,0)</f>
        <v xml:space="preserve">ATM Ayuntamiento D.N. </v>
      </c>
      <c r="H54" s="121" t="str">
        <f>VLOOKUP(E54,VIP!$A$2:$O17539,7,FALSE)</f>
        <v>Si</v>
      </c>
      <c r="I54" s="121" t="str">
        <f>VLOOKUP(E54,VIP!$A$2:$O9504,8,FALSE)</f>
        <v>Si</v>
      </c>
      <c r="J54" s="121" t="str">
        <f>VLOOKUP(E54,VIP!$A$2:$O9454,8,FALSE)</f>
        <v>Si</v>
      </c>
      <c r="K54" s="121" t="str">
        <f>VLOOKUP(E54,VIP!$A$2:$O13028,6,0)</f>
        <v>NO</v>
      </c>
      <c r="L54" s="123" t="s">
        <v>2228</v>
      </c>
      <c r="M54" s="117" t="s">
        <v>2465</v>
      </c>
      <c r="N54" s="117" t="s">
        <v>2472</v>
      </c>
      <c r="O54" s="145" t="s">
        <v>2474</v>
      </c>
      <c r="P54" s="136"/>
      <c r="Q54" s="117" t="s">
        <v>2228</v>
      </c>
    </row>
    <row r="55" spans="1:17" s="99" customFormat="1" ht="18" x14ac:dyDescent="0.25">
      <c r="A55" s="121" t="str">
        <f>VLOOKUP(E55,'LISTADO ATM'!$A$2:$C$901,3,0)</f>
        <v>ESTE</v>
      </c>
      <c r="B55" s="139">
        <v>335856922</v>
      </c>
      <c r="C55" s="119">
        <v>44304.317627314813</v>
      </c>
      <c r="D55" s="121" t="s">
        <v>2468</v>
      </c>
      <c r="E55" s="122">
        <v>385</v>
      </c>
      <c r="F55" s="145" t="str">
        <f>VLOOKUP(E55,VIP!$A$2:$O12622,2,0)</f>
        <v>DRBR385</v>
      </c>
      <c r="G55" s="121" t="str">
        <f>VLOOKUP(E55,'LISTADO ATM'!$A$2:$B$900,2,0)</f>
        <v xml:space="preserve">ATM Plaza Verón I </v>
      </c>
      <c r="H55" s="121" t="str">
        <f>VLOOKUP(E55,VIP!$A$2:$O17543,7,FALSE)</f>
        <v>Si</v>
      </c>
      <c r="I55" s="121" t="str">
        <f>VLOOKUP(E55,VIP!$A$2:$O9508,8,FALSE)</f>
        <v>Si</v>
      </c>
      <c r="J55" s="121" t="str">
        <f>VLOOKUP(E55,VIP!$A$2:$O9458,8,FALSE)</f>
        <v>Si</v>
      </c>
      <c r="K55" s="121" t="str">
        <f>VLOOKUP(E55,VIP!$A$2:$O13032,6,0)</f>
        <v>NO</v>
      </c>
      <c r="L55" s="123" t="s">
        <v>2459</v>
      </c>
      <c r="M55" s="117" t="s">
        <v>2465</v>
      </c>
      <c r="N55" s="117" t="s">
        <v>2472</v>
      </c>
      <c r="O55" s="145" t="s">
        <v>2473</v>
      </c>
      <c r="P55" s="136"/>
      <c r="Q55" s="117" t="s">
        <v>2459</v>
      </c>
    </row>
    <row r="56" spans="1:17" s="99" customFormat="1" ht="18" x14ac:dyDescent="0.25">
      <c r="A56" s="121" t="str">
        <f>VLOOKUP(E56,'LISTADO ATM'!$A$2:$C$901,3,0)</f>
        <v>DISTRITO NACIONAL</v>
      </c>
      <c r="B56" s="139">
        <v>335856924</v>
      </c>
      <c r="C56" s="119">
        <v>44304.342453703706</v>
      </c>
      <c r="D56" s="121" t="s">
        <v>2189</v>
      </c>
      <c r="E56" s="122">
        <v>943</v>
      </c>
      <c r="F56" s="145" t="str">
        <f>VLOOKUP(E56,VIP!$A$2:$O12620,2,0)</f>
        <v>DRBR16K</v>
      </c>
      <c r="G56" s="121" t="str">
        <f>VLOOKUP(E56,'LISTADO ATM'!$A$2:$B$900,2,0)</f>
        <v xml:space="preserve">ATM Oficina Tránsito Terreste </v>
      </c>
      <c r="H56" s="121" t="str">
        <f>VLOOKUP(E56,VIP!$A$2:$O17541,7,FALSE)</f>
        <v>Si</v>
      </c>
      <c r="I56" s="121" t="str">
        <f>VLOOKUP(E56,VIP!$A$2:$O9506,8,FALSE)</f>
        <v>Si</v>
      </c>
      <c r="J56" s="121" t="str">
        <f>VLOOKUP(E56,VIP!$A$2:$O9456,8,FALSE)</f>
        <v>Si</v>
      </c>
      <c r="K56" s="121" t="str">
        <f>VLOOKUP(E56,VIP!$A$2:$O13030,6,0)</f>
        <v>NO</v>
      </c>
      <c r="L56" s="123" t="s">
        <v>2228</v>
      </c>
      <c r="M56" s="117" t="s">
        <v>2465</v>
      </c>
      <c r="N56" s="117" t="s">
        <v>2472</v>
      </c>
      <c r="O56" s="145" t="s">
        <v>2474</v>
      </c>
      <c r="P56" s="136"/>
      <c r="Q56" s="117" t="s">
        <v>2228</v>
      </c>
    </row>
    <row r="57" spans="1:17" s="99" customFormat="1" ht="18" x14ac:dyDescent="0.25">
      <c r="A57" s="121" t="str">
        <f>VLOOKUP(E57,'LISTADO ATM'!$A$2:$C$901,3,0)</f>
        <v>DISTRITO NACIONAL</v>
      </c>
      <c r="B57" s="139">
        <v>335856925</v>
      </c>
      <c r="C57" s="119">
        <v>44304.349409722221</v>
      </c>
      <c r="D57" s="121" t="s">
        <v>2468</v>
      </c>
      <c r="E57" s="122">
        <v>835</v>
      </c>
      <c r="F57" s="145" t="str">
        <f>VLOOKUP(E57,VIP!$A$2:$O12619,2,0)</f>
        <v>DRBR835</v>
      </c>
      <c r="G57" s="121" t="str">
        <f>VLOOKUP(E57,'LISTADO ATM'!$A$2:$B$900,2,0)</f>
        <v xml:space="preserve">ATM UNP Megacentro </v>
      </c>
      <c r="H57" s="121" t="str">
        <f>VLOOKUP(E57,VIP!$A$2:$O17540,7,FALSE)</f>
        <v>Si</v>
      </c>
      <c r="I57" s="121" t="str">
        <f>VLOOKUP(E57,VIP!$A$2:$O9505,8,FALSE)</f>
        <v>Si</v>
      </c>
      <c r="J57" s="121" t="str">
        <f>VLOOKUP(E57,VIP!$A$2:$O9455,8,FALSE)</f>
        <v>Si</v>
      </c>
      <c r="K57" s="121" t="str">
        <f>VLOOKUP(E57,VIP!$A$2:$O13029,6,0)</f>
        <v>SI</v>
      </c>
      <c r="L57" s="123" t="s">
        <v>2522</v>
      </c>
      <c r="M57" s="117" t="s">
        <v>2465</v>
      </c>
      <c r="N57" s="117" t="s">
        <v>2472</v>
      </c>
      <c r="O57" s="145" t="s">
        <v>2473</v>
      </c>
      <c r="P57" s="136"/>
      <c r="Q57" s="117" t="s">
        <v>2522</v>
      </c>
    </row>
    <row r="58" spans="1:17" s="99" customFormat="1" ht="18" x14ac:dyDescent="0.25">
      <c r="A58" s="121" t="str">
        <f>VLOOKUP(E58,'LISTADO ATM'!$A$2:$C$901,3,0)</f>
        <v>SUR</v>
      </c>
      <c r="B58" s="139">
        <v>335856926</v>
      </c>
      <c r="C58" s="119">
        <v>44304.353206018517</v>
      </c>
      <c r="D58" s="121" t="s">
        <v>2492</v>
      </c>
      <c r="E58" s="122">
        <v>825</v>
      </c>
      <c r="F58" s="145" t="str">
        <f>VLOOKUP(E58,VIP!$A$2:$O12618,2,0)</f>
        <v>DRBR825</v>
      </c>
      <c r="G58" s="121" t="str">
        <f>VLOOKUP(E58,'LISTADO ATM'!$A$2:$B$900,2,0)</f>
        <v xml:space="preserve">ATM Estacion Eco Cibeles (Las Matas de Farfán) </v>
      </c>
      <c r="H58" s="121" t="str">
        <f>VLOOKUP(E58,VIP!$A$2:$O17539,7,FALSE)</f>
        <v>Si</v>
      </c>
      <c r="I58" s="121" t="str">
        <f>VLOOKUP(E58,VIP!$A$2:$O9504,8,FALSE)</f>
        <v>Si</v>
      </c>
      <c r="J58" s="121" t="str">
        <f>VLOOKUP(E58,VIP!$A$2:$O9454,8,FALSE)</f>
        <v>Si</v>
      </c>
      <c r="K58" s="121" t="str">
        <f>VLOOKUP(E58,VIP!$A$2:$O13028,6,0)</f>
        <v>NO</v>
      </c>
      <c r="L58" s="123" t="s">
        <v>2459</v>
      </c>
      <c r="M58" s="117" t="s">
        <v>2465</v>
      </c>
      <c r="N58" s="117" t="s">
        <v>2472</v>
      </c>
      <c r="O58" s="145" t="s">
        <v>2534</v>
      </c>
      <c r="P58" s="136"/>
      <c r="Q58" s="117" t="s">
        <v>2459</v>
      </c>
    </row>
    <row r="59" spans="1:17" s="99" customFormat="1" ht="18" x14ac:dyDescent="0.25">
      <c r="A59" s="121" t="str">
        <f>VLOOKUP(E59,'LISTADO ATM'!$A$2:$C$901,3,0)</f>
        <v>DISTRITO NACIONAL</v>
      </c>
      <c r="B59" s="139">
        <v>335856928</v>
      </c>
      <c r="C59" s="119">
        <v>44304.378750000003</v>
      </c>
      <c r="D59" s="121" t="s">
        <v>2189</v>
      </c>
      <c r="E59" s="122">
        <v>384</v>
      </c>
      <c r="F59" s="145" t="e">
        <f>VLOOKUP(E59,VIP!$A$2:$O12637,2,0)</f>
        <v>#N/A</v>
      </c>
      <c r="G59" s="121" t="str">
        <f>VLOOKUP(E59,'LISTADO ATM'!$A$2:$B$900,2,0)</f>
        <v>ATM Sotano Torre Banreservas</v>
      </c>
      <c r="H59" s="121" t="e">
        <f>VLOOKUP(E59,VIP!$A$2:$O17558,7,FALSE)</f>
        <v>#N/A</v>
      </c>
      <c r="I59" s="121" t="e">
        <f>VLOOKUP(E59,VIP!$A$2:$O9523,8,FALSE)</f>
        <v>#N/A</v>
      </c>
      <c r="J59" s="121" t="e">
        <f>VLOOKUP(E59,VIP!$A$2:$O9473,8,FALSE)</f>
        <v>#N/A</v>
      </c>
      <c r="K59" s="121" t="e">
        <f>VLOOKUP(E59,VIP!$A$2:$O13047,6,0)</f>
        <v>#N/A</v>
      </c>
      <c r="L59" s="123" t="s">
        <v>2254</v>
      </c>
      <c r="M59" s="117" t="s">
        <v>2465</v>
      </c>
      <c r="N59" s="117" t="s">
        <v>2472</v>
      </c>
      <c r="O59" s="145" t="s">
        <v>2474</v>
      </c>
      <c r="P59" s="136"/>
      <c r="Q59" s="117" t="s">
        <v>2254</v>
      </c>
    </row>
    <row r="60" spans="1:17" s="99" customFormat="1" ht="18" x14ac:dyDescent="0.25">
      <c r="A60" s="121" t="str">
        <f>VLOOKUP(E60,'LISTADO ATM'!$A$2:$C$901,3,0)</f>
        <v>DISTRITO NACIONAL</v>
      </c>
      <c r="B60" s="139">
        <v>335856929</v>
      </c>
      <c r="C60" s="119">
        <v>44304.382743055554</v>
      </c>
      <c r="D60" s="121" t="s">
        <v>2468</v>
      </c>
      <c r="E60" s="122">
        <v>577</v>
      </c>
      <c r="F60" s="145" t="str">
        <f>VLOOKUP(E60,VIP!$A$2:$O12636,2,0)</f>
        <v>DRBR173</v>
      </c>
      <c r="G60" s="121" t="str">
        <f>VLOOKUP(E60,'LISTADO ATM'!$A$2:$B$900,2,0)</f>
        <v xml:space="preserve">ATM Olé Ave. Duarte </v>
      </c>
      <c r="H60" s="121" t="str">
        <f>VLOOKUP(E60,VIP!$A$2:$O17557,7,FALSE)</f>
        <v>Si</v>
      </c>
      <c r="I60" s="121" t="str">
        <f>VLOOKUP(E60,VIP!$A$2:$O9522,8,FALSE)</f>
        <v>Si</v>
      </c>
      <c r="J60" s="121" t="str">
        <f>VLOOKUP(E60,VIP!$A$2:$O9472,8,FALSE)</f>
        <v>Si</v>
      </c>
      <c r="K60" s="121" t="str">
        <f>VLOOKUP(E60,VIP!$A$2:$O13046,6,0)</f>
        <v>SI</v>
      </c>
      <c r="L60" s="123" t="s">
        <v>2459</v>
      </c>
      <c r="M60" s="117" t="s">
        <v>2465</v>
      </c>
      <c r="N60" s="117" t="s">
        <v>2472</v>
      </c>
      <c r="O60" s="145" t="s">
        <v>2473</v>
      </c>
      <c r="P60" s="136"/>
      <c r="Q60" s="117" t="s">
        <v>2459</v>
      </c>
    </row>
    <row r="61" spans="1:17" s="99" customFormat="1" ht="18" x14ac:dyDescent="0.25">
      <c r="A61" s="121" t="str">
        <f>VLOOKUP(E61,'LISTADO ATM'!$A$2:$C$901,3,0)</f>
        <v>DISTRITO NACIONAL</v>
      </c>
      <c r="B61" s="139">
        <v>335856930</v>
      </c>
      <c r="C61" s="119">
        <v>44304.386504629627</v>
      </c>
      <c r="D61" s="121" t="s">
        <v>2468</v>
      </c>
      <c r="E61" s="122">
        <v>738</v>
      </c>
      <c r="F61" s="145" t="str">
        <f>VLOOKUP(E61,VIP!$A$2:$O12635,2,0)</f>
        <v>DRBR24S</v>
      </c>
      <c r="G61" s="121" t="str">
        <f>VLOOKUP(E61,'LISTADO ATM'!$A$2:$B$900,2,0)</f>
        <v xml:space="preserve">ATM Zona Franca Los Alcarrizos </v>
      </c>
      <c r="H61" s="121" t="str">
        <f>VLOOKUP(E61,VIP!$A$2:$O17556,7,FALSE)</f>
        <v>Si</v>
      </c>
      <c r="I61" s="121" t="str">
        <f>VLOOKUP(E61,VIP!$A$2:$O9521,8,FALSE)</f>
        <v>Si</v>
      </c>
      <c r="J61" s="121" t="str">
        <f>VLOOKUP(E61,VIP!$A$2:$O9471,8,FALSE)</f>
        <v>Si</v>
      </c>
      <c r="K61" s="121" t="str">
        <f>VLOOKUP(E61,VIP!$A$2:$O13045,6,0)</f>
        <v>NO</v>
      </c>
      <c r="L61" s="123" t="s">
        <v>2459</v>
      </c>
      <c r="M61" s="117" t="s">
        <v>2465</v>
      </c>
      <c r="N61" s="117" t="s">
        <v>2472</v>
      </c>
      <c r="O61" s="145" t="s">
        <v>2473</v>
      </c>
      <c r="P61" s="136"/>
      <c r="Q61" s="117" t="s">
        <v>2459</v>
      </c>
    </row>
    <row r="62" spans="1:17" s="99" customFormat="1" ht="18" x14ac:dyDescent="0.25">
      <c r="A62" s="121" t="str">
        <f>VLOOKUP(E62,'LISTADO ATM'!$A$2:$C$901,3,0)</f>
        <v>DISTRITO NACIONAL</v>
      </c>
      <c r="B62" s="139">
        <v>335856931</v>
      </c>
      <c r="C62" s="119">
        <v>44304.387870370374</v>
      </c>
      <c r="D62" s="121" t="s">
        <v>2468</v>
      </c>
      <c r="E62" s="122">
        <v>180</v>
      </c>
      <c r="F62" s="145" t="str">
        <f>VLOOKUP(E62,VIP!$A$2:$O12634,2,0)</f>
        <v>DRBR180</v>
      </c>
      <c r="G62" s="121" t="str">
        <f>VLOOKUP(E62,'LISTADO ATM'!$A$2:$B$900,2,0)</f>
        <v xml:space="preserve">ATM Megacentro II </v>
      </c>
      <c r="H62" s="121" t="str">
        <f>VLOOKUP(E62,VIP!$A$2:$O17555,7,FALSE)</f>
        <v>Si</v>
      </c>
      <c r="I62" s="121" t="str">
        <f>VLOOKUP(E62,VIP!$A$2:$O9520,8,FALSE)</f>
        <v>Si</v>
      </c>
      <c r="J62" s="121" t="str">
        <f>VLOOKUP(E62,VIP!$A$2:$O9470,8,FALSE)</f>
        <v>Si</v>
      </c>
      <c r="K62" s="121" t="str">
        <f>VLOOKUP(E62,VIP!$A$2:$O13044,6,0)</f>
        <v>SI</v>
      </c>
      <c r="L62" s="123" t="s">
        <v>2459</v>
      </c>
      <c r="M62" s="117" t="s">
        <v>2465</v>
      </c>
      <c r="N62" s="117" t="s">
        <v>2472</v>
      </c>
      <c r="O62" s="145" t="s">
        <v>2473</v>
      </c>
      <c r="P62" s="136"/>
      <c r="Q62" s="117" t="s">
        <v>2459</v>
      </c>
    </row>
    <row r="63" spans="1:17" s="99" customFormat="1" ht="18" x14ac:dyDescent="0.25">
      <c r="A63" s="121" t="str">
        <f>VLOOKUP(E63,'LISTADO ATM'!$A$2:$C$901,3,0)</f>
        <v>DISTRITO NACIONAL</v>
      </c>
      <c r="B63" s="139">
        <v>335856939</v>
      </c>
      <c r="C63" s="119">
        <v>44304.408206018517</v>
      </c>
      <c r="D63" s="121" t="s">
        <v>2189</v>
      </c>
      <c r="E63" s="122">
        <v>884</v>
      </c>
      <c r="F63" s="145" t="str">
        <f>VLOOKUP(E63,VIP!$A$2:$O12633,2,0)</f>
        <v>DRBR884</v>
      </c>
      <c r="G63" s="121" t="str">
        <f>VLOOKUP(E63,'LISTADO ATM'!$A$2:$B$900,2,0)</f>
        <v xml:space="preserve">ATM UNP Olé Sabana Perdida </v>
      </c>
      <c r="H63" s="121" t="str">
        <f>VLOOKUP(E63,VIP!$A$2:$O17554,7,FALSE)</f>
        <v>Si</v>
      </c>
      <c r="I63" s="121" t="str">
        <f>VLOOKUP(E63,VIP!$A$2:$O9519,8,FALSE)</f>
        <v>Si</v>
      </c>
      <c r="J63" s="121" t="str">
        <f>VLOOKUP(E63,VIP!$A$2:$O9469,8,FALSE)</f>
        <v>Si</v>
      </c>
      <c r="K63" s="121" t="str">
        <f>VLOOKUP(E63,VIP!$A$2:$O13043,6,0)</f>
        <v>NO</v>
      </c>
      <c r="L63" s="123" t="s">
        <v>2228</v>
      </c>
      <c r="M63" s="117" t="s">
        <v>2465</v>
      </c>
      <c r="N63" s="117" t="s">
        <v>2472</v>
      </c>
      <c r="O63" s="145" t="s">
        <v>2474</v>
      </c>
      <c r="P63" s="136"/>
      <c r="Q63" s="117" t="s">
        <v>2228</v>
      </c>
    </row>
    <row r="64" spans="1:17" s="99" customFormat="1" ht="18" x14ac:dyDescent="0.25">
      <c r="A64" s="121" t="str">
        <f>VLOOKUP(E64,'LISTADO ATM'!$A$2:$C$901,3,0)</f>
        <v>DISTRITO NACIONAL</v>
      </c>
      <c r="B64" s="139">
        <v>335856941</v>
      </c>
      <c r="C64" s="119">
        <v>44304.416446759256</v>
      </c>
      <c r="D64" s="121" t="s">
        <v>2468</v>
      </c>
      <c r="E64" s="122">
        <v>980</v>
      </c>
      <c r="F64" s="145" t="str">
        <f>VLOOKUP(E64,VIP!$A$2:$O12632,2,0)</f>
        <v>DRBR980</v>
      </c>
      <c r="G64" s="121" t="str">
        <f>VLOOKUP(E64,'LISTADO ATM'!$A$2:$B$900,2,0)</f>
        <v xml:space="preserve">ATM Oficina Bella Vista Mall II </v>
      </c>
      <c r="H64" s="121" t="str">
        <f>VLOOKUP(E64,VIP!$A$2:$O17553,7,FALSE)</f>
        <v>Si</v>
      </c>
      <c r="I64" s="121" t="str">
        <f>VLOOKUP(E64,VIP!$A$2:$O9518,8,FALSE)</f>
        <v>Si</v>
      </c>
      <c r="J64" s="121" t="str">
        <f>VLOOKUP(E64,VIP!$A$2:$O9468,8,FALSE)</f>
        <v>Si</v>
      </c>
      <c r="K64" s="121" t="str">
        <f>VLOOKUP(E64,VIP!$A$2:$O13042,6,0)</f>
        <v>NO</v>
      </c>
      <c r="L64" s="123" t="s">
        <v>2522</v>
      </c>
      <c r="M64" s="117" t="s">
        <v>2465</v>
      </c>
      <c r="N64" s="117" t="s">
        <v>2472</v>
      </c>
      <c r="O64" s="145" t="s">
        <v>2473</v>
      </c>
      <c r="P64" s="136"/>
      <c r="Q64" s="117" t="s">
        <v>2522</v>
      </c>
    </row>
    <row r="65" spans="1:17" s="99" customFormat="1" ht="18" x14ac:dyDescent="0.25">
      <c r="A65" s="121" t="str">
        <f>VLOOKUP(E65,'LISTADO ATM'!$A$2:$C$901,3,0)</f>
        <v>NORTE</v>
      </c>
      <c r="B65" s="139">
        <v>335856942</v>
      </c>
      <c r="C65" s="119">
        <v>44304.416550925926</v>
      </c>
      <c r="D65" s="121" t="s">
        <v>2190</v>
      </c>
      <c r="E65" s="122">
        <v>52</v>
      </c>
      <c r="F65" s="145" t="str">
        <f>VLOOKUP(E65,VIP!$A$2:$O12631,2,0)</f>
        <v>DRBR052</v>
      </c>
      <c r="G65" s="121" t="str">
        <f>VLOOKUP(E65,'LISTADO ATM'!$A$2:$B$900,2,0)</f>
        <v xml:space="preserve">ATM Oficina Jarabacoa </v>
      </c>
      <c r="H65" s="121" t="str">
        <f>VLOOKUP(E65,VIP!$A$2:$O17552,7,FALSE)</f>
        <v>Si</v>
      </c>
      <c r="I65" s="121" t="str">
        <f>VLOOKUP(E65,VIP!$A$2:$O9517,8,FALSE)</f>
        <v>Si</v>
      </c>
      <c r="J65" s="121" t="str">
        <f>VLOOKUP(E65,VIP!$A$2:$O9467,8,FALSE)</f>
        <v>Si</v>
      </c>
      <c r="K65" s="121" t="str">
        <f>VLOOKUP(E65,VIP!$A$2:$O13041,6,0)</f>
        <v>NO</v>
      </c>
      <c r="L65" s="123" t="s">
        <v>2488</v>
      </c>
      <c r="M65" s="117" t="s">
        <v>2465</v>
      </c>
      <c r="N65" s="117" t="s">
        <v>2472</v>
      </c>
      <c r="O65" s="145" t="s">
        <v>2501</v>
      </c>
      <c r="P65" s="136"/>
      <c r="Q65" s="117" t="s">
        <v>2488</v>
      </c>
    </row>
    <row r="66" spans="1:17" s="99" customFormat="1" ht="18" x14ac:dyDescent="0.25">
      <c r="A66" s="121" t="str">
        <f>VLOOKUP(E66,'LISTADO ATM'!$A$2:$C$901,3,0)</f>
        <v>DISTRITO NACIONAL</v>
      </c>
      <c r="B66" s="139">
        <v>335856943</v>
      </c>
      <c r="C66" s="119">
        <v>44304.419733796298</v>
      </c>
      <c r="D66" s="121" t="s">
        <v>2189</v>
      </c>
      <c r="E66" s="122">
        <v>932</v>
      </c>
      <c r="F66" s="145" t="str">
        <f>VLOOKUP(E66,VIP!$A$2:$O12630,2,0)</f>
        <v>DRBR01E</v>
      </c>
      <c r="G66" s="121" t="str">
        <f>VLOOKUP(E66,'LISTADO ATM'!$A$2:$B$900,2,0)</f>
        <v xml:space="preserve">ATM Banco Agrícola </v>
      </c>
      <c r="H66" s="121" t="str">
        <f>VLOOKUP(E66,VIP!$A$2:$O17551,7,FALSE)</f>
        <v>Si</v>
      </c>
      <c r="I66" s="121" t="str">
        <f>VLOOKUP(E66,VIP!$A$2:$O9516,8,FALSE)</f>
        <v>Si</v>
      </c>
      <c r="J66" s="121" t="str">
        <f>VLOOKUP(E66,VIP!$A$2:$O9466,8,FALSE)</f>
        <v>Si</v>
      </c>
      <c r="K66" s="121" t="str">
        <f>VLOOKUP(E66,VIP!$A$2:$O13040,6,0)</f>
        <v>NO</v>
      </c>
      <c r="L66" s="123" t="s">
        <v>2488</v>
      </c>
      <c r="M66" s="117" t="s">
        <v>2465</v>
      </c>
      <c r="N66" s="117" t="s">
        <v>2472</v>
      </c>
      <c r="O66" s="145" t="s">
        <v>2474</v>
      </c>
      <c r="P66" s="136"/>
      <c r="Q66" s="117" t="s">
        <v>2488</v>
      </c>
    </row>
    <row r="67" spans="1:17" s="99" customFormat="1" ht="18" x14ac:dyDescent="0.25">
      <c r="A67" s="121" t="str">
        <f>VLOOKUP(E67,'LISTADO ATM'!$A$2:$C$901,3,0)</f>
        <v>DISTRITO NACIONAL</v>
      </c>
      <c r="B67" s="139">
        <v>335856944</v>
      </c>
      <c r="C67" s="119">
        <v>44304.427847222221</v>
      </c>
      <c r="D67" s="121" t="s">
        <v>2468</v>
      </c>
      <c r="E67" s="122">
        <v>572</v>
      </c>
      <c r="F67" s="145" t="str">
        <f>VLOOKUP(E67,VIP!$A$2:$O12629,2,0)</f>
        <v>DRBR174</v>
      </c>
      <c r="G67" s="121" t="str">
        <f>VLOOKUP(E67,'LISTADO ATM'!$A$2:$B$900,2,0)</f>
        <v xml:space="preserve">ATM Olé Ovando </v>
      </c>
      <c r="H67" s="121" t="str">
        <f>VLOOKUP(E67,VIP!$A$2:$O17550,7,FALSE)</f>
        <v>Si</v>
      </c>
      <c r="I67" s="121" t="str">
        <f>VLOOKUP(E67,VIP!$A$2:$O9515,8,FALSE)</f>
        <v>Si</v>
      </c>
      <c r="J67" s="121" t="str">
        <f>VLOOKUP(E67,VIP!$A$2:$O9465,8,FALSE)</f>
        <v>Si</v>
      </c>
      <c r="K67" s="121" t="str">
        <f>VLOOKUP(E67,VIP!$A$2:$O13039,6,0)</f>
        <v>NO</v>
      </c>
      <c r="L67" s="123" t="s">
        <v>2459</v>
      </c>
      <c r="M67" s="117" t="s">
        <v>2465</v>
      </c>
      <c r="N67" s="117" t="s">
        <v>2472</v>
      </c>
      <c r="O67" s="145" t="s">
        <v>2473</v>
      </c>
      <c r="P67" s="136"/>
      <c r="Q67" s="117" t="s">
        <v>2459</v>
      </c>
    </row>
    <row r="68" spans="1:17" s="99" customFormat="1" ht="18" x14ac:dyDescent="0.25">
      <c r="A68" s="121" t="str">
        <f>VLOOKUP(E68,'LISTADO ATM'!$A$2:$C$901,3,0)</f>
        <v>DISTRITO NACIONAL</v>
      </c>
      <c r="B68" s="139">
        <v>335856945</v>
      </c>
      <c r="C68" s="119">
        <v>44304.431805555556</v>
      </c>
      <c r="D68" s="121" t="s">
        <v>2468</v>
      </c>
      <c r="E68" s="122">
        <v>672</v>
      </c>
      <c r="F68" s="145" t="str">
        <f>VLOOKUP(E68,VIP!$A$2:$O12628,2,0)</f>
        <v>DRBR672</v>
      </c>
      <c r="G68" s="121" t="str">
        <f>VLOOKUP(E68,'LISTADO ATM'!$A$2:$B$900,2,0)</f>
        <v>ATM Destacamento Policía Nacional La Victoria</v>
      </c>
      <c r="H68" s="121" t="str">
        <f>VLOOKUP(E68,VIP!$A$2:$O17549,7,FALSE)</f>
        <v>Si</v>
      </c>
      <c r="I68" s="121" t="str">
        <f>VLOOKUP(E68,VIP!$A$2:$O9514,8,FALSE)</f>
        <v>Si</v>
      </c>
      <c r="J68" s="121" t="str">
        <f>VLOOKUP(E68,VIP!$A$2:$O9464,8,FALSE)</f>
        <v>Si</v>
      </c>
      <c r="K68" s="121" t="str">
        <f>VLOOKUP(E68,VIP!$A$2:$O13038,6,0)</f>
        <v>SI</v>
      </c>
      <c r="L68" s="123" t="s">
        <v>2532</v>
      </c>
      <c r="M68" s="117" t="s">
        <v>2465</v>
      </c>
      <c r="N68" s="117" t="s">
        <v>2472</v>
      </c>
      <c r="O68" s="145" t="s">
        <v>2473</v>
      </c>
      <c r="P68" s="136"/>
      <c r="Q68" s="117" t="s">
        <v>2532</v>
      </c>
    </row>
    <row r="69" spans="1:17" s="99" customFormat="1" ht="18" x14ac:dyDescent="0.25">
      <c r="A69" s="121" t="str">
        <f>VLOOKUP(E69,'LISTADO ATM'!$A$2:$C$901,3,0)</f>
        <v>SUR</v>
      </c>
      <c r="B69" s="139">
        <v>335856946</v>
      </c>
      <c r="C69" s="119">
        <v>44304.43372685185</v>
      </c>
      <c r="D69" s="121" t="s">
        <v>2492</v>
      </c>
      <c r="E69" s="122">
        <v>342</v>
      </c>
      <c r="F69" s="145" t="str">
        <f>VLOOKUP(E69,VIP!$A$2:$O12627,2,0)</f>
        <v>DRBR342</v>
      </c>
      <c r="G69" s="121" t="str">
        <f>VLOOKUP(E69,'LISTADO ATM'!$A$2:$B$900,2,0)</f>
        <v>ATM Oficina Obras Públicas Azua</v>
      </c>
      <c r="H69" s="121" t="str">
        <f>VLOOKUP(E69,VIP!$A$2:$O17548,7,FALSE)</f>
        <v>Si</v>
      </c>
      <c r="I69" s="121" t="str">
        <f>VLOOKUP(E69,VIP!$A$2:$O9513,8,FALSE)</f>
        <v>Si</v>
      </c>
      <c r="J69" s="121" t="str">
        <f>VLOOKUP(E69,VIP!$A$2:$O9463,8,FALSE)</f>
        <v>Si</v>
      </c>
      <c r="K69" s="121" t="str">
        <f>VLOOKUP(E69,VIP!$A$2:$O13037,6,0)</f>
        <v>SI</v>
      </c>
      <c r="L69" s="123" t="s">
        <v>2525</v>
      </c>
      <c r="M69" s="117" t="s">
        <v>2465</v>
      </c>
      <c r="N69" s="117" t="s">
        <v>2472</v>
      </c>
      <c r="O69" s="145" t="s">
        <v>2493</v>
      </c>
      <c r="P69" s="136"/>
      <c r="Q69" s="117" t="s">
        <v>2525</v>
      </c>
    </row>
    <row r="70" spans="1:17" s="99" customFormat="1" ht="18" x14ac:dyDescent="0.25">
      <c r="A70" s="121" t="str">
        <f>VLOOKUP(E70,'LISTADO ATM'!$A$2:$C$901,3,0)</f>
        <v>DISTRITO NACIONAL</v>
      </c>
      <c r="B70" s="139">
        <v>335856947</v>
      </c>
      <c r="C70" s="119">
        <v>44304.435266203705</v>
      </c>
      <c r="D70" s="121" t="s">
        <v>2468</v>
      </c>
      <c r="E70" s="122">
        <v>979</v>
      </c>
      <c r="F70" s="145" t="str">
        <f>VLOOKUP(E70,VIP!$A$2:$O12626,2,0)</f>
        <v>DRBR979</v>
      </c>
      <c r="G70" s="121" t="str">
        <f>VLOOKUP(E70,'LISTADO ATM'!$A$2:$B$900,2,0)</f>
        <v xml:space="preserve">ATM Oficina Luperón I </v>
      </c>
      <c r="H70" s="121" t="str">
        <f>VLOOKUP(E70,VIP!$A$2:$O17547,7,FALSE)</f>
        <v>Si</v>
      </c>
      <c r="I70" s="121" t="str">
        <f>VLOOKUP(E70,VIP!$A$2:$O9512,8,FALSE)</f>
        <v>Si</v>
      </c>
      <c r="J70" s="121" t="str">
        <f>VLOOKUP(E70,VIP!$A$2:$O9462,8,FALSE)</f>
        <v>Si</v>
      </c>
      <c r="K70" s="121" t="str">
        <f>VLOOKUP(E70,VIP!$A$2:$O13036,6,0)</f>
        <v>NO</v>
      </c>
      <c r="L70" s="123" t="s">
        <v>2532</v>
      </c>
      <c r="M70" s="117" t="s">
        <v>2465</v>
      </c>
      <c r="N70" s="117" t="s">
        <v>2472</v>
      </c>
      <c r="O70" s="145" t="s">
        <v>2473</v>
      </c>
      <c r="P70" s="136"/>
      <c r="Q70" s="117" t="s">
        <v>2532</v>
      </c>
    </row>
    <row r="71" spans="1:17" s="99" customFormat="1" ht="18" x14ac:dyDescent="0.25">
      <c r="A71" s="121" t="str">
        <f>VLOOKUP(E71,'LISTADO ATM'!$A$2:$C$901,3,0)</f>
        <v>NORTE</v>
      </c>
      <c r="B71" s="139">
        <v>335856948</v>
      </c>
      <c r="C71" s="119">
        <v>44304.437395833331</v>
      </c>
      <c r="D71" s="121" t="s">
        <v>2190</v>
      </c>
      <c r="E71" s="122">
        <v>538</v>
      </c>
      <c r="F71" s="145" t="str">
        <f>VLOOKUP(E71,VIP!$A$2:$O12625,2,0)</f>
        <v>DRBR538</v>
      </c>
      <c r="G71" s="121" t="str">
        <f>VLOOKUP(E71,'LISTADO ATM'!$A$2:$B$900,2,0)</f>
        <v>ATM  Autoservicio San Fco. Macorís</v>
      </c>
      <c r="H71" s="121" t="str">
        <f>VLOOKUP(E71,VIP!$A$2:$O17546,7,FALSE)</f>
        <v>Si</v>
      </c>
      <c r="I71" s="121" t="str">
        <f>VLOOKUP(E71,VIP!$A$2:$O9511,8,FALSE)</f>
        <v>Si</v>
      </c>
      <c r="J71" s="121" t="str">
        <f>VLOOKUP(E71,VIP!$A$2:$O9461,8,FALSE)</f>
        <v>Si</v>
      </c>
      <c r="K71" s="121" t="str">
        <f>VLOOKUP(E71,VIP!$A$2:$O13035,6,0)</f>
        <v>NO</v>
      </c>
      <c r="L71" s="123" t="s">
        <v>2535</v>
      </c>
      <c r="M71" s="117" t="s">
        <v>2465</v>
      </c>
      <c r="N71" s="117" t="s">
        <v>2472</v>
      </c>
      <c r="O71" s="145" t="s">
        <v>2501</v>
      </c>
      <c r="P71" s="136"/>
      <c r="Q71" s="117" t="s">
        <v>2535</v>
      </c>
    </row>
    <row r="72" spans="1:17" s="99" customFormat="1" ht="18" x14ac:dyDescent="0.25">
      <c r="A72" s="121" t="str">
        <f>VLOOKUP(E72,'LISTADO ATM'!$A$2:$C$901,3,0)</f>
        <v>NORTE</v>
      </c>
      <c r="B72" s="139">
        <v>335856951</v>
      </c>
      <c r="C72" s="119">
        <v>44304.442129629628</v>
      </c>
      <c r="D72" s="121" t="s">
        <v>2190</v>
      </c>
      <c r="E72" s="122">
        <v>304</v>
      </c>
      <c r="F72" s="145" t="str">
        <f>VLOOKUP(E72,VIP!$A$2:$O12622,2,0)</f>
        <v>DRBR304</v>
      </c>
      <c r="G72" s="121" t="str">
        <f>VLOOKUP(E72,'LISTADO ATM'!$A$2:$B$900,2,0)</f>
        <v xml:space="preserve">ATM Multicentro La Sirena Estrella Sadhala </v>
      </c>
      <c r="H72" s="121" t="str">
        <f>VLOOKUP(E72,VIP!$A$2:$O17543,7,FALSE)</f>
        <v>Si</v>
      </c>
      <c r="I72" s="121" t="str">
        <f>VLOOKUP(E72,VIP!$A$2:$O9508,8,FALSE)</f>
        <v>Si</v>
      </c>
      <c r="J72" s="121" t="str">
        <f>VLOOKUP(E72,VIP!$A$2:$O9458,8,FALSE)</f>
        <v>Si</v>
      </c>
      <c r="K72" s="121" t="str">
        <f>VLOOKUP(E72,VIP!$A$2:$O13032,6,0)</f>
        <v>NO</v>
      </c>
      <c r="L72" s="123" t="s">
        <v>2488</v>
      </c>
      <c r="M72" s="117" t="s">
        <v>2465</v>
      </c>
      <c r="N72" s="117" t="s">
        <v>2472</v>
      </c>
      <c r="O72" s="145" t="s">
        <v>2501</v>
      </c>
      <c r="P72" s="136"/>
      <c r="Q72" s="117" t="s">
        <v>2488</v>
      </c>
    </row>
    <row r="73" spans="1:17" s="99" customFormat="1" ht="18" x14ac:dyDescent="0.25">
      <c r="A73" s="121" t="str">
        <f>VLOOKUP(E73,'LISTADO ATM'!$A$2:$C$901,3,0)</f>
        <v>SUR</v>
      </c>
      <c r="B73" s="139">
        <v>335856952</v>
      </c>
      <c r="C73" s="119">
        <v>44304.444039351853</v>
      </c>
      <c r="D73" s="121" t="s">
        <v>2492</v>
      </c>
      <c r="E73" s="122">
        <v>6</v>
      </c>
      <c r="F73" s="145" t="str">
        <f>VLOOKUP(E73,VIP!$A$2:$O12621,2,0)</f>
        <v>DRBR006</v>
      </c>
      <c r="G73" s="121" t="str">
        <f>VLOOKUP(E73,'LISTADO ATM'!$A$2:$B$900,2,0)</f>
        <v xml:space="preserve">ATM Plaza WAO San Juan </v>
      </c>
      <c r="H73" s="121" t="str">
        <f>VLOOKUP(E73,VIP!$A$2:$O17542,7,FALSE)</f>
        <v>N/A</v>
      </c>
      <c r="I73" s="121" t="str">
        <f>VLOOKUP(E73,VIP!$A$2:$O9507,8,FALSE)</f>
        <v>N/A</v>
      </c>
      <c r="J73" s="121" t="str">
        <f>VLOOKUP(E73,VIP!$A$2:$O9457,8,FALSE)</f>
        <v>N/A</v>
      </c>
      <c r="K73" s="121" t="str">
        <f>VLOOKUP(E73,VIP!$A$2:$O13031,6,0)</f>
        <v/>
      </c>
      <c r="L73" s="123" t="s">
        <v>2532</v>
      </c>
      <c r="M73" s="117" t="s">
        <v>2465</v>
      </c>
      <c r="N73" s="117" t="s">
        <v>2472</v>
      </c>
      <c r="O73" s="145" t="s">
        <v>2534</v>
      </c>
      <c r="P73" s="136"/>
      <c r="Q73" s="117" t="s">
        <v>2532</v>
      </c>
    </row>
    <row r="74" spans="1:17" s="99" customFormat="1" ht="18" x14ac:dyDescent="0.25">
      <c r="A74" s="121" t="str">
        <f>VLOOKUP(E74,'LISTADO ATM'!$A$2:$C$901,3,0)</f>
        <v>NORTE</v>
      </c>
      <c r="B74" s="139">
        <v>335856954</v>
      </c>
      <c r="C74" s="119">
        <v>44304.447766203702</v>
      </c>
      <c r="D74" s="121" t="s">
        <v>2528</v>
      </c>
      <c r="E74" s="122">
        <v>136</v>
      </c>
      <c r="F74" s="145" t="str">
        <f>VLOOKUP(E74,VIP!$A$2:$O12620,2,0)</f>
        <v>DRBR136</v>
      </c>
      <c r="G74" s="121" t="str">
        <f>VLOOKUP(E74,'LISTADO ATM'!$A$2:$B$900,2,0)</f>
        <v>ATM S/M Xtra (Santiago)</v>
      </c>
      <c r="H74" s="121" t="str">
        <f>VLOOKUP(E74,VIP!$A$2:$O17541,7,FALSE)</f>
        <v>Si</v>
      </c>
      <c r="I74" s="121" t="str">
        <f>VLOOKUP(E74,VIP!$A$2:$O9506,8,FALSE)</f>
        <v>Si</v>
      </c>
      <c r="J74" s="121" t="str">
        <f>VLOOKUP(E74,VIP!$A$2:$O9456,8,FALSE)</f>
        <v>Si</v>
      </c>
      <c r="K74" s="121" t="str">
        <f>VLOOKUP(E74,VIP!$A$2:$O13030,6,0)</f>
        <v>NO</v>
      </c>
      <c r="L74" s="123" t="s">
        <v>2532</v>
      </c>
      <c r="M74" s="117" t="s">
        <v>2465</v>
      </c>
      <c r="N74" s="117" t="s">
        <v>2472</v>
      </c>
      <c r="O74" s="145" t="s">
        <v>2531</v>
      </c>
      <c r="P74" s="136"/>
      <c r="Q74" s="117" t="s">
        <v>2532</v>
      </c>
    </row>
    <row r="75" spans="1:17" s="99" customFormat="1" ht="18" x14ac:dyDescent="0.25">
      <c r="A75" s="121" t="str">
        <f>VLOOKUP(E75,'LISTADO ATM'!$A$2:$C$901,3,0)</f>
        <v>NORTE</v>
      </c>
      <c r="B75" s="139">
        <v>335856955</v>
      </c>
      <c r="C75" s="119">
        <v>44304.449374999997</v>
      </c>
      <c r="D75" s="121" t="s">
        <v>2492</v>
      </c>
      <c r="E75" s="122">
        <v>142</v>
      </c>
      <c r="F75" s="145" t="str">
        <f>VLOOKUP(E75,VIP!$A$2:$O12619,2,0)</f>
        <v>DRBR142</v>
      </c>
      <c r="G75" s="121" t="str">
        <f>VLOOKUP(E75,'LISTADO ATM'!$A$2:$B$900,2,0)</f>
        <v xml:space="preserve">ATM Centro de Caja Galerías Bonao </v>
      </c>
      <c r="H75" s="121" t="str">
        <f>VLOOKUP(E75,VIP!$A$2:$O17540,7,FALSE)</f>
        <v>Si</v>
      </c>
      <c r="I75" s="121" t="str">
        <f>VLOOKUP(E75,VIP!$A$2:$O9505,8,FALSE)</f>
        <v>Si</v>
      </c>
      <c r="J75" s="121" t="str">
        <f>VLOOKUP(E75,VIP!$A$2:$O9455,8,FALSE)</f>
        <v>Si</v>
      </c>
      <c r="K75" s="121" t="str">
        <f>VLOOKUP(E75,VIP!$A$2:$O13029,6,0)</f>
        <v>SI</v>
      </c>
      <c r="L75" s="123" t="s">
        <v>2459</v>
      </c>
      <c r="M75" s="117" t="s">
        <v>2465</v>
      </c>
      <c r="N75" s="117" t="s">
        <v>2472</v>
      </c>
      <c r="O75" s="145" t="s">
        <v>2534</v>
      </c>
      <c r="P75" s="136"/>
      <c r="Q75" s="117" t="s">
        <v>2459</v>
      </c>
    </row>
    <row r="76" spans="1:17" s="99" customFormat="1" ht="18" x14ac:dyDescent="0.25">
      <c r="A76" s="121" t="str">
        <f>VLOOKUP(E76,'LISTADO ATM'!$A$2:$C$901,3,0)</f>
        <v>SUR</v>
      </c>
      <c r="B76" s="139">
        <v>335856956</v>
      </c>
      <c r="C76" s="119">
        <v>44304.470949074072</v>
      </c>
      <c r="D76" s="121" t="s">
        <v>2492</v>
      </c>
      <c r="E76" s="122">
        <v>962</v>
      </c>
      <c r="F76" s="145" t="str">
        <f>VLOOKUP(E76,VIP!$A$2:$O12642,2,0)</f>
        <v>DRBR962</v>
      </c>
      <c r="G76" s="121" t="str">
        <f>VLOOKUP(E76,'LISTADO ATM'!$A$2:$B$900,2,0)</f>
        <v xml:space="preserve">ATM Oficina Villa Ofelia II (San Juan) </v>
      </c>
      <c r="H76" s="121" t="str">
        <f>VLOOKUP(E76,VIP!$A$2:$O17563,7,FALSE)</f>
        <v>Si</v>
      </c>
      <c r="I76" s="121" t="str">
        <f>VLOOKUP(E76,VIP!$A$2:$O9528,8,FALSE)</f>
        <v>Si</v>
      </c>
      <c r="J76" s="121" t="str">
        <f>VLOOKUP(E76,VIP!$A$2:$O9478,8,FALSE)</f>
        <v>Si</v>
      </c>
      <c r="K76" s="121" t="str">
        <f>VLOOKUP(E76,VIP!$A$2:$O13052,6,0)</f>
        <v>NO</v>
      </c>
      <c r="L76" s="123" t="s">
        <v>2459</v>
      </c>
      <c r="M76" s="117" t="s">
        <v>2465</v>
      </c>
      <c r="N76" s="117" t="s">
        <v>2472</v>
      </c>
      <c r="O76" s="145" t="s">
        <v>2534</v>
      </c>
      <c r="P76" s="136"/>
      <c r="Q76" s="117" t="s">
        <v>2459</v>
      </c>
    </row>
    <row r="77" spans="1:17" s="99" customFormat="1" ht="18" x14ac:dyDescent="0.25">
      <c r="A77" s="121" t="str">
        <f>VLOOKUP(E77,'LISTADO ATM'!$A$2:$C$901,3,0)</f>
        <v>DISTRITO NACIONAL</v>
      </c>
      <c r="B77" s="139">
        <v>335856957</v>
      </c>
      <c r="C77" s="119">
        <v>44304.473275462966</v>
      </c>
      <c r="D77" s="121" t="s">
        <v>2468</v>
      </c>
      <c r="E77" s="122">
        <v>971</v>
      </c>
      <c r="F77" s="145" t="str">
        <f>VLOOKUP(E77,VIP!$A$2:$O12641,2,0)</f>
        <v>DRBR24U</v>
      </c>
      <c r="G77" s="121" t="str">
        <f>VLOOKUP(E77,'LISTADO ATM'!$A$2:$B$900,2,0)</f>
        <v xml:space="preserve">ATM Club Banreservas I </v>
      </c>
      <c r="H77" s="121" t="str">
        <f>VLOOKUP(E77,VIP!$A$2:$O17562,7,FALSE)</f>
        <v>Si</v>
      </c>
      <c r="I77" s="121" t="str">
        <f>VLOOKUP(E77,VIP!$A$2:$O9527,8,FALSE)</f>
        <v>Si</v>
      </c>
      <c r="J77" s="121" t="str">
        <f>VLOOKUP(E77,VIP!$A$2:$O9477,8,FALSE)</f>
        <v>Si</v>
      </c>
      <c r="K77" s="121" t="str">
        <f>VLOOKUP(E77,VIP!$A$2:$O13051,6,0)</f>
        <v>NO</v>
      </c>
      <c r="L77" s="123" t="s">
        <v>2459</v>
      </c>
      <c r="M77" s="117" t="s">
        <v>2465</v>
      </c>
      <c r="N77" s="117" t="s">
        <v>2472</v>
      </c>
      <c r="O77" s="145" t="s">
        <v>2473</v>
      </c>
      <c r="P77" s="136"/>
      <c r="Q77" s="117" t="s">
        <v>2459</v>
      </c>
    </row>
    <row r="78" spans="1:17" s="99" customFormat="1" ht="18" x14ac:dyDescent="0.25">
      <c r="A78" s="121" t="str">
        <f>VLOOKUP(E78,'LISTADO ATM'!$A$2:$C$901,3,0)</f>
        <v>NORTE</v>
      </c>
      <c r="B78" s="139">
        <v>335856958</v>
      </c>
      <c r="C78" s="119">
        <v>44304.485567129632</v>
      </c>
      <c r="D78" s="121" t="s">
        <v>2492</v>
      </c>
      <c r="E78" s="122">
        <v>208</v>
      </c>
      <c r="F78" s="145" t="str">
        <f>VLOOKUP(E78,VIP!$A$2:$O12640,2,0)</f>
        <v>DRBR208</v>
      </c>
      <c r="G78" s="121" t="str">
        <f>VLOOKUP(E78,'LISTADO ATM'!$A$2:$B$900,2,0)</f>
        <v xml:space="preserve">ATM UNP Tireo </v>
      </c>
      <c r="H78" s="121" t="str">
        <f>VLOOKUP(E78,VIP!$A$2:$O17561,7,FALSE)</f>
        <v>Si</v>
      </c>
      <c r="I78" s="121" t="str">
        <f>VLOOKUP(E78,VIP!$A$2:$O9526,8,FALSE)</f>
        <v>Si</v>
      </c>
      <c r="J78" s="121" t="str">
        <f>VLOOKUP(E78,VIP!$A$2:$O9476,8,FALSE)</f>
        <v>Si</v>
      </c>
      <c r="K78" s="121" t="str">
        <f>VLOOKUP(E78,VIP!$A$2:$O13050,6,0)</f>
        <v>NO</v>
      </c>
      <c r="L78" s="123" t="s">
        <v>2459</v>
      </c>
      <c r="M78" s="117" t="s">
        <v>2465</v>
      </c>
      <c r="N78" s="117" t="s">
        <v>2472</v>
      </c>
      <c r="O78" s="145" t="s">
        <v>2534</v>
      </c>
      <c r="P78" s="136"/>
      <c r="Q78" s="117" t="s">
        <v>2459</v>
      </c>
    </row>
    <row r="79" spans="1:17" s="99" customFormat="1" ht="18" x14ac:dyDescent="0.25">
      <c r="A79" s="121" t="str">
        <f>VLOOKUP(E79,'LISTADO ATM'!$A$2:$C$901,3,0)</f>
        <v>DISTRITO NACIONAL</v>
      </c>
      <c r="B79" s="139">
        <v>335856960</v>
      </c>
      <c r="C79" s="119">
        <v>44304.49900462963</v>
      </c>
      <c r="D79" s="121" t="s">
        <v>2468</v>
      </c>
      <c r="E79" s="122">
        <v>391</v>
      </c>
      <c r="F79" s="145" t="str">
        <f>VLOOKUP(E79,VIP!$A$2:$O12639,2,0)</f>
        <v>DRBR391</v>
      </c>
      <c r="G79" s="121" t="str">
        <f>VLOOKUP(E79,'LISTADO ATM'!$A$2:$B$900,2,0)</f>
        <v xml:space="preserve">ATM S/M Jumbo Luperón </v>
      </c>
      <c r="H79" s="121" t="str">
        <f>VLOOKUP(E79,VIP!$A$2:$O17560,7,FALSE)</f>
        <v>Si</v>
      </c>
      <c r="I79" s="121" t="str">
        <f>VLOOKUP(E79,VIP!$A$2:$O9525,8,FALSE)</f>
        <v>Si</v>
      </c>
      <c r="J79" s="121" t="str">
        <f>VLOOKUP(E79,VIP!$A$2:$O9475,8,FALSE)</f>
        <v>Si</v>
      </c>
      <c r="K79" s="121" t="str">
        <f>VLOOKUP(E79,VIP!$A$2:$O13049,6,0)</f>
        <v>NO</v>
      </c>
      <c r="L79" s="123" t="s">
        <v>2428</v>
      </c>
      <c r="M79" s="117" t="s">
        <v>2465</v>
      </c>
      <c r="N79" s="117" t="s">
        <v>2472</v>
      </c>
      <c r="O79" s="145" t="s">
        <v>2473</v>
      </c>
      <c r="P79" s="136"/>
      <c r="Q79" s="117" t="s">
        <v>2428</v>
      </c>
    </row>
    <row r="80" spans="1:17" s="99" customFormat="1" ht="18" x14ac:dyDescent="0.25">
      <c r="A80" s="121" t="str">
        <f>VLOOKUP(E80,'LISTADO ATM'!$A$2:$C$901,3,0)</f>
        <v>DISTRITO NACIONAL</v>
      </c>
      <c r="B80" s="139">
        <v>335856961</v>
      </c>
      <c r="C80" s="119">
        <v>44304.501157407409</v>
      </c>
      <c r="D80" s="121" t="s">
        <v>2492</v>
      </c>
      <c r="E80" s="122">
        <v>734</v>
      </c>
      <c r="F80" s="145" t="str">
        <f>VLOOKUP(E80,VIP!$A$2:$O12638,2,0)</f>
        <v>DRBR178</v>
      </c>
      <c r="G80" s="121" t="str">
        <f>VLOOKUP(E80,'LISTADO ATM'!$A$2:$B$900,2,0)</f>
        <v xml:space="preserve">ATM Oficina Independencia I </v>
      </c>
      <c r="H80" s="121" t="str">
        <f>VLOOKUP(E80,VIP!$A$2:$O17559,7,FALSE)</f>
        <v>Si</v>
      </c>
      <c r="I80" s="121" t="str">
        <f>VLOOKUP(E80,VIP!$A$2:$O9524,8,FALSE)</f>
        <v>Si</v>
      </c>
      <c r="J80" s="121" t="str">
        <f>VLOOKUP(E80,VIP!$A$2:$O9474,8,FALSE)</f>
        <v>Si</v>
      </c>
      <c r="K80" s="121" t="str">
        <f>VLOOKUP(E80,VIP!$A$2:$O13048,6,0)</f>
        <v>SI</v>
      </c>
      <c r="L80" s="123" t="s">
        <v>2428</v>
      </c>
      <c r="M80" s="117" t="s">
        <v>2465</v>
      </c>
      <c r="N80" s="117" t="s">
        <v>2472</v>
      </c>
      <c r="O80" s="145" t="s">
        <v>2534</v>
      </c>
      <c r="P80" s="136"/>
      <c r="Q80" s="117" t="s">
        <v>2428</v>
      </c>
    </row>
    <row r="81" spans="1:17" s="99" customFormat="1" ht="18" x14ac:dyDescent="0.25">
      <c r="A81" s="121" t="str">
        <f>VLOOKUP(E81,'LISTADO ATM'!$A$2:$C$901,3,0)</f>
        <v>NORTE</v>
      </c>
      <c r="B81" s="139">
        <v>335856962</v>
      </c>
      <c r="C81" s="119">
        <v>44304.518067129633</v>
      </c>
      <c r="D81" s="121" t="s">
        <v>2492</v>
      </c>
      <c r="E81" s="122">
        <v>290</v>
      </c>
      <c r="F81" s="145" t="str">
        <f>VLOOKUP(E81,VIP!$A$2:$O12637,2,0)</f>
        <v>DRBR290</v>
      </c>
      <c r="G81" s="121" t="str">
        <f>VLOOKUP(E81,'LISTADO ATM'!$A$2:$B$900,2,0)</f>
        <v xml:space="preserve">ATM Oficina San Francisco de Macorís </v>
      </c>
      <c r="H81" s="121" t="str">
        <f>VLOOKUP(E81,VIP!$A$2:$O17558,7,FALSE)</f>
        <v>Si</v>
      </c>
      <c r="I81" s="121" t="str">
        <f>VLOOKUP(E81,VIP!$A$2:$O9523,8,FALSE)</f>
        <v>Si</v>
      </c>
      <c r="J81" s="121" t="str">
        <f>VLOOKUP(E81,VIP!$A$2:$O9473,8,FALSE)</f>
        <v>Si</v>
      </c>
      <c r="K81" s="121" t="str">
        <f>VLOOKUP(E81,VIP!$A$2:$O13047,6,0)</f>
        <v>NO</v>
      </c>
      <c r="L81" s="123" t="s">
        <v>2459</v>
      </c>
      <c r="M81" s="117" t="s">
        <v>2465</v>
      </c>
      <c r="N81" s="117" t="s">
        <v>2472</v>
      </c>
      <c r="O81" s="145" t="s">
        <v>2534</v>
      </c>
      <c r="P81" s="136"/>
      <c r="Q81" s="117" t="s">
        <v>2459</v>
      </c>
    </row>
    <row r="82" spans="1:17" s="99" customFormat="1" ht="18" x14ac:dyDescent="0.25">
      <c r="A82" s="121" t="str">
        <f>VLOOKUP(E82,'LISTADO ATM'!$A$2:$C$901,3,0)</f>
        <v>DISTRITO NACIONAL</v>
      </c>
      <c r="B82" s="139">
        <v>335856963</v>
      </c>
      <c r="C82" s="119">
        <v>44304.521539351852</v>
      </c>
      <c r="D82" s="121" t="s">
        <v>2528</v>
      </c>
      <c r="E82" s="122">
        <v>565</v>
      </c>
      <c r="F82" s="145" t="str">
        <f>VLOOKUP(E82,VIP!$A$2:$O12636,2,0)</f>
        <v>DRBR24H</v>
      </c>
      <c r="G82" s="121" t="str">
        <f>VLOOKUP(E82,'LISTADO ATM'!$A$2:$B$900,2,0)</f>
        <v xml:space="preserve">ATM S/M La Cadena Núñez de Cáceres </v>
      </c>
      <c r="H82" s="121" t="str">
        <f>VLOOKUP(E82,VIP!$A$2:$O17557,7,FALSE)</f>
        <v>Si</v>
      </c>
      <c r="I82" s="121" t="str">
        <f>VLOOKUP(E82,VIP!$A$2:$O9522,8,FALSE)</f>
        <v>Si</v>
      </c>
      <c r="J82" s="121" t="str">
        <f>VLOOKUP(E82,VIP!$A$2:$O9472,8,FALSE)</f>
        <v>Si</v>
      </c>
      <c r="K82" s="121" t="str">
        <f>VLOOKUP(E82,VIP!$A$2:$O13046,6,0)</f>
        <v>NO</v>
      </c>
      <c r="L82" s="123" t="s">
        <v>2459</v>
      </c>
      <c r="M82" s="117" t="s">
        <v>2465</v>
      </c>
      <c r="N82" s="117" t="s">
        <v>2472</v>
      </c>
      <c r="O82" s="145" t="s">
        <v>2531</v>
      </c>
      <c r="P82" s="136"/>
      <c r="Q82" s="117" t="s">
        <v>2459</v>
      </c>
    </row>
    <row r="83" spans="1:17" s="99" customFormat="1" ht="18" x14ac:dyDescent="0.25">
      <c r="A83" s="121" t="str">
        <f>VLOOKUP(E83,'LISTADO ATM'!$A$2:$C$901,3,0)</f>
        <v>DISTRITO NACIONAL</v>
      </c>
      <c r="B83" s="139">
        <v>335856964</v>
      </c>
      <c r="C83" s="119">
        <v>44304.525324074071</v>
      </c>
      <c r="D83" s="121" t="s">
        <v>2468</v>
      </c>
      <c r="E83" s="122">
        <v>938</v>
      </c>
      <c r="F83" s="145" t="str">
        <f>VLOOKUP(E83,VIP!$A$2:$O12635,2,0)</f>
        <v>DRBR938</v>
      </c>
      <c r="G83" s="121" t="str">
        <f>VLOOKUP(E83,'LISTADO ATM'!$A$2:$B$900,2,0)</f>
        <v xml:space="preserve">ATM Autobanco Oficina Filadelfia Plaza </v>
      </c>
      <c r="H83" s="121" t="str">
        <f>VLOOKUP(E83,VIP!$A$2:$O17556,7,FALSE)</f>
        <v>Si</v>
      </c>
      <c r="I83" s="121" t="str">
        <f>VLOOKUP(E83,VIP!$A$2:$O9521,8,FALSE)</f>
        <v>Si</v>
      </c>
      <c r="J83" s="121" t="str">
        <f>VLOOKUP(E83,VIP!$A$2:$O9471,8,FALSE)</f>
        <v>Si</v>
      </c>
      <c r="K83" s="121" t="str">
        <f>VLOOKUP(E83,VIP!$A$2:$O13045,6,0)</f>
        <v>NO</v>
      </c>
      <c r="L83" s="123" t="s">
        <v>2459</v>
      </c>
      <c r="M83" s="117" t="s">
        <v>2465</v>
      </c>
      <c r="N83" s="117" t="s">
        <v>2472</v>
      </c>
      <c r="O83" s="145" t="s">
        <v>2473</v>
      </c>
      <c r="P83" s="136"/>
      <c r="Q83" s="117" t="s">
        <v>2459</v>
      </c>
    </row>
    <row r="84" spans="1:17" s="99" customFormat="1" ht="18" x14ac:dyDescent="0.25">
      <c r="A84" s="121" t="str">
        <f>VLOOKUP(E84,'LISTADO ATM'!$A$2:$C$901,3,0)</f>
        <v>NORTE</v>
      </c>
      <c r="B84" s="139">
        <v>335856965</v>
      </c>
      <c r="C84" s="119">
        <v>44304.528657407405</v>
      </c>
      <c r="D84" s="121" t="s">
        <v>2190</v>
      </c>
      <c r="E84" s="122">
        <v>380</v>
      </c>
      <c r="F84" s="145" t="str">
        <f>VLOOKUP(E84,VIP!$A$2:$O12634,2,0)</f>
        <v>DRBR380</v>
      </c>
      <c r="G84" s="121" t="str">
        <f>VLOOKUP(E84,'LISTADO ATM'!$A$2:$B$900,2,0)</f>
        <v xml:space="preserve">ATM Oficina Navarrete </v>
      </c>
      <c r="H84" s="121" t="str">
        <f>VLOOKUP(E84,VIP!$A$2:$O17555,7,FALSE)</f>
        <v>Si</v>
      </c>
      <c r="I84" s="121" t="str">
        <f>VLOOKUP(E84,VIP!$A$2:$O9520,8,FALSE)</f>
        <v>Si</v>
      </c>
      <c r="J84" s="121" t="str">
        <f>VLOOKUP(E84,VIP!$A$2:$O9470,8,FALSE)</f>
        <v>Si</v>
      </c>
      <c r="K84" s="121" t="str">
        <f>VLOOKUP(E84,VIP!$A$2:$O13044,6,0)</f>
        <v>NO</v>
      </c>
      <c r="L84" s="123" t="s">
        <v>2488</v>
      </c>
      <c r="M84" s="117" t="s">
        <v>2465</v>
      </c>
      <c r="N84" s="117" t="s">
        <v>2472</v>
      </c>
      <c r="O84" s="145" t="s">
        <v>2501</v>
      </c>
      <c r="P84" s="136"/>
      <c r="Q84" s="117" t="s">
        <v>2488</v>
      </c>
    </row>
    <row r="85" spans="1:17" s="99" customFormat="1" ht="18" x14ac:dyDescent="0.25">
      <c r="A85" s="121" t="str">
        <f>VLOOKUP(E85,'LISTADO ATM'!$A$2:$C$901,3,0)</f>
        <v>DISTRITO NACIONAL</v>
      </c>
      <c r="B85" s="139">
        <v>335856966</v>
      </c>
      <c r="C85" s="119">
        <v>44304.529618055552</v>
      </c>
      <c r="D85" s="121" t="s">
        <v>2189</v>
      </c>
      <c r="E85" s="122">
        <v>416</v>
      </c>
      <c r="F85" s="145" t="str">
        <f>VLOOKUP(E85,VIP!$A$2:$O12633,2,0)</f>
        <v>DRBR416</v>
      </c>
      <c r="G85" s="121" t="str">
        <f>VLOOKUP(E85,'LISTADO ATM'!$A$2:$B$900,2,0)</f>
        <v xml:space="preserve">ATM Autobanco San Martín II </v>
      </c>
      <c r="H85" s="121" t="str">
        <f>VLOOKUP(E85,VIP!$A$2:$O17554,7,FALSE)</f>
        <v>Si</v>
      </c>
      <c r="I85" s="121" t="str">
        <f>VLOOKUP(E85,VIP!$A$2:$O9519,8,FALSE)</f>
        <v>Si</v>
      </c>
      <c r="J85" s="121" t="str">
        <f>VLOOKUP(E85,VIP!$A$2:$O9469,8,FALSE)</f>
        <v>Si</v>
      </c>
      <c r="K85" s="121" t="str">
        <f>VLOOKUP(E85,VIP!$A$2:$O13043,6,0)</f>
        <v>NO</v>
      </c>
      <c r="L85" s="123" t="s">
        <v>2228</v>
      </c>
      <c r="M85" s="117" t="s">
        <v>2465</v>
      </c>
      <c r="N85" s="117" t="s">
        <v>2472</v>
      </c>
      <c r="O85" s="145" t="s">
        <v>2474</v>
      </c>
      <c r="P85" s="136"/>
      <c r="Q85" s="117" t="s">
        <v>2228</v>
      </c>
    </row>
    <row r="86" spans="1:17" s="99" customFormat="1" ht="18" x14ac:dyDescent="0.25">
      <c r="A86" s="121" t="str">
        <f>VLOOKUP(E86,'LISTADO ATM'!$A$2:$C$901,3,0)</f>
        <v>DISTRITO NACIONAL</v>
      </c>
      <c r="B86" s="139">
        <v>335856967</v>
      </c>
      <c r="C86" s="119">
        <v>44304.530486111114</v>
      </c>
      <c r="D86" s="121" t="s">
        <v>2189</v>
      </c>
      <c r="E86" s="122">
        <v>422</v>
      </c>
      <c r="F86" s="145" t="str">
        <f>VLOOKUP(E86,VIP!$A$2:$O12632,2,0)</f>
        <v>DRBR422</v>
      </c>
      <c r="G86" s="121" t="str">
        <f>VLOOKUP(E86,'LISTADO ATM'!$A$2:$B$900,2,0)</f>
        <v xml:space="preserve">ATM Olé Manoguayabo </v>
      </c>
      <c r="H86" s="121" t="str">
        <f>VLOOKUP(E86,VIP!$A$2:$O17553,7,FALSE)</f>
        <v>Si</v>
      </c>
      <c r="I86" s="121" t="str">
        <f>VLOOKUP(E86,VIP!$A$2:$O9518,8,FALSE)</f>
        <v>Si</v>
      </c>
      <c r="J86" s="121" t="str">
        <f>VLOOKUP(E86,VIP!$A$2:$O9468,8,FALSE)</f>
        <v>Si</v>
      </c>
      <c r="K86" s="121" t="str">
        <f>VLOOKUP(E86,VIP!$A$2:$O13042,6,0)</f>
        <v>NO</v>
      </c>
      <c r="L86" s="123" t="s">
        <v>2488</v>
      </c>
      <c r="M86" s="117" t="s">
        <v>2465</v>
      </c>
      <c r="N86" s="117" t="s">
        <v>2472</v>
      </c>
      <c r="O86" s="145" t="s">
        <v>2474</v>
      </c>
      <c r="P86" s="136"/>
      <c r="Q86" s="117" t="s">
        <v>2488</v>
      </c>
    </row>
    <row r="87" spans="1:17" s="99" customFormat="1" ht="18" x14ac:dyDescent="0.25">
      <c r="A87" s="121" t="str">
        <f>VLOOKUP(E87,'LISTADO ATM'!$A$2:$C$901,3,0)</f>
        <v>DISTRITO NACIONAL</v>
      </c>
      <c r="B87" s="139">
        <v>335856969</v>
      </c>
      <c r="C87" s="119">
        <v>44304.533043981479</v>
      </c>
      <c r="D87" s="121" t="s">
        <v>2189</v>
      </c>
      <c r="E87" s="122">
        <v>744</v>
      </c>
      <c r="F87" s="145" t="str">
        <f>VLOOKUP(E87,VIP!$A$2:$O12631,2,0)</f>
        <v>DRBR289</v>
      </c>
      <c r="G87" s="121" t="str">
        <f>VLOOKUP(E87,'LISTADO ATM'!$A$2:$B$900,2,0)</f>
        <v xml:space="preserve">ATM Multicentro La Sirena Venezuela </v>
      </c>
      <c r="H87" s="121" t="str">
        <f>VLOOKUP(E87,VIP!$A$2:$O17552,7,FALSE)</f>
        <v>Si</v>
      </c>
      <c r="I87" s="121" t="str">
        <f>VLOOKUP(E87,VIP!$A$2:$O9517,8,FALSE)</f>
        <v>Si</v>
      </c>
      <c r="J87" s="121" t="str">
        <f>VLOOKUP(E87,VIP!$A$2:$O9467,8,FALSE)</f>
        <v>Si</v>
      </c>
      <c r="K87" s="121" t="str">
        <f>VLOOKUP(E87,VIP!$A$2:$O13041,6,0)</f>
        <v>SI</v>
      </c>
      <c r="L87" s="123" t="s">
        <v>2431</v>
      </c>
      <c r="M87" s="117" t="s">
        <v>2465</v>
      </c>
      <c r="N87" s="117" t="s">
        <v>2472</v>
      </c>
      <c r="O87" s="145" t="s">
        <v>2474</v>
      </c>
      <c r="P87" s="136"/>
      <c r="Q87" s="117" t="s">
        <v>2431</v>
      </c>
    </row>
    <row r="88" spans="1:17" s="99" customFormat="1" ht="18" x14ac:dyDescent="0.25">
      <c r="A88" s="121" t="str">
        <f>VLOOKUP(E88,'LISTADO ATM'!$A$2:$C$901,3,0)</f>
        <v>NORTE</v>
      </c>
      <c r="B88" s="139">
        <v>335856971</v>
      </c>
      <c r="C88" s="119">
        <v>44304.539247685185</v>
      </c>
      <c r="D88" s="121" t="s">
        <v>2492</v>
      </c>
      <c r="E88" s="122">
        <v>431</v>
      </c>
      <c r="F88" s="145" t="str">
        <f>VLOOKUP(E88,VIP!$A$2:$O12629,2,0)</f>
        <v>DRBR583</v>
      </c>
      <c r="G88" s="121" t="str">
        <f>VLOOKUP(E88,'LISTADO ATM'!$A$2:$B$900,2,0)</f>
        <v xml:space="preserve">ATM Autoservicio Sol (Santiago) </v>
      </c>
      <c r="H88" s="121" t="str">
        <f>VLOOKUP(E88,VIP!$A$2:$O17550,7,FALSE)</f>
        <v>Si</v>
      </c>
      <c r="I88" s="121" t="str">
        <f>VLOOKUP(E88,VIP!$A$2:$O9515,8,FALSE)</f>
        <v>Si</v>
      </c>
      <c r="J88" s="121" t="str">
        <f>VLOOKUP(E88,VIP!$A$2:$O9465,8,FALSE)</f>
        <v>Si</v>
      </c>
      <c r="K88" s="121" t="str">
        <f>VLOOKUP(E88,VIP!$A$2:$O13039,6,0)</f>
        <v>SI</v>
      </c>
      <c r="L88" s="123" t="s">
        <v>2522</v>
      </c>
      <c r="M88" s="117" t="s">
        <v>2465</v>
      </c>
      <c r="N88" s="117" t="s">
        <v>2472</v>
      </c>
      <c r="O88" s="145" t="s">
        <v>2493</v>
      </c>
      <c r="P88" s="136"/>
      <c r="Q88" s="117" t="s">
        <v>2522</v>
      </c>
    </row>
    <row r="89" spans="1:17" s="99" customFormat="1" ht="18" x14ac:dyDescent="0.25">
      <c r="A89" s="121" t="str">
        <f>VLOOKUP(E89,'LISTADO ATM'!$A$2:$C$901,3,0)</f>
        <v>DISTRITO NACIONAL</v>
      </c>
      <c r="B89" s="139">
        <v>335856974</v>
      </c>
      <c r="C89" s="119">
        <v>44304.548958333333</v>
      </c>
      <c r="D89" s="121" t="s">
        <v>2468</v>
      </c>
      <c r="E89" s="122">
        <v>590</v>
      </c>
      <c r="F89" s="145" t="str">
        <f>VLOOKUP(E89,VIP!$A$2:$O12628,2,0)</f>
        <v>DRBR177</v>
      </c>
      <c r="G89" s="121" t="str">
        <f>VLOOKUP(E89,'LISTADO ATM'!$A$2:$B$900,2,0)</f>
        <v xml:space="preserve">ATM Olé Aut. Las Américas </v>
      </c>
      <c r="H89" s="121" t="str">
        <f>VLOOKUP(E89,VIP!$A$2:$O17549,7,FALSE)</f>
        <v>Si</v>
      </c>
      <c r="I89" s="121" t="str">
        <f>VLOOKUP(E89,VIP!$A$2:$O9514,8,FALSE)</f>
        <v>Si</v>
      </c>
      <c r="J89" s="121" t="str">
        <f>VLOOKUP(E89,VIP!$A$2:$O9464,8,FALSE)</f>
        <v>Si</v>
      </c>
      <c r="K89" s="121" t="str">
        <f>VLOOKUP(E89,VIP!$A$2:$O13038,6,0)</f>
        <v>SI</v>
      </c>
      <c r="L89" s="123" t="s">
        <v>2428</v>
      </c>
      <c r="M89" s="117" t="s">
        <v>2465</v>
      </c>
      <c r="N89" s="117" t="s">
        <v>2472</v>
      </c>
      <c r="O89" s="145" t="s">
        <v>2473</v>
      </c>
      <c r="P89" s="136"/>
      <c r="Q89" s="117" t="s">
        <v>2428</v>
      </c>
    </row>
    <row r="90" spans="1:17" s="99" customFormat="1" ht="18" x14ac:dyDescent="0.25">
      <c r="A90" s="121" t="str">
        <f>VLOOKUP(E90,'LISTADO ATM'!$A$2:$C$901,3,0)</f>
        <v>DISTRITO NACIONAL</v>
      </c>
      <c r="B90" s="139">
        <v>335856976</v>
      </c>
      <c r="C90" s="119">
        <v>44304.550543981481</v>
      </c>
      <c r="D90" s="121" t="s">
        <v>2492</v>
      </c>
      <c r="E90" s="122">
        <v>378</v>
      </c>
      <c r="F90" s="145" t="str">
        <f>VLOOKUP(E90,VIP!$A$2:$O12627,2,0)</f>
        <v>DRBR378</v>
      </c>
      <c r="G90" s="121" t="str">
        <f>VLOOKUP(E90,'LISTADO ATM'!$A$2:$B$900,2,0)</f>
        <v>ATM UNP Villa Flores</v>
      </c>
      <c r="H90" s="121" t="str">
        <f>VLOOKUP(E90,VIP!$A$2:$O17548,7,FALSE)</f>
        <v>N/A</v>
      </c>
      <c r="I90" s="121" t="str">
        <f>VLOOKUP(E90,VIP!$A$2:$O9513,8,FALSE)</f>
        <v>N/A</v>
      </c>
      <c r="J90" s="121" t="str">
        <f>VLOOKUP(E90,VIP!$A$2:$O9463,8,FALSE)</f>
        <v>N/A</v>
      </c>
      <c r="K90" s="121" t="str">
        <f>VLOOKUP(E90,VIP!$A$2:$O13037,6,0)</f>
        <v>N/A</v>
      </c>
      <c r="L90" s="123" t="s">
        <v>2428</v>
      </c>
      <c r="M90" s="117" t="s">
        <v>2465</v>
      </c>
      <c r="N90" s="117" t="s">
        <v>2472</v>
      </c>
      <c r="O90" s="145" t="s">
        <v>2534</v>
      </c>
      <c r="P90" s="136"/>
      <c r="Q90" s="117" t="s">
        <v>2428</v>
      </c>
    </row>
    <row r="91" spans="1:17" s="99" customFormat="1" ht="18" x14ac:dyDescent="0.25">
      <c r="A91" s="121" t="str">
        <f>VLOOKUP(E91,'LISTADO ATM'!$A$2:$C$901,3,0)</f>
        <v>DISTRITO NACIONAL</v>
      </c>
      <c r="B91" s="139">
        <v>335856977</v>
      </c>
      <c r="C91" s="119">
        <v>44304.555150462962</v>
      </c>
      <c r="D91" s="121" t="s">
        <v>2468</v>
      </c>
      <c r="E91" s="122">
        <v>993</v>
      </c>
      <c r="F91" s="145" t="str">
        <f>VLOOKUP(E91,VIP!$A$2:$O12626,2,0)</f>
        <v>DRBR993</v>
      </c>
      <c r="G91" s="121" t="str">
        <f>VLOOKUP(E91,'LISTADO ATM'!$A$2:$B$900,2,0)</f>
        <v xml:space="preserve">ATM Centro Medico Integral II </v>
      </c>
      <c r="H91" s="121" t="str">
        <f>VLOOKUP(E91,VIP!$A$2:$O17547,7,FALSE)</f>
        <v>Si</v>
      </c>
      <c r="I91" s="121" t="str">
        <f>VLOOKUP(E91,VIP!$A$2:$O9512,8,FALSE)</f>
        <v>Si</v>
      </c>
      <c r="J91" s="121" t="str">
        <f>VLOOKUP(E91,VIP!$A$2:$O9462,8,FALSE)</f>
        <v>Si</v>
      </c>
      <c r="K91" s="121" t="str">
        <f>VLOOKUP(E91,VIP!$A$2:$O13036,6,0)</f>
        <v>NO</v>
      </c>
      <c r="L91" s="123" t="s">
        <v>2459</v>
      </c>
      <c r="M91" s="117" t="s">
        <v>2465</v>
      </c>
      <c r="N91" s="117" t="s">
        <v>2472</v>
      </c>
      <c r="O91" s="145" t="s">
        <v>2473</v>
      </c>
      <c r="P91" s="136"/>
      <c r="Q91" s="117" t="s">
        <v>2459</v>
      </c>
    </row>
    <row r="92" spans="1:17" s="99" customFormat="1" ht="18" x14ac:dyDescent="0.25">
      <c r="A92" s="121" t="str">
        <f>VLOOKUP(E92,'LISTADO ATM'!$A$2:$C$901,3,0)</f>
        <v>ESTE</v>
      </c>
      <c r="B92" s="139">
        <v>335856978</v>
      </c>
      <c r="C92" s="119">
        <v>44304.558981481481</v>
      </c>
      <c r="D92" s="121" t="s">
        <v>2468</v>
      </c>
      <c r="E92" s="122">
        <v>651</v>
      </c>
      <c r="F92" s="145" t="str">
        <f>VLOOKUP(E92,VIP!$A$2:$O12625,2,0)</f>
        <v>DRBR651</v>
      </c>
      <c r="G92" s="121" t="str">
        <f>VLOOKUP(E92,'LISTADO ATM'!$A$2:$B$900,2,0)</f>
        <v>ATM Eco Petroleo Romana</v>
      </c>
      <c r="H92" s="121" t="str">
        <f>VLOOKUP(E92,VIP!$A$2:$O17546,7,FALSE)</f>
        <v>Si</v>
      </c>
      <c r="I92" s="121" t="str">
        <f>VLOOKUP(E92,VIP!$A$2:$O9511,8,FALSE)</f>
        <v>Si</v>
      </c>
      <c r="J92" s="121" t="str">
        <f>VLOOKUP(E92,VIP!$A$2:$O9461,8,FALSE)</f>
        <v>Si</v>
      </c>
      <c r="K92" s="121" t="str">
        <f>VLOOKUP(E92,VIP!$A$2:$O13035,6,0)</f>
        <v>NO</v>
      </c>
      <c r="L92" s="123" t="s">
        <v>2428</v>
      </c>
      <c r="M92" s="117" t="s">
        <v>2465</v>
      </c>
      <c r="N92" s="117" t="s">
        <v>2472</v>
      </c>
      <c r="O92" s="145" t="s">
        <v>2473</v>
      </c>
      <c r="P92" s="136"/>
      <c r="Q92" s="117" t="s">
        <v>2428</v>
      </c>
    </row>
    <row r="93" spans="1:17" s="99" customFormat="1" ht="18" x14ac:dyDescent="0.25">
      <c r="A93" s="121" t="str">
        <f>VLOOKUP(E93,'LISTADO ATM'!$A$2:$C$901,3,0)</f>
        <v>NORTE</v>
      </c>
      <c r="B93" s="139">
        <v>335856979</v>
      </c>
      <c r="C93" s="119">
        <v>44304.580092592594</v>
      </c>
      <c r="D93" s="121" t="s">
        <v>2528</v>
      </c>
      <c r="E93" s="122">
        <v>88</v>
      </c>
      <c r="F93" s="145" t="str">
        <f>VLOOKUP(E93,VIP!$A$2:$O12624,2,0)</f>
        <v>DRBR088</v>
      </c>
      <c r="G93" s="121" t="str">
        <f>VLOOKUP(E93,'LISTADO ATM'!$A$2:$B$900,2,0)</f>
        <v xml:space="preserve">ATM S/M La Fuente (Santiago) </v>
      </c>
      <c r="H93" s="121" t="str">
        <f>VLOOKUP(E93,VIP!$A$2:$O17545,7,FALSE)</f>
        <v>Si</v>
      </c>
      <c r="I93" s="121" t="str">
        <f>VLOOKUP(E93,VIP!$A$2:$O9510,8,FALSE)</f>
        <v>Si</v>
      </c>
      <c r="J93" s="121" t="str">
        <f>VLOOKUP(E93,VIP!$A$2:$O9460,8,FALSE)</f>
        <v>Si</v>
      </c>
      <c r="K93" s="121" t="str">
        <f>VLOOKUP(E93,VIP!$A$2:$O13034,6,0)</f>
        <v>NO</v>
      </c>
      <c r="L93" s="123" t="s">
        <v>2428</v>
      </c>
      <c r="M93" s="117" t="s">
        <v>2465</v>
      </c>
      <c r="N93" s="117" t="s">
        <v>2472</v>
      </c>
      <c r="O93" s="145" t="s">
        <v>2531</v>
      </c>
      <c r="P93" s="136"/>
      <c r="Q93" s="117" t="s">
        <v>2428</v>
      </c>
    </row>
    <row r="94" spans="1:17" s="99" customFormat="1" ht="18" x14ac:dyDescent="0.25">
      <c r="A94" s="121" t="str">
        <f>VLOOKUP(E94,'LISTADO ATM'!$A$2:$C$901,3,0)</f>
        <v>NORTE</v>
      </c>
      <c r="B94" s="139">
        <v>335856980</v>
      </c>
      <c r="C94" s="119">
        <v>44304.593368055554</v>
      </c>
      <c r="D94" s="121" t="s">
        <v>2528</v>
      </c>
      <c r="E94" s="122">
        <v>315</v>
      </c>
      <c r="F94" s="145" t="str">
        <f>VLOOKUP(E94,VIP!$A$2:$O12623,2,0)</f>
        <v>DRBR315</v>
      </c>
      <c r="G94" s="121" t="str">
        <f>VLOOKUP(E94,'LISTADO ATM'!$A$2:$B$900,2,0)</f>
        <v xml:space="preserve">ATM Oficina Estrella Sadalá </v>
      </c>
      <c r="H94" s="121" t="str">
        <f>VLOOKUP(E94,VIP!$A$2:$O17544,7,FALSE)</f>
        <v>Si</v>
      </c>
      <c r="I94" s="121" t="str">
        <f>VLOOKUP(E94,VIP!$A$2:$O9509,8,FALSE)</f>
        <v>Si</v>
      </c>
      <c r="J94" s="121" t="str">
        <f>VLOOKUP(E94,VIP!$A$2:$O9459,8,FALSE)</f>
        <v>Si</v>
      </c>
      <c r="K94" s="121" t="str">
        <f>VLOOKUP(E94,VIP!$A$2:$O13033,6,0)</f>
        <v>NO</v>
      </c>
      <c r="L94" s="123" t="s">
        <v>2459</v>
      </c>
      <c r="M94" s="117" t="s">
        <v>2465</v>
      </c>
      <c r="N94" s="117" t="s">
        <v>2472</v>
      </c>
      <c r="O94" s="145" t="s">
        <v>2531</v>
      </c>
      <c r="P94" s="136"/>
      <c r="Q94" s="117" t="s">
        <v>2459</v>
      </c>
    </row>
    <row r="95" spans="1:17" s="99" customFormat="1" ht="18" x14ac:dyDescent="0.25">
      <c r="A95" s="121" t="str">
        <f>VLOOKUP(E95,'LISTADO ATM'!$A$2:$C$901,3,0)</f>
        <v>DISTRITO NACIONAL</v>
      </c>
      <c r="B95" s="139">
        <v>335856981</v>
      </c>
      <c r="C95" s="119">
        <v>44304.607974537037</v>
      </c>
      <c r="D95" s="121" t="s">
        <v>2468</v>
      </c>
      <c r="E95" s="122">
        <v>231</v>
      </c>
      <c r="F95" s="145" t="str">
        <f>VLOOKUP(E95,VIP!$A$2:$O12622,2,0)</f>
        <v>DRBR231</v>
      </c>
      <c r="G95" s="121" t="str">
        <f>VLOOKUP(E95,'LISTADO ATM'!$A$2:$B$900,2,0)</f>
        <v xml:space="preserve">ATM Oficina Zona Oriental </v>
      </c>
      <c r="H95" s="121" t="str">
        <f>VLOOKUP(E95,VIP!$A$2:$O17543,7,FALSE)</f>
        <v>Si</v>
      </c>
      <c r="I95" s="121" t="str">
        <f>VLOOKUP(E95,VIP!$A$2:$O9508,8,FALSE)</f>
        <v>Si</v>
      </c>
      <c r="J95" s="121" t="str">
        <f>VLOOKUP(E95,VIP!$A$2:$O9458,8,FALSE)</f>
        <v>Si</v>
      </c>
      <c r="K95" s="121" t="str">
        <f>VLOOKUP(E95,VIP!$A$2:$O13032,6,0)</f>
        <v>SI</v>
      </c>
      <c r="L95" s="123" t="s">
        <v>2522</v>
      </c>
      <c r="M95" s="117" t="s">
        <v>2465</v>
      </c>
      <c r="N95" s="117" t="s">
        <v>2472</v>
      </c>
      <c r="O95" s="145" t="s">
        <v>2473</v>
      </c>
      <c r="P95" s="136"/>
      <c r="Q95" s="117" t="s">
        <v>2522</v>
      </c>
    </row>
    <row r="96" spans="1:17" s="99" customFormat="1" ht="18" x14ac:dyDescent="0.25">
      <c r="A96" s="121" t="str">
        <f>VLOOKUP(E96,'LISTADO ATM'!$A$2:$C$901,3,0)</f>
        <v>DISTRITO NACIONAL</v>
      </c>
      <c r="B96" s="139">
        <v>335856986</v>
      </c>
      <c r="C96" s="119">
        <v>44304.647870370369</v>
      </c>
      <c r="D96" s="121" t="s">
        <v>2468</v>
      </c>
      <c r="E96" s="122">
        <v>540</v>
      </c>
      <c r="F96" s="145" t="str">
        <f>VLOOKUP(E96,VIP!$A$2:$O12621,2,0)</f>
        <v>DRBR540</v>
      </c>
      <c r="G96" s="121" t="str">
        <f>VLOOKUP(E96,'LISTADO ATM'!$A$2:$B$900,2,0)</f>
        <v xml:space="preserve">ATM Autoservicio Sambil I </v>
      </c>
      <c r="H96" s="121" t="str">
        <f>VLOOKUP(E96,VIP!$A$2:$O17542,7,FALSE)</f>
        <v>Si</v>
      </c>
      <c r="I96" s="121" t="str">
        <f>VLOOKUP(E96,VIP!$A$2:$O9507,8,FALSE)</f>
        <v>Si</v>
      </c>
      <c r="J96" s="121" t="str">
        <f>VLOOKUP(E96,VIP!$A$2:$O9457,8,FALSE)</f>
        <v>Si</v>
      </c>
      <c r="K96" s="121" t="str">
        <f>VLOOKUP(E96,VIP!$A$2:$O13031,6,0)</f>
        <v>NO</v>
      </c>
      <c r="L96" s="123" t="s">
        <v>2522</v>
      </c>
      <c r="M96" s="117" t="s">
        <v>2465</v>
      </c>
      <c r="N96" s="117" t="s">
        <v>2472</v>
      </c>
      <c r="O96" s="145" t="s">
        <v>2473</v>
      </c>
      <c r="P96" s="136"/>
      <c r="Q96" s="117" t="s">
        <v>2522</v>
      </c>
    </row>
    <row r="97" spans="1:17" ht="18" x14ac:dyDescent="0.25">
      <c r="A97" s="121" t="str">
        <f>VLOOKUP(E97,'LISTADO ATM'!$A$2:$C$901,3,0)</f>
        <v>ESTE</v>
      </c>
      <c r="B97" s="139">
        <v>335856987</v>
      </c>
      <c r="C97" s="119">
        <v>44304.660231481481</v>
      </c>
      <c r="D97" s="121" t="s">
        <v>2492</v>
      </c>
      <c r="E97" s="122">
        <v>776</v>
      </c>
      <c r="F97" s="148" t="str">
        <f>VLOOKUP(E97,VIP!$A$2:$O12635,2,0)</f>
        <v>DRBR03D</v>
      </c>
      <c r="G97" s="121" t="str">
        <f>VLOOKUP(E97,'LISTADO ATM'!$A$2:$B$900,2,0)</f>
        <v xml:space="preserve">ATM Oficina Monte Plata </v>
      </c>
      <c r="H97" s="121" t="str">
        <f>VLOOKUP(E97,VIP!$A$2:$O17556,7,FALSE)</f>
        <v>Si</v>
      </c>
      <c r="I97" s="121" t="str">
        <f>VLOOKUP(E97,VIP!$A$2:$O9521,8,FALSE)</f>
        <v>Si</v>
      </c>
      <c r="J97" s="121" t="str">
        <f>VLOOKUP(E97,VIP!$A$2:$O9471,8,FALSE)</f>
        <v>Si</v>
      </c>
      <c r="K97" s="121" t="str">
        <f>VLOOKUP(E97,VIP!$A$2:$O13045,6,0)</f>
        <v>SI</v>
      </c>
      <c r="L97" s="123" t="s">
        <v>2428</v>
      </c>
      <c r="M97" s="117" t="s">
        <v>2465</v>
      </c>
      <c r="N97" s="117" t="s">
        <v>2472</v>
      </c>
      <c r="O97" s="148" t="s">
        <v>2534</v>
      </c>
      <c r="P97" s="136"/>
      <c r="Q97" s="117" t="s">
        <v>2428</v>
      </c>
    </row>
    <row r="98" spans="1:17" ht="18" x14ac:dyDescent="0.25">
      <c r="A98" s="121" t="str">
        <f>VLOOKUP(E98,'LISTADO ATM'!$A$2:$C$901,3,0)</f>
        <v>DISTRITO NACIONAL</v>
      </c>
      <c r="B98" s="139">
        <v>335856989</v>
      </c>
      <c r="C98" s="119">
        <v>44304.691631944443</v>
      </c>
      <c r="D98" s="121" t="s">
        <v>2468</v>
      </c>
      <c r="E98" s="122">
        <v>642</v>
      </c>
      <c r="F98" s="148" t="str">
        <f>VLOOKUP(E98,VIP!$A$2:$O12634,2,0)</f>
        <v>DRBR24O</v>
      </c>
      <c r="G98" s="121" t="str">
        <f>VLOOKUP(E98,'LISTADO ATM'!$A$2:$B$900,2,0)</f>
        <v xml:space="preserve">ATM OMSA Sto. Dgo. </v>
      </c>
      <c r="H98" s="121" t="str">
        <f>VLOOKUP(E98,VIP!$A$2:$O17555,7,FALSE)</f>
        <v>Si</v>
      </c>
      <c r="I98" s="121" t="str">
        <f>VLOOKUP(E98,VIP!$A$2:$O9520,8,FALSE)</f>
        <v>Si</v>
      </c>
      <c r="J98" s="121" t="str">
        <f>VLOOKUP(E98,VIP!$A$2:$O9470,8,FALSE)</f>
        <v>Si</v>
      </c>
      <c r="K98" s="121" t="str">
        <f>VLOOKUP(E98,VIP!$A$2:$O13044,6,0)</f>
        <v>NO</v>
      </c>
      <c r="L98" s="123" t="s">
        <v>2459</v>
      </c>
      <c r="M98" s="117" t="s">
        <v>2465</v>
      </c>
      <c r="N98" s="117" t="s">
        <v>2472</v>
      </c>
      <c r="O98" s="148" t="s">
        <v>2473</v>
      </c>
      <c r="P98" s="136"/>
      <c r="Q98" s="117" t="s">
        <v>2459</v>
      </c>
    </row>
    <row r="99" spans="1:17" ht="18" x14ac:dyDescent="0.25">
      <c r="A99" s="121" t="str">
        <f>VLOOKUP(E99,'LISTADO ATM'!$A$2:$C$901,3,0)</f>
        <v>DISTRITO NACIONAL</v>
      </c>
      <c r="B99" s="139">
        <v>335856992</v>
      </c>
      <c r="C99" s="119">
        <v>44304.693865740737</v>
      </c>
      <c r="D99" s="121" t="s">
        <v>2468</v>
      </c>
      <c r="E99" s="122">
        <v>967</v>
      </c>
      <c r="F99" s="148" t="str">
        <f>VLOOKUP(E99,VIP!$A$2:$O12633,2,0)</f>
        <v>DRBR967</v>
      </c>
      <c r="G99" s="121" t="str">
        <f>VLOOKUP(E99,'LISTADO ATM'!$A$2:$B$900,2,0)</f>
        <v xml:space="preserve">ATM UNP Hiper Olé Autopista Duarte </v>
      </c>
      <c r="H99" s="121" t="str">
        <f>VLOOKUP(E99,VIP!$A$2:$O17554,7,FALSE)</f>
        <v>Si</v>
      </c>
      <c r="I99" s="121" t="str">
        <f>VLOOKUP(E99,VIP!$A$2:$O9519,8,FALSE)</f>
        <v>Si</v>
      </c>
      <c r="J99" s="121" t="str">
        <f>VLOOKUP(E99,VIP!$A$2:$O9469,8,FALSE)</f>
        <v>Si</v>
      </c>
      <c r="K99" s="121" t="str">
        <f>VLOOKUP(E99,VIP!$A$2:$O13043,6,0)</f>
        <v>NO</v>
      </c>
      <c r="L99" s="123" t="s">
        <v>2428</v>
      </c>
      <c r="M99" s="117" t="s">
        <v>2465</v>
      </c>
      <c r="N99" s="117" t="s">
        <v>2472</v>
      </c>
      <c r="O99" s="148" t="s">
        <v>2473</v>
      </c>
      <c r="P99" s="136"/>
      <c r="Q99" s="117" t="s">
        <v>2428</v>
      </c>
    </row>
    <row r="100" spans="1:17" ht="18" x14ac:dyDescent="0.25">
      <c r="A100" s="121" t="str">
        <f>VLOOKUP(E100,'LISTADO ATM'!$A$2:$C$901,3,0)</f>
        <v>ESTE</v>
      </c>
      <c r="B100" s="139">
        <v>335857001</v>
      </c>
      <c r="C100" s="119">
        <v>44304.705960648149</v>
      </c>
      <c r="D100" s="121" t="s">
        <v>2492</v>
      </c>
      <c r="E100" s="122">
        <v>114</v>
      </c>
      <c r="F100" s="148" t="str">
        <f>VLOOKUP(E100,VIP!$A$2:$O12632,2,0)</f>
        <v>DRBR114</v>
      </c>
      <c r="G100" s="121" t="str">
        <f>VLOOKUP(E100,'LISTADO ATM'!$A$2:$B$900,2,0)</f>
        <v xml:space="preserve">ATM Oficina Hato Mayor </v>
      </c>
      <c r="H100" s="121" t="str">
        <f>VLOOKUP(E100,VIP!$A$2:$O17553,7,FALSE)</f>
        <v>Si</v>
      </c>
      <c r="I100" s="121" t="str">
        <f>VLOOKUP(E100,VIP!$A$2:$O9518,8,FALSE)</f>
        <v>Si</v>
      </c>
      <c r="J100" s="121" t="str">
        <f>VLOOKUP(E100,VIP!$A$2:$O9468,8,FALSE)</f>
        <v>Si</v>
      </c>
      <c r="K100" s="121" t="str">
        <f>VLOOKUP(E100,VIP!$A$2:$O13042,6,0)</f>
        <v>NO</v>
      </c>
      <c r="L100" s="123" t="s">
        <v>2532</v>
      </c>
      <c r="M100" s="117" t="s">
        <v>2465</v>
      </c>
      <c r="N100" s="117" t="s">
        <v>2472</v>
      </c>
      <c r="O100" s="148" t="s">
        <v>2493</v>
      </c>
      <c r="P100" s="136"/>
      <c r="Q100" s="117" t="s">
        <v>2532</v>
      </c>
    </row>
    <row r="101" spans="1:17" ht="18" x14ac:dyDescent="0.25">
      <c r="A101" s="121" t="str">
        <f>VLOOKUP(E101,'LISTADO ATM'!$A$2:$C$901,3,0)</f>
        <v>NORTE</v>
      </c>
      <c r="B101" s="139">
        <v>335857003</v>
      </c>
      <c r="C101" s="119">
        <v>44304.719826388886</v>
      </c>
      <c r="D101" s="121" t="s">
        <v>2492</v>
      </c>
      <c r="E101" s="122">
        <v>77</v>
      </c>
      <c r="F101" s="148" t="str">
        <f>VLOOKUP(E101,VIP!$A$2:$O12631,2,0)</f>
        <v>DRBR077</v>
      </c>
      <c r="G101" s="121" t="str">
        <f>VLOOKUP(E101,'LISTADO ATM'!$A$2:$B$900,2,0)</f>
        <v xml:space="preserve">ATM Oficina Cruce de Imbert </v>
      </c>
      <c r="H101" s="121" t="str">
        <f>VLOOKUP(E101,VIP!$A$2:$O17552,7,FALSE)</f>
        <v>Si</v>
      </c>
      <c r="I101" s="121" t="str">
        <f>VLOOKUP(E101,VIP!$A$2:$O9517,8,FALSE)</f>
        <v>Si</v>
      </c>
      <c r="J101" s="121" t="str">
        <f>VLOOKUP(E101,VIP!$A$2:$O9467,8,FALSE)</f>
        <v>Si</v>
      </c>
      <c r="K101" s="121" t="str">
        <f>VLOOKUP(E101,VIP!$A$2:$O13041,6,0)</f>
        <v>SI</v>
      </c>
      <c r="L101" s="123" t="s">
        <v>2459</v>
      </c>
      <c r="M101" s="117" t="s">
        <v>2465</v>
      </c>
      <c r="N101" s="117" t="s">
        <v>2472</v>
      </c>
      <c r="O101" s="148" t="s">
        <v>2493</v>
      </c>
      <c r="P101" s="136"/>
      <c r="Q101" s="117" t="s">
        <v>2459</v>
      </c>
    </row>
    <row r="102" spans="1:17" ht="18" x14ac:dyDescent="0.25">
      <c r="A102" s="121" t="str">
        <f>VLOOKUP(E102,'LISTADO ATM'!$A$2:$C$901,3,0)</f>
        <v>NORTE</v>
      </c>
      <c r="B102" s="139">
        <v>335857004</v>
      </c>
      <c r="C102" s="119">
        <v>44304.721990740742</v>
      </c>
      <c r="D102" s="121" t="s">
        <v>2492</v>
      </c>
      <c r="E102" s="122">
        <v>91</v>
      </c>
      <c r="F102" s="148" t="str">
        <f>VLOOKUP(E102,VIP!$A$2:$O12630,2,0)</f>
        <v>DRBR091</v>
      </c>
      <c r="G102" s="121" t="str">
        <f>VLOOKUP(E102,'LISTADO ATM'!$A$2:$B$900,2,0)</f>
        <v xml:space="preserve">ATM UNP Villa Isabela </v>
      </c>
      <c r="H102" s="121" t="str">
        <f>VLOOKUP(E102,VIP!$A$2:$O17551,7,FALSE)</f>
        <v>Si</v>
      </c>
      <c r="I102" s="121" t="str">
        <f>VLOOKUP(E102,VIP!$A$2:$O9516,8,FALSE)</f>
        <v>Si</v>
      </c>
      <c r="J102" s="121" t="str">
        <f>VLOOKUP(E102,VIP!$A$2:$O9466,8,FALSE)</f>
        <v>Si</v>
      </c>
      <c r="K102" s="121" t="str">
        <f>VLOOKUP(E102,VIP!$A$2:$O13040,6,0)</f>
        <v>NO</v>
      </c>
      <c r="L102" s="123" t="s">
        <v>2428</v>
      </c>
      <c r="M102" s="117" t="s">
        <v>2465</v>
      </c>
      <c r="N102" s="117" t="s">
        <v>2472</v>
      </c>
      <c r="O102" s="148" t="s">
        <v>2493</v>
      </c>
      <c r="P102" s="136"/>
      <c r="Q102" s="117" t="s">
        <v>2428</v>
      </c>
    </row>
    <row r="103" spans="1:17" ht="18" x14ac:dyDescent="0.25">
      <c r="A103" s="121" t="str">
        <f>VLOOKUP(E103,'LISTADO ATM'!$A$2:$C$901,3,0)</f>
        <v>ESTE</v>
      </c>
      <c r="B103" s="139">
        <v>335857005</v>
      </c>
      <c r="C103" s="119">
        <v>44304.726689814815</v>
      </c>
      <c r="D103" s="121" t="s">
        <v>2492</v>
      </c>
      <c r="E103" s="122">
        <v>293</v>
      </c>
      <c r="F103" s="148" t="str">
        <f>VLOOKUP(E103,VIP!$A$2:$O12629,2,0)</f>
        <v>DRBR293</v>
      </c>
      <c r="G103" s="121" t="str">
        <f>VLOOKUP(E103,'LISTADO ATM'!$A$2:$B$900,2,0)</f>
        <v xml:space="preserve">ATM S/M Nueva Visión (San Pedro) </v>
      </c>
      <c r="H103" s="121" t="str">
        <f>VLOOKUP(E103,VIP!$A$2:$O17550,7,FALSE)</f>
        <v>Si</v>
      </c>
      <c r="I103" s="121" t="str">
        <f>VLOOKUP(E103,VIP!$A$2:$O9515,8,FALSE)</f>
        <v>Si</v>
      </c>
      <c r="J103" s="121" t="str">
        <f>VLOOKUP(E103,VIP!$A$2:$O9465,8,FALSE)</f>
        <v>Si</v>
      </c>
      <c r="K103" s="121" t="str">
        <f>VLOOKUP(E103,VIP!$A$2:$O13039,6,0)</f>
        <v>NO</v>
      </c>
      <c r="L103" s="123" t="s">
        <v>2459</v>
      </c>
      <c r="M103" s="117" t="s">
        <v>2465</v>
      </c>
      <c r="N103" s="117" t="s">
        <v>2472</v>
      </c>
      <c r="O103" s="148" t="s">
        <v>2493</v>
      </c>
      <c r="P103" s="136"/>
      <c r="Q103" s="117" t="s">
        <v>2459</v>
      </c>
    </row>
    <row r="104" spans="1:17" ht="18" x14ac:dyDescent="0.25">
      <c r="A104" s="121" t="str">
        <f>VLOOKUP(E104,'LISTADO ATM'!$A$2:$C$901,3,0)</f>
        <v>SUR</v>
      </c>
      <c r="B104" s="139">
        <v>335857006</v>
      </c>
      <c r="C104" s="119">
        <v>44304.73128472222</v>
      </c>
      <c r="D104" s="121" t="s">
        <v>2468</v>
      </c>
      <c r="E104" s="122">
        <v>356</v>
      </c>
      <c r="F104" s="148" t="str">
        <f>VLOOKUP(E104,VIP!$A$2:$O12628,2,0)</f>
        <v>DRBR356</v>
      </c>
      <c r="G104" s="121" t="str">
        <f>VLOOKUP(E104,'LISTADO ATM'!$A$2:$B$900,2,0)</f>
        <v xml:space="preserve">ATM Estación Sigma (San Cristóbal) </v>
      </c>
      <c r="H104" s="121" t="str">
        <f>VLOOKUP(E104,VIP!$A$2:$O17549,7,FALSE)</f>
        <v>Si</v>
      </c>
      <c r="I104" s="121" t="str">
        <f>VLOOKUP(E104,VIP!$A$2:$O9514,8,FALSE)</f>
        <v>Si</v>
      </c>
      <c r="J104" s="121" t="str">
        <f>VLOOKUP(E104,VIP!$A$2:$O9464,8,FALSE)</f>
        <v>Si</v>
      </c>
      <c r="K104" s="121" t="str">
        <f>VLOOKUP(E104,VIP!$A$2:$O13038,6,0)</f>
        <v>NO</v>
      </c>
      <c r="L104" s="123" t="s">
        <v>2428</v>
      </c>
      <c r="M104" s="117" t="s">
        <v>2465</v>
      </c>
      <c r="N104" s="117" t="s">
        <v>2472</v>
      </c>
      <c r="O104" s="148" t="s">
        <v>2473</v>
      </c>
      <c r="P104" s="136"/>
      <c r="Q104" s="117" t="s">
        <v>2428</v>
      </c>
    </row>
    <row r="105" spans="1:17" ht="18" x14ac:dyDescent="0.25">
      <c r="A105" s="121" t="str">
        <f>VLOOKUP(E105,'LISTADO ATM'!$A$2:$C$901,3,0)</f>
        <v>DISTRITO NACIONAL</v>
      </c>
      <c r="B105" s="139">
        <v>335857007</v>
      </c>
      <c r="C105" s="119">
        <v>44304.738425925927</v>
      </c>
      <c r="D105" s="121" t="s">
        <v>2468</v>
      </c>
      <c r="E105" s="122">
        <v>684</v>
      </c>
      <c r="F105" s="148" t="str">
        <f>VLOOKUP(E105,VIP!$A$2:$O12627,2,0)</f>
        <v>DRBR684</v>
      </c>
      <c r="G105" s="121" t="str">
        <f>VLOOKUP(E105,'LISTADO ATM'!$A$2:$B$900,2,0)</f>
        <v>ATM Estación Texaco Prolongación 27 Febrero</v>
      </c>
      <c r="H105" s="121" t="str">
        <f>VLOOKUP(E105,VIP!$A$2:$O17548,7,FALSE)</f>
        <v>NO</v>
      </c>
      <c r="I105" s="121" t="str">
        <f>VLOOKUP(E105,VIP!$A$2:$O9513,8,FALSE)</f>
        <v>NO</v>
      </c>
      <c r="J105" s="121" t="str">
        <f>VLOOKUP(E105,VIP!$A$2:$O9463,8,FALSE)</f>
        <v>NO</v>
      </c>
      <c r="K105" s="121" t="str">
        <f>VLOOKUP(E105,VIP!$A$2:$O13037,6,0)</f>
        <v>NO</v>
      </c>
      <c r="L105" s="123" t="s">
        <v>2428</v>
      </c>
      <c r="M105" s="117" t="s">
        <v>2465</v>
      </c>
      <c r="N105" s="117" t="s">
        <v>2472</v>
      </c>
      <c r="O105" s="148" t="s">
        <v>2473</v>
      </c>
      <c r="P105" s="136"/>
      <c r="Q105" s="117" t="s">
        <v>2428</v>
      </c>
    </row>
    <row r="106" spans="1:17" ht="18" x14ac:dyDescent="0.25">
      <c r="A106" s="121" t="str">
        <f>VLOOKUP(E106,'LISTADO ATM'!$A$2:$C$901,3,0)</f>
        <v>DISTRITO NACIONAL</v>
      </c>
      <c r="B106" s="139">
        <v>335857008</v>
      </c>
      <c r="C106" s="119">
        <v>44304.740717592591</v>
      </c>
      <c r="D106" s="121" t="s">
        <v>2468</v>
      </c>
      <c r="E106" s="122">
        <v>696</v>
      </c>
      <c r="F106" s="148" t="str">
        <f>VLOOKUP(E106,VIP!$A$2:$O12626,2,0)</f>
        <v>DRBR696</v>
      </c>
      <c r="G106" s="121" t="str">
        <f>VLOOKUP(E106,'LISTADO ATM'!$A$2:$B$900,2,0)</f>
        <v>ATM Olé Jacobo Majluta</v>
      </c>
      <c r="H106" s="121" t="str">
        <f>VLOOKUP(E106,VIP!$A$2:$O17547,7,FALSE)</f>
        <v>Si</v>
      </c>
      <c r="I106" s="121" t="str">
        <f>VLOOKUP(E106,VIP!$A$2:$O9512,8,FALSE)</f>
        <v>Si</v>
      </c>
      <c r="J106" s="121" t="str">
        <f>VLOOKUP(E106,VIP!$A$2:$O9462,8,FALSE)</f>
        <v>Si</v>
      </c>
      <c r="K106" s="121" t="str">
        <f>VLOOKUP(E106,VIP!$A$2:$O13036,6,0)</f>
        <v>NO</v>
      </c>
      <c r="L106" s="123" t="s">
        <v>2428</v>
      </c>
      <c r="M106" s="117" t="s">
        <v>2465</v>
      </c>
      <c r="N106" s="117" t="s">
        <v>2472</v>
      </c>
      <c r="O106" s="148" t="s">
        <v>2473</v>
      </c>
      <c r="P106" s="136"/>
      <c r="Q106" s="117" t="s">
        <v>2428</v>
      </c>
    </row>
    <row r="107" spans="1:17" ht="18" x14ac:dyDescent="0.25">
      <c r="A107" s="121" t="str">
        <f>VLOOKUP(E107,'LISTADO ATM'!$A$2:$C$901,3,0)</f>
        <v>SUR</v>
      </c>
      <c r="B107" s="139">
        <v>335857009</v>
      </c>
      <c r="C107" s="119">
        <v>44304.747499999998</v>
      </c>
      <c r="D107" s="121" t="s">
        <v>2468</v>
      </c>
      <c r="E107" s="122">
        <v>995</v>
      </c>
      <c r="F107" s="148" t="str">
        <f>VLOOKUP(E107,VIP!$A$2:$O12625,2,0)</f>
        <v>DRBR545</v>
      </c>
      <c r="G107" s="121" t="str">
        <f>VLOOKUP(E107,'LISTADO ATM'!$A$2:$B$900,2,0)</f>
        <v xml:space="preserve">ATM Oficina San Cristobal III (Lobby) </v>
      </c>
      <c r="H107" s="121" t="str">
        <f>VLOOKUP(E107,VIP!$A$2:$O17546,7,FALSE)</f>
        <v>Si</v>
      </c>
      <c r="I107" s="121" t="str">
        <f>VLOOKUP(E107,VIP!$A$2:$O9511,8,FALSE)</f>
        <v>No</v>
      </c>
      <c r="J107" s="121" t="str">
        <f>VLOOKUP(E107,VIP!$A$2:$O9461,8,FALSE)</f>
        <v>No</v>
      </c>
      <c r="K107" s="121" t="str">
        <f>VLOOKUP(E107,VIP!$A$2:$O13035,6,0)</f>
        <v>NO</v>
      </c>
      <c r="L107" s="123" t="s">
        <v>2428</v>
      </c>
      <c r="M107" s="117" t="s">
        <v>2465</v>
      </c>
      <c r="N107" s="117" t="s">
        <v>2472</v>
      </c>
      <c r="O107" s="148" t="s">
        <v>2473</v>
      </c>
      <c r="P107" s="136"/>
      <c r="Q107" s="117" t="s">
        <v>2428</v>
      </c>
    </row>
    <row r="108" spans="1:17" ht="18" x14ac:dyDescent="0.25">
      <c r="A108" s="121" t="str">
        <f>VLOOKUP(E108,'LISTADO ATM'!$A$2:$C$901,3,0)</f>
        <v>SUR</v>
      </c>
      <c r="B108" s="139">
        <v>335857010</v>
      </c>
      <c r="C108" s="119">
        <v>44304.749872685185</v>
      </c>
      <c r="D108" s="121" t="s">
        <v>2189</v>
      </c>
      <c r="E108" s="122">
        <v>584</v>
      </c>
      <c r="F108" s="148" t="str">
        <f>VLOOKUP(E108,VIP!$A$2:$O12624,2,0)</f>
        <v>DRBR404</v>
      </c>
      <c r="G108" s="121" t="str">
        <f>VLOOKUP(E108,'LISTADO ATM'!$A$2:$B$900,2,0)</f>
        <v xml:space="preserve">ATM Oficina San Cristóbal I </v>
      </c>
      <c r="H108" s="121" t="str">
        <f>VLOOKUP(E108,VIP!$A$2:$O17545,7,FALSE)</f>
        <v>Si</v>
      </c>
      <c r="I108" s="121" t="str">
        <f>VLOOKUP(E108,VIP!$A$2:$O9510,8,FALSE)</f>
        <v>Si</v>
      </c>
      <c r="J108" s="121" t="str">
        <f>VLOOKUP(E108,VIP!$A$2:$O9460,8,FALSE)</f>
        <v>Si</v>
      </c>
      <c r="K108" s="121" t="str">
        <f>VLOOKUP(E108,VIP!$A$2:$O13034,6,0)</f>
        <v>SI</v>
      </c>
      <c r="L108" s="123" t="s">
        <v>2254</v>
      </c>
      <c r="M108" s="117" t="s">
        <v>2465</v>
      </c>
      <c r="N108" s="117" t="s">
        <v>2472</v>
      </c>
      <c r="O108" s="148" t="s">
        <v>2474</v>
      </c>
      <c r="P108" s="136"/>
      <c r="Q108" s="117" t="s">
        <v>2254</v>
      </c>
    </row>
    <row r="109" spans="1:17" ht="18" x14ac:dyDescent="0.25">
      <c r="A109" s="121" t="str">
        <f>VLOOKUP(E109,'LISTADO ATM'!$A$2:$C$901,3,0)</f>
        <v>DISTRITO NACIONAL</v>
      </c>
      <c r="B109" s="139">
        <v>335857011</v>
      </c>
      <c r="C109" s="119">
        <v>44304.754224537035</v>
      </c>
      <c r="D109" s="121" t="s">
        <v>2189</v>
      </c>
      <c r="E109" s="122">
        <v>868</v>
      </c>
      <c r="F109" s="148" t="str">
        <f>VLOOKUP(E109,VIP!$A$2:$O12623,2,0)</f>
        <v>DRBR868</v>
      </c>
      <c r="G109" s="121" t="str">
        <f>VLOOKUP(E109,'LISTADO ATM'!$A$2:$B$900,2,0)</f>
        <v xml:space="preserve">ATM Casino Diamante </v>
      </c>
      <c r="H109" s="121" t="str">
        <f>VLOOKUP(E109,VIP!$A$2:$O17544,7,FALSE)</f>
        <v>Si</v>
      </c>
      <c r="I109" s="121" t="str">
        <f>VLOOKUP(E109,VIP!$A$2:$O9509,8,FALSE)</f>
        <v>Si</v>
      </c>
      <c r="J109" s="121" t="str">
        <f>VLOOKUP(E109,VIP!$A$2:$O9459,8,FALSE)</f>
        <v>Si</v>
      </c>
      <c r="K109" s="121" t="str">
        <f>VLOOKUP(E109,VIP!$A$2:$O13033,6,0)</f>
        <v>NO</v>
      </c>
      <c r="L109" s="123" t="s">
        <v>2254</v>
      </c>
      <c r="M109" s="117" t="s">
        <v>2465</v>
      </c>
      <c r="N109" s="117" t="s">
        <v>2472</v>
      </c>
      <c r="O109" s="148" t="s">
        <v>2474</v>
      </c>
      <c r="P109" s="136"/>
      <c r="Q109" s="117" t="s">
        <v>2254</v>
      </c>
    </row>
    <row r="110" spans="1:17" ht="18" x14ac:dyDescent="0.25">
      <c r="A110" s="121" t="str">
        <f>VLOOKUP(E110,'LISTADO ATM'!$A$2:$C$901,3,0)</f>
        <v>ESTE</v>
      </c>
      <c r="B110" s="139">
        <v>335857012</v>
      </c>
      <c r="C110" s="119">
        <v>44304.755694444444</v>
      </c>
      <c r="D110" s="121" t="s">
        <v>2492</v>
      </c>
      <c r="E110" s="122">
        <v>330</v>
      </c>
      <c r="F110" s="148" t="str">
        <f>VLOOKUP(E110,VIP!$A$2:$O12622,2,0)</f>
        <v>DRBR330</v>
      </c>
      <c r="G110" s="121" t="str">
        <f>VLOOKUP(E110,'LISTADO ATM'!$A$2:$B$900,2,0)</f>
        <v xml:space="preserve">ATM Oficina Boulevard (Higuey) </v>
      </c>
      <c r="H110" s="121" t="str">
        <f>VLOOKUP(E110,VIP!$A$2:$O17543,7,FALSE)</f>
        <v>Si</v>
      </c>
      <c r="I110" s="121" t="str">
        <f>VLOOKUP(E110,VIP!$A$2:$O9508,8,FALSE)</f>
        <v>Si</v>
      </c>
      <c r="J110" s="121" t="str">
        <f>VLOOKUP(E110,VIP!$A$2:$O9458,8,FALSE)</f>
        <v>Si</v>
      </c>
      <c r="K110" s="121" t="str">
        <f>VLOOKUP(E110,VIP!$A$2:$O13032,6,0)</f>
        <v>SI</v>
      </c>
      <c r="L110" s="123" t="s">
        <v>2522</v>
      </c>
      <c r="M110" s="117" t="s">
        <v>2465</v>
      </c>
      <c r="N110" s="117" t="s">
        <v>2472</v>
      </c>
      <c r="O110" s="148" t="s">
        <v>2493</v>
      </c>
      <c r="P110" s="136"/>
      <c r="Q110" s="117" t="s">
        <v>2522</v>
      </c>
    </row>
    <row r="111" spans="1:17" ht="18" x14ac:dyDescent="0.25">
      <c r="A111" s="121" t="str">
        <f>VLOOKUP(E111,'LISTADO ATM'!$A$2:$C$901,3,0)</f>
        <v>NORTE</v>
      </c>
      <c r="B111" s="139">
        <v>335857013</v>
      </c>
      <c r="C111" s="119">
        <v>44304.762083333335</v>
      </c>
      <c r="D111" s="121" t="s">
        <v>2190</v>
      </c>
      <c r="E111" s="122">
        <v>95</v>
      </c>
      <c r="F111" s="151" t="str">
        <f>VLOOKUP(E111,VIP!$A$2:$O12626,2,0)</f>
        <v>DRBR095</v>
      </c>
      <c r="G111" s="121" t="str">
        <f>VLOOKUP(E111,'LISTADO ATM'!$A$2:$B$900,2,0)</f>
        <v xml:space="preserve">ATM Oficina Tenares </v>
      </c>
      <c r="H111" s="121" t="str">
        <f>VLOOKUP(E111,VIP!$A$2:$O17547,7,FALSE)</f>
        <v>Si</v>
      </c>
      <c r="I111" s="121" t="str">
        <f>VLOOKUP(E111,VIP!$A$2:$O9512,8,FALSE)</f>
        <v>Si</v>
      </c>
      <c r="J111" s="121" t="str">
        <f>VLOOKUP(E111,VIP!$A$2:$O9462,8,FALSE)</f>
        <v>Si</v>
      </c>
      <c r="K111" s="121" t="str">
        <f>VLOOKUP(E111,VIP!$A$2:$O13036,6,0)</f>
        <v>SI</v>
      </c>
      <c r="L111" s="123" t="s">
        <v>2254</v>
      </c>
      <c r="M111" s="117" t="s">
        <v>2465</v>
      </c>
      <c r="N111" s="117" t="s">
        <v>2472</v>
      </c>
      <c r="O111" s="151" t="s">
        <v>2501</v>
      </c>
      <c r="P111" s="136"/>
      <c r="Q111" s="117" t="s">
        <v>2254</v>
      </c>
    </row>
    <row r="112" spans="1:17" ht="18" x14ac:dyDescent="0.25">
      <c r="A112" s="121" t="str">
        <f>VLOOKUP(E112,'LISTADO ATM'!$A$2:$C$901,3,0)</f>
        <v>SUR</v>
      </c>
      <c r="B112" s="139">
        <v>335857016</v>
      </c>
      <c r="C112" s="119">
        <v>44304.811018518521</v>
      </c>
      <c r="D112" s="121" t="s">
        <v>2468</v>
      </c>
      <c r="E112" s="122">
        <v>619</v>
      </c>
      <c r="F112" s="151" t="str">
        <f>VLOOKUP(E112,VIP!$A$2:$O12625,2,0)</f>
        <v>DRBR619</v>
      </c>
      <c r="G112" s="121" t="str">
        <f>VLOOKUP(E112,'LISTADO ATM'!$A$2:$B$900,2,0)</f>
        <v xml:space="preserve">ATM Academia P.N. Hatillo (San Cristóbal) </v>
      </c>
      <c r="H112" s="121" t="str">
        <f>VLOOKUP(E112,VIP!$A$2:$O17546,7,FALSE)</f>
        <v>Si</v>
      </c>
      <c r="I112" s="121" t="str">
        <f>VLOOKUP(E112,VIP!$A$2:$O9511,8,FALSE)</f>
        <v>Si</v>
      </c>
      <c r="J112" s="121" t="str">
        <f>VLOOKUP(E112,VIP!$A$2:$O9461,8,FALSE)</f>
        <v>Si</v>
      </c>
      <c r="K112" s="121" t="str">
        <f>VLOOKUP(E112,VIP!$A$2:$O13035,6,0)</f>
        <v>NO</v>
      </c>
      <c r="L112" s="123" t="s">
        <v>2428</v>
      </c>
      <c r="M112" s="117" t="s">
        <v>2465</v>
      </c>
      <c r="N112" s="117" t="s">
        <v>2472</v>
      </c>
      <c r="O112" s="151" t="s">
        <v>2473</v>
      </c>
      <c r="P112" s="136"/>
      <c r="Q112" s="117" t="s">
        <v>2428</v>
      </c>
    </row>
    <row r="113" spans="1:17" ht="18" x14ac:dyDescent="0.25">
      <c r="A113" s="121" t="str">
        <f>VLOOKUP(E113,'LISTADO ATM'!$A$2:$C$901,3,0)</f>
        <v>ESTE</v>
      </c>
      <c r="B113" s="139">
        <v>335857017</v>
      </c>
      <c r="C113" s="119">
        <v>44304.811990740738</v>
      </c>
      <c r="D113" s="121" t="s">
        <v>2492</v>
      </c>
      <c r="E113" s="122">
        <v>912</v>
      </c>
      <c r="F113" s="151" t="str">
        <f>VLOOKUP(E113,VIP!$A$2:$O12624,2,0)</f>
        <v>DRBR973</v>
      </c>
      <c r="G113" s="121" t="str">
        <f>VLOOKUP(E113,'LISTADO ATM'!$A$2:$B$900,2,0)</f>
        <v xml:space="preserve">ATM Oficina San Pedro II </v>
      </c>
      <c r="H113" s="121" t="str">
        <f>VLOOKUP(E113,VIP!$A$2:$O17545,7,FALSE)</f>
        <v>Si</v>
      </c>
      <c r="I113" s="121" t="str">
        <f>VLOOKUP(E113,VIP!$A$2:$O9510,8,FALSE)</f>
        <v>Si</v>
      </c>
      <c r="J113" s="121" t="str">
        <f>VLOOKUP(E113,VIP!$A$2:$O9460,8,FALSE)</f>
        <v>Si</v>
      </c>
      <c r="K113" s="121" t="str">
        <f>VLOOKUP(E113,VIP!$A$2:$O13034,6,0)</f>
        <v>SI</v>
      </c>
      <c r="L113" s="123" t="s">
        <v>2428</v>
      </c>
      <c r="M113" s="117" t="s">
        <v>2465</v>
      </c>
      <c r="N113" s="117" t="s">
        <v>2472</v>
      </c>
      <c r="O113" s="151" t="s">
        <v>2493</v>
      </c>
      <c r="P113" s="136"/>
      <c r="Q113" s="117" t="s">
        <v>2428</v>
      </c>
    </row>
    <row r="114" spans="1:17" ht="18" x14ac:dyDescent="0.25">
      <c r="A114" s="121" t="str">
        <f>VLOOKUP(E114,'LISTADO ATM'!$A$2:$C$901,3,0)</f>
        <v>NORTE</v>
      </c>
      <c r="B114" s="139">
        <v>335857018</v>
      </c>
      <c r="C114" s="119">
        <v>44304.81322916667</v>
      </c>
      <c r="D114" s="121" t="s">
        <v>2528</v>
      </c>
      <c r="E114" s="122">
        <v>22</v>
      </c>
      <c r="F114" s="151" t="str">
        <f>VLOOKUP(E114,VIP!$A$2:$O12623,2,0)</f>
        <v>DRBR813</v>
      </c>
      <c r="G114" s="121" t="str">
        <f>VLOOKUP(E114,'LISTADO ATM'!$A$2:$B$900,2,0)</f>
        <v>ATM S/M Olimpico (Santiago)</v>
      </c>
      <c r="H114" s="121" t="str">
        <f>VLOOKUP(E114,VIP!$A$2:$O17544,7,FALSE)</f>
        <v>Si</v>
      </c>
      <c r="I114" s="121" t="str">
        <f>VLOOKUP(E114,VIP!$A$2:$O9509,8,FALSE)</f>
        <v>Si</v>
      </c>
      <c r="J114" s="121" t="str">
        <f>VLOOKUP(E114,VIP!$A$2:$O9459,8,FALSE)</f>
        <v>Si</v>
      </c>
      <c r="K114" s="121" t="str">
        <f>VLOOKUP(E114,VIP!$A$2:$O13033,6,0)</f>
        <v>NO</v>
      </c>
      <c r="L114" s="123" t="s">
        <v>2428</v>
      </c>
      <c r="M114" s="117" t="s">
        <v>2465</v>
      </c>
      <c r="N114" s="117" t="s">
        <v>2472</v>
      </c>
      <c r="O114" s="151" t="s">
        <v>2531</v>
      </c>
      <c r="P114" s="136"/>
      <c r="Q114" s="117" t="s">
        <v>2428</v>
      </c>
    </row>
    <row r="115" spans="1:17" ht="18" x14ac:dyDescent="0.25">
      <c r="A115" s="121" t="str">
        <f>VLOOKUP(E115,'LISTADO ATM'!$A$2:$C$901,3,0)</f>
        <v>DISTRITO NACIONAL</v>
      </c>
      <c r="B115" s="139" t="s">
        <v>2541</v>
      </c>
      <c r="C115" s="119">
        <v>44304.853819444441</v>
      </c>
      <c r="D115" s="121" t="s">
        <v>2189</v>
      </c>
      <c r="E115" s="122">
        <v>85</v>
      </c>
      <c r="F115" s="154" t="str">
        <f>VLOOKUP(E115,VIP!$A$2:$O12627,2,0)</f>
        <v>DRBR085</v>
      </c>
      <c r="G115" s="121" t="str">
        <f>VLOOKUP(E115,'LISTADO ATM'!$A$2:$B$900,2,0)</f>
        <v xml:space="preserve">ATM Oficina San Isidro (Fuerza Aérea) </v>
      </c>
      <c r="H115" s="121" t="str">
        <f>VLOOKUP(E115,VIP!$A$2:$O17548,7,FALSE)</f>
        <v>Si</v>
      </c>
      <c r="I115" s="121" t="str">
        <f>VLOOKUP(E115,VIP!$A$2:$O9513,8,FALSE)</f>
        <v>Si</v>
      </c>
      <c r="J115" s="121" t="str">
        <f>VLOOKUP(E115,VIP!$A$2:$O9463,8,FALSE)</f>
        <v>Si</v>
      </c>
      <c r="K115" s="121" t="str">
        <f>VLOOKUP(E115,VIP!$A$2:$O13037,6,0)</f>
        <v>NO</v>
      </c>
      <c r="L115" s="123" t="s">
        <v>2488</v>
      </c>
      <c r="M115" s="117" t="s">
        <v>2465</v>
      </c>
      <c r="N115" s="117" t="s">
        <v>2472</v>
      </c>
      <c r="O115" s="154" t="s">
        <v>2474</v>
      </c>
      <c r="P115" s="136"/>
      <c r="Q115" s="117" t="s">
        <v>2488</v>
      </c>
    </row>
    <row r="116" spans="1:17" ht="18" x14ac:dyDescent="0.25">
      <c r="A116" s="121" t="str">
        <f>VLOOKUP(E116,'LISTADO ATM'!$A$2:$C$901,3,0)</f>
        <v>DISTRITO NACIONAL</v>
      </c>
      <c r="B116" s="139" t="s">
        <v>2540</v>
      </c>
      <c r="C116" s="119">
        <v>44304.857754629629</v>
      </c>
      <c r="D116" s="121" t="s">
        <v>2189</v>
      </c>
      <c r="E116" s="122">
        <v>908</v>
      </c>
      <c r="F116" s="154" t="str">
        <f>VLOOKUP(E116,VIP!$A$2:$O12626,2,0)</f>
        <v>DRBR16D</v>
      </c>
      <c r="G116" s="121" t="str">
        <f>VLOOKUP(E116,'LISTADO ATM'!$A$2:$B$900,2,0)</f>
        <v xml:space="preserve">ATM Oficina Plaza Botánika </v>
      </c>
      <c r="H116" s="121" t="str">
        <f>VLOOKUP(E116,VIP!$A$2:$O17547,7,FALSE)</f>
        <v>Si</v>
      </c>
      <c r="I116" s="121" t="str">
        <f>VLOOKUP(E116,VIP!$A$2:$O9512,8,FALSE)</f>
        <v>Si</v>
      </c>
      <c r="J116" s="121" t="str">
        <f>VLOOKUP(E116,VIP!$A$2:$O9462,8,FALSE)</f>
        <v>Si</v>
      </c>
      <c r="K116" s="121" t="str">
        <f>VLOOKUP(E116,VIP!$A$2:$O13036,6,0)</f>
        <v>NO</v>
      </c>
      <c r="L116" s="123" t="s">
        <v>2488</v>
      </c>
      <c r="M116" s="117" t="s">
        <v>2465</v>
      </c>
      <c r="N116" s="117" t="s">
        <v>2472</v>
      </c>
      <c r="O116" s="154" t="s">
        <v>2474</v>
      </c>
      <c r="P116" s="136"/>
      <c r="Q116" s="117" t="s">
        <v>2488</v>
      </c>
    </row>
    <row r="117" spans="1:17" ht="18" x14ac:dyDescent="0.25">
      <c r="A117" s="121" t="str">
        <f>VLOOKUP(E117,'LISTADO ATM'!$A$2:$C$901,3,0)</f>
        <v>NORTE</v>
      </c>
      <c r="B117" s="139" t="s">
        <v>2539</v>
      </c>
      <c r="C117" s="119">
        <v>44304.923263888886</v>
      </c>
      <c r="D117" s="121" t="s">
        <v>2492</v>
      </c>
      <c r="E117" s="122">
        <v>282</v>
      </c>
      <c r="F117" s="154" t="str">
        <f>VLOOKUP(E117,VIP!$A$2:$O12625,2,0)</f>
        <v>DRBR282</v>
      </c>
      <c r="G117" s="121" t="str">
        <f>VLOOKUP(E117,'LISTADO ATM'!$A$2:$B$900,2,0)</f>
        <v xml:space="preserve">ATM Autobanco Nibaje </v>
      </c>
      <c r="H117" s="121" t="str">
        <f>VLOOKUP(E117,VIP!$A$2:$O17546,7,FALSE)</f>
        <v>Si</v>
      </c>
      <c r="I117" s="121" t="str">
        <f>VLOOKUP(E117,VIP!$A$2:$O9511,8,FALSE)</f>
        <v>Si</v>
      </c>
      <c r="J117" s="121" t="str">
        <f>VLOOKUP(E117,VIP!$A$2:$O9461,8,FALSE)</f>
        <v>Si</v>
      </c>
      <c r="K117" s="121" t="str">
        <f>VLOOKUP(E117,VIP!$A$2:$O13035,6,0)</f>
        <v>NO</v>
      </c>
      <c r="L117" s="123" t="s">
        <v>2525</v>
      </c>
      <c r="M117" s="117" t="s">
        <v>2465</v>
      </c>
      <c r="N117" s="117" t="s">
        <v>2472</v>
      </c>
      <c r="O117" s="154" t="s">
        <v>2493</v>
      </c>
      <c r="P117" s="136"/>
      <c r="Q117" s="117" t="s">
        <v>2525</v>
      </c>
    </row>
    <row r="118" spans="1:17" ht="18" x14ac:dyDescent="0.25">
      <c r="A118" s="121" t="str">
        <f>VLOOKUP(E118,'LISTADO ATM'!$A$2:$C$901,3,0)</f>
        <v>DISTRITO NACIONAL</v>
      </c>
      <c r="B118" s="139" t="s">
        <v>2538</v>
      </c>
      <c r="C118" s="119">
        <v>44304.924363425926</v>
      </c>
      <c r="D118" s="121" t="s">
        <v>2189</v>
      </c>
      <c r="E118" s="122">
        <v>570</v>
      </c>
      <c r="F118" s="154" t="str">
        <f>VLOOKUP(E118,VIP!$A$2:$O12624,2,0)</f>
        <v>DRBR478</v>
      </c>
      <c r="G118" s="121" t="str">
        <f>VLOOKUP(E118,'LISTADO ATM'!$A$2:$B$900,2,0)</f>
        <v xml:space="preserve">ATM S/M Liverpool Villa Mella </v>
      </c>
      <c r="H118" s="121" t="str">
        <f>VLOOKUP(E118,VIP!$A$2:$O17545,7,FALSE)</f>
        <v>Si</v>
      </c>
      <c r="I118" s="121" t="str">
        <f>VLOOKUP(E118,VIP!$A$2:$O9510,8,FALSE)</f>
        <v>Si</v>
      </c>
      <c r="J118" s="121" t="str">
        <f>VLOOKUP(E118,VIP!$A$2:$O9460,8,FALSE)</f>
        <v>Si</v>
      </c>
      <c r="K118" s="121" t="str">
        <f>VLOOKUP(E118,VIP!$A$2:$O13034,6,0)</f>
        <v>NO</v>
      </c>
      <c r="L118" s="123" t="s">
        <v>2228</v>
      </c>
      <c r="M118" s="117" t="s">
        <v>2465</v>
      </c>
      <c r="N118" s="117" t="s">
        <v>2472</v>
      </c>
      <c r="O118" s="156" t="s">
        <v>2474</v>
      </c>
      <c r="P118" s="136"/>
      <c r="Q118" s="117" t="s">
        <v>2228</v>
      </c>
    </row>
    <row r="119" spans="1:17" ht="18" x14ac:dyDescent="0.25">
      <c r="A119" s="121" t="str">
        <f>VLOOKUP(E119,'LISTADO ATM'!$A$2:$C$901,3,0)</f>
        <v>ESTE</v>
      </c>
      <c r="B119" s="139" t="s">
        <v>2547</v>
      </c>
      <c r="C119" s="119">
        <v>44304.942627314813</v>
      </c>
      <c r="D119" s="121" t="s">
        <v>2492</v>
      </c>
      <c r="E119" s="122">
        <v>121</v>
      </c>
      <c r="F119" s="156" t="str">
        <f>VLOOKUP(E119,VIP!$A$2:$O12630,2,0)</f>
        <v>DRBR121</v>
      </c>
      <c r="G119" s="121" t="str">
        <f>VLOOKUP(E119,'LISTADO ATM'!$A$2:$B$900,2,0)</f>
        <v xml:space="preserve">ATM Oficina Bayaguana </v>
      </c>
      <c r="H119" s="121" t="str">
        <f>VLOOKUP(E119,VIP!$A$2:$O17551,7,FALSE)</f>
        <v>Si</v>
      </c>
      <c r="I119" s="121" t="str">
        <f>VLOOKUP(E119,VIP!$A$2:$O9516,8,FALSE)</f>
        <v>Si</v>
      </c>
      <c r="J119" s="121" t="str">
        <f>VLOOKUP(E119,VIP!$A$2:$O9466,8,FALSE)</f>
        <v>Si</v>
      </c>
      <c r="K119" s="121" t="str">
        <f>VLOOKUP(E119,VIP!$A$2:$O13040,6,0)</f>
        <v>SI</v>
      </c>
      <c r="L119" s="123" t="s">
        <v>2428</v>
      </c>
      <c r="M119" s="117" t="s">
        <v>2465</v>
      </c>
      <c r="N119" s="117" t="s">
        <v>2472</v>
      </c>
      <c r="O119" s="156" t="s">
        <v>2493</v>
      </c>
      <c r="P119" s="136"/>
      <c r="Q119" s="117" t="s">
        <v>2428</v>
      </c>
    </row>
    <row r="120" spans="1:17" ht="18" x14ac:dyDescent="0.25">
      <c r="A120" s="121" t="str">
        <f>VLOOKUP(E120,'LISTADO ATM'!$A$2:$C$901,3,0)</f>
        <v>DISTRITO NACIONAL</v>
      </c>
      <c r="B120" s="139" t="s">
        <v>2546</v>
      </c>
      <c r="C120" s="119">
        <v>44304.96466435185</v>
      </c>
      <c r="D120" s="121" t="s">
        <v>2189</v>
      </c>
      <c r="E120" s="122">
        <v>707</v>
      </c>
      <c r="F120" s="156" t="str">
        <f>VLOOKUP(E120,VIP!$A$2:$O12629,2,0)</f>
        <v>DRBR707</v>
      </c>
      <c r="G120" s="121" t="str">
        <f>VLOOKUP(E120,'LISTADO ATM'!$A$2:$B$900,2,0)</f>
        <v xml:space="preserve">ATM IAD </v>
      </c>
      <c r="H120" s="121" t="str">
        <f>VLOOKUP(E120,VIP!$A$2:$O17550,7,FALSE)</f>
        <v>No</v>
      </c>
      <c r="I120" s="121" t="str">
        <f>VLOOKUP(E120,VIP!$A$2:$O9515,8,FALSE)</f>
        <v>No</v>
      </c>
      <c r="J120" s="121" t="str">
        <f>VLOOKUP(E120,VIP!$A$2:$O9465,8,FALSE)</f>
        <v>No</v>
      </c>
      <c r="K120" s="121" t="str">
        <f>VLOOKUP(E120,VIP!$A$2:$O13039,6,0)</f>
        <v>NO</v>
      </c>
      <c r="L120" s="123" t="s">
        <v>2254</v>
      </c>
      <c r="M120" s="117" t="s">
        <v>2465</v>
      </c>
      <c r="N120" s="117" t="s">
        <v>2472</v>
      </c>
      <c r="O120" s="156" t="s">
        <v>2474</v>
      </c>
      <c r="P120" s="136"/>
      <c r="Q120" s="117" t="s">
        <v>2254</v>
      </c>
    </row>
    <row r="121" spans="1:17" ht="18" x14ac:dyDescent="0.25">
      <c r="A121" s="121" t="str">
        <f>VLOOKUP(E121,'LISTADO ATM'!$A$2:$C$901,3,0)</f>
        <v>DISTRITO NACIONAL</v>
      </c>
      <c r="B121" s="139" t="s">
        <v>2545</v>
      </c>
      <c r="C121" s="119">
        <v>44304.994247685187</v>
      </c>
      <c r="D121" s="121" t="s">
        <v>2189</v>
      </c>
      <c r="E121" s="122">
        <v>473</v>
      </c>
      <c r="F121" s="156" t="str">
        <f>VLOOKUP(E121,VIP!$A$2:$O12628,2,0)</f>
        <v>DRBR473</v>
      </c>
      <c r="G121" s="121" t="str">
        <f>VLOOKUP(E121,'LISTADO ATM'!$A$2:$B$900,2,0)</f>
        <v xml:space="preserve">ATM Oficina Carrefour II </v>
      </c>
      <c r="H121" s="121" t="str">
        <f>VLOOKUP(E121,VIP!$A$2:$O17549,7,FALSE)</f>
        <v>Si</v>
      </c>
      <c r="I121" s="121" t="str">
        <f>VLOOKUP(E121,VIP!$A$2:$O9514,8,FALSE)</f>
        <v>Si</v>
      </c>
      <c r="J121" s="121" t="str">
        <f>VLOOKUP(E121,VIP!$A$2:$O9464,8,FALSE)</f>
        <v>Si</v>
      </c>
      <c r="K121" s="121" t="str">
        <f>VLOOKUP(E121,VIP!$A$2:$O13038,6,0)</f>
        <v>NO</v>
      </c>
      <c r="L121" s="123" t="s">
        <v>2228</v>
      </c>
      <c r="M121" s="117" t="s">
        <v>2465</v>
      </c>
      <c r="N121" s="117" t="s">
        <v>2472</v>
      </c>
      <c r="O121" s="156" t="s">
        <v>2474</v>
      </c>
      <c r="P121" s="136"/>
      <c r="Q121" s="117" t="s">
        <v>2228</v>
      </c>
    </row>
    <row r="122" spans="1:17" ht="18" x14ac:dyDescent="0.25">
      <c r="A122" s="121" t="str">
        <f>VLOOKUP(E122,'LISTADO ATM'!$A$2:$C$901,3,0)</f>
        <v>DISTRITO NACIONAL</v>
      </c>
      <c r="B122" s="139" t="s">
        <v>2544</v>
      </c>
      <c r="C122" s="119">
        <v>44304.994664351849</v>
      </c>
      <c r="D122" s="121" t="s">
        <v>2189</v>
      </c>
      <c r="E122" s="122">
        <v>542</v>
      </c>
      <c r="F122" s="156" t="str">
        <f>VLOOKUP(E122,VIP!$A$2:$O12627,2,0)</f>
        <v>DRBR542</v>
      </c>
      <c r="G122" s="121" t="str">
        <f>VLOOKUP(E122,'LISTADO ATM'!$A$2:$B$900,2,0)</f>
        <v>ATM S/M la Cadena Carretera Mella</v>
      </c>
      <c r="H122" s="121" t="str">
        <f>VLOOKUP(E122,VIP!$A$2:$O17548,7,FALSE)</f>
        <v>NO</v>
      </c>
      <c r="I122" s="121" t="str">
        <f>VLOOKUP(E122,VIP!$A$2:$O9513,8,FALSE)</f>
        <v>SI</v>
      </c>
      <c r="J122" s="121" t="str">
        <f>VLOOKUP(E122,VIP!$A$2:$O9463,8,FALSE)</f>
        <v>SI</v>
      </c>
      <c r="K122" s="121" t="str">
        <f>VLOOKUP(E122,VIP!$A$2:$O13037,6,0)</f>
        <v>NO</v>
      </c>
      <c r="L122" s="123" t="s">
        <v>2228</v>
      </c>
      <c r="M122" s="117" t="s">
        <v>2465</v>
      </c>
      <c r="N122" s="117" t="s">
        <v>2472</v>
      </c>
      <c r="O122" s="156" t="s">
        <v>2474</v>
      </c>
      <c r="P122" s="136"/>
      <c r="Q122" s="117" t="s">
        <v>2228</v>
      </c>
    </row>
    <row r="123" spans="1:17" ht="18" x14ac:dyDescent="0.25">
      <c r="A123" s="121" t="str">
        <f>VLOOKUP(E123,'LISTADO ATM'!$A$2:$C$901,3,0)</f>
        <v>ESTE</v>
      </c>
      <c r="B123" s="139" t="s">
        <v>2543</v>
      </c>
      <c r="C123" s="119">
        <v>44304.995347222219</v>
      </c>
      <c r="D123" s="121" t="s">
        <v>2189</v>
      </c>
      <c r="E123" s="122">
        <v>217</v>
      </c>
      <c r="F123" s="156" t="str">
        <f>VLOOKUP(E123,VIP!$A$2:$O12626,2,0)</f>
        <v>DRBR217</v>
      </c>
      <c r="G123" s="121" t="str">
        <f>VLOOKUP(E123,'LISTADO ATM'!$A$2:$B$900,2,0)</f>
        <v xml:space="preserve">ATM Oficina Bávaro </v>
      </c>
      <c r="H123" s="121" t="str">
        <f>VLOOKUP(E123,VIP!$A$2:$O17547,7,FALSE)</f>
        <v>Si</v>
      </c>
      <c r="I123" s="121" t="str">
        <f>VLOOKUP(E123,VIP!$A$2:$O9512,8,FALSE)</f>
        <v>Si</v>
      </c>
      <c r="J123" s="121" t="str">
        <f>VLOOKUP(E123,VIP!$A$2:$O9462,8,FALSE)</f>
        <v>Si</v>
      </c>
      <c r="K123" s="121" t="str">
        <f>VLOOKUP(E123,VIP!$A$2:$O13036,6,0)</f>
        <v>NO</v>
      </c>
      <c r="L123" s="123" t="s">
        <v>2228</v>
      </c>
      <c r="M123" s="117" t="s">
        <v>2465</v>
      </c>
      <c r="N123" s="117" t="s">
        <v>2472</v>
      </c>
      <c r="O123" s="156" t="s">
        <v>2474</v>
      </c>
      <c r="P123" s="136"/>
      <c r="Q123" s="117" t="s">
        <v>2228</v>
      </c>
    </row>
    <row r="124" spans="1:17" ht="18" x14ac:dyDescent="0.25">
      <c r="A124" s="121" t="str">
        <f>VLOOKUP(E124,'LISTADO ATM'!$A$2:$C$901,3,0)</f>
        <v>NORTE</v>
      </c>
      <c r="B124" s="139" t="s">
        <v>2542</v>
      </c>
      <c r="C124" s="119">
        <v>44304.995810185188</v>
      </c>
      <c r="D124" s="121" t="s">
        <v>2190</v>
      </c>
      <c r="E124" s="122">
        <v>482</v>
      </c>
      <c r="F124" s="156" t="str">
        <f>VLOOKUP(E124,VIP!$A$2:$O12625,2,0)</f>
        <v>DRBR482</v>
      </c>
      <c r="G124" s="121" t="str">
        <f>VLOOKUP(E124,'LISTADO ATM'!$A$2:$B$900,2,0)</f>
        <v xml:space="preserve">ATM Centro de Caja Plaza Lama (Santiago) </v>
      </c>
      <c r="H124" s="121" t="str">
        <f>VLOOKUP(E124,VIP!$A$2:$O17546,7,FALSE)</f>
        <v>Si</v>
      </c>
      <c r="I124" s="121" t="str">
        <f>VLOOKUP(E124,VIP!$A$2:$O9511,8,FALSE)</f>
        <v>Si</v>
      </c>
      <c r="J124" s="121" t="str">
        <f>VLOOKUP(E124,VIP!$A$2:$O9461,8,FALSE)</f>
        <v>Si</v>
      </c>
      <c r="K124" s="121" t="str">
        <f>VLOOKUP(E124,VIP!$A$2:$O13035,6,0)</f>
        <v>NO</v>
      </c>
      <c r="L124" s="123" t="s">
        <v>2228</v>
      </c>
      <c r="M124" s="117" t="s">
        <v>2465</v>
      </c>
      <c r="N124" s="117" t="s">
        <v>2472</v>
      </c>
      <c r="O124" s="156" t="s">
        <v>2501</v>
      </c>
      <c r="P124" s="136"/>
      <c r="Q124" s="117" t="s">
        <v>2228</v>
      </c>
    </row>
    <row r="125" spans="1:17" ht="18" x14ac:dyDescent="0.25">
      <c r="A125" s="121" t="str">
        <f>VLOOKUP(E125,'LISTADO ATM'!$A$2:$C$901,3,0)</f>
        <v>SUR</v>
      </c>
      <c r="B125" s="139" t="s">
        <v>2549</v>
      </c>
      <c r="C125" s="119">
        <v>44305.163391203707</v>
      </c>
      <c r="D125" s="121" t="s">
        <v>2189</v>
      </c>
      <c r="E125" s="122">
        <v>45</v>
      </c>
      <c r="F125" s="157" t="str">
        <f>VLOOKUP(E125,VIP!$A$2:$O12626,2,0)</f>
        <v>DRBR045</v>
      </c>
      <c r="G125" s="121" t="str">
        <f>VLOOKUP(E125,'LISTADO ATM'!$A$2:$B$900,2,0)</f>
        <v xml:space="preserve">ATM Oficina Tamayo </v>
      </c>
      <c r="H125" s="121" t="str">
        <f>VLOOKUP(E125,VIP!$A$2:$O17547,7,FALSE)</f>
        <v>Si</v>
      </c>
      <c r="I125" s="121" t="str">
        <f>VLOOKUP(E125,VIP!$A$2:$O9512,8,FALSE)</f>
        <v>Si</v>
      </c>
      <c r="J125" s="121" t="str">
        <f>VLOOKUP(E125,VIP!$A$2:$O9462,8,FALSE)</f>
        <v>Si</v>
      </c>
      <c r="K125" s="121" t="str">
        <f>VLOOKUP(E125,VIP!$A$2:$O13036,6,0)</f>
        <v>SI</v>
      </c>
      <c r="L125" s="123" t="s">
        <v>2254</v>
      </c>
      <c r="M125" s="117" t="s">
        <v>2465</v>
      </c>
      <c r="N125" s="117" t="s">
        <v>2472</v>
      </c>
      <c r="O125" s="157" t="s">
        <v>2474</v>
      </c>
      <c r="P125" s="136"/>
      <c r="Q125" s="117" t="s">
        <v>2254</v>
      </c>
    </row>
    <row r="126" spans="1:17" ht="18" x14ac:dyDescent="0.25">
      <c r="A126" s="121" t="str">
        <f>VLOOKUP(E126,'LISTADO ATM'!$A$2:$C$901,3,0)</f>
        <v>DISTRITO NACIONAL</v>
      </c>
      <c r="B126" s="139" t="s">
        <v>2550</v>
      </c>
      <c r="C126" s="119">
        <v>44305.167071759257</v>
      </c>
      <c r="D126" s="121" t="s">
        <v>2189</v>
      </c>
      <c r="E126" s="122">
        <v>971</v>
      </c>
      <c r="F126" s="157" t="str">
        <f>VLOOKUP(E126,VIP!$A$2:$O12627,2,0)</f>
        <v>DRBR24U</v>
      </c>
      <c r="G126" s="121" t="str">
        <f>VLOOKUP(E126,'LISTADO ATM'!$A$2:$B$900,2,0)</f>
        <v xml:space="preserve">ATM Club Banreservas I </v>
      </c>
      <c r="H126" s="121" t="str">
        <f>VLOOKUP(E126,VIP!$A$2:$O17548,7,FALSE)</f>
        <v>Si</v>
      </c>
      <c r="I126" s="121" t="str">
        <f>VLOOKUP(E126,VIP!$A$2:$O9513,8,FALSE)</f>
        <v>Si</v>
      </c>
      <c r="J126" s="121" t="str">
        <f>VLOOKUP(E126,VIP!$A$2:$O9463,8,FALSE)</f>
        <v>Si</v>
      </c>
      <c r="K126" s="121" t="str">
        <f>VLOOKUP(E126,VIP!$A$2:$O13037,6,0)</f>
        <v>NO</v>
      </c>
      <c r="L126" s="123" t="s">
        <v>2254</v>
      </c>
      <c r="M126" s="117" t="s">
        <v>2465</v>
      </c>
      <c r="N126" s="117" t="s">
        <v>2472</v>
      </c>
      <c r="O126" s="157" t="s">
        <v>2474</v>
      </c>
      <c r="P126" s="136"/>
      <c r="Q126" s="117" t="s">
        <v>2254</v>
      </c>
    </row>
    <row r="127" spans="1:17" ht="18" x14ac:dyDescent="0.25">
      <c r="A127" s="121" t="str">
        <f>VLOOKUP(E127,'LISTADO ATM'!$A$2:$C$901,3,0)</f>
        <v>DISTRITO NACIONAL</v>
      </c>
      <c r="B127" s="139" t="s">
        <v>2551</v>
      </c>
      <c r="C127" s="119">
        <v>44305.247731481482</v>
      </c>
      <c r="D127" s="121" t="s">
        <v>2468</v>
      </c>
      <c r="E127" s="122">
        <v>717</v>
      </c>
      <c r="F127" s="157" t="str">
        <f>VLOOKUP(E127,VIP!$A$2:$O12628,2,0)</f>
        <v>DRBR24K</v>
      </c>
      <c r="G127" s="121" t="str">
        <f>VLOOKUP(E127,'LISTADO ATM'!$A$2:$B$900,2,0)</f>
        <v xml:space="preserve">ATM Oficina Los Alcarrizos </v>
      </c>
      <c r="H127" s="121" t="str">
        <f>VLOOKUP(E127,VIP!$A$2:$O17549,7,FALSE)</f>
        <v>Si</v>
      </c>
      <c r="I127" s="121" t="str">
        <f>VLOOKUP(E127,VIP!$A$2:$O9514,8,FALSE)</f>
        <v>Si</v>
      </c>
      <c r="J127" s="121" t="str">
        <f>VLOOKUP(E127,VIP!$A$2:$O9464,8,FALSE)</f>
        <v>Si</v>
      </c>
      <c r="K127" s="121" t="str">
        <f>VLOOKUP(E127,VIP!$A$2:$O13038,6,0)</f>
        <v>SI</v>
      </c>
      <c r="L127" s="123" t="s">
        <v>2428</v>
      </c>
      <c r="M127" s="117" t="s">
        <v>2465</v>
      </c>
      <c r="N127" s="117" t="s">
        <v>2472</v>
      </c>
      <c r="O127" s="157" t="s">
        <v>2473</v>
      </c>
      <c r="P127" s="136"/>
      <c r="Q127" s="117" t="s">
        <v>2428</v>
      </c>
    </row>
    <row r="128" spans="1:17" ht="18" x14ac:dyDescent="0.25">
      <c r="A128" s="121" t="str">
        <f>VLOOKUP(E128,'LISTADO ATM'!$A$2:$C$901,3,0)</f>
        <v>NORTE</v>
      </c>
      <c r="B128" s="139" t="s">
        <v>2552</v>
      </c>
      <c r="C128" s="119">
        <v>44305.248645833337</v>
      </c>
      <c r="D128" s="121" t="s">
        <v>2492</v>
      </c>
      <c r="E128" s="122">
        <v>411</v>
      </c>
      <c r="F128" s="157" t="str">
        <f>VLOOKUP(E128,VIP!$A$2:$O12629,2,0)</f>
        <v>DRBR411</v>
      </c>
      <c r="G128" s="121" t="str">
        <f>VLOOKUP(E128,'LISTADO ATM'!$A$2:$B$900,2,0)</f>
        <v xml:space="preserve">ATM UNP Piedra Blanca </v>
      </c>
      <c r="H128" s="121" t="str">
        <f>VLOOKUP(E128,VIP!$A$2:$O17550,7,FALSE)</f>
        <v>Si</v>
      </c>
      <c r="I128" s="121" t="str">
        <f>VLOOKUP(E128,VIP!$A$2:$O9515,8,FALSE)</f>
        <v>Si</v>
      </c>
      <c r="J128" s="121" t="str">
        <f>VLOOKUP(E128,VIP!$A$2:$O9465,8,FALSE)</f>
        <v>Si</v>
      </c>
      <c r="K128" s="121" t="str">
        <f>VLOOKUP(E128,VIP!$A$2:$O13039,6,0)</f>
        <v>NO</v>
      </c>
      <c r="L128" s="123" t="s">
        <v>2459</v>
      </c>
      <c r="M128" s="117" t="s">
        <v>2465</v>
      </c>
      <c r="N128" s="117" t="s">
        <v>2472</v>
      </c>
      <c r="O128" s="157" t="s">
        <v>2493</v>
      </c>
      <c r="P128" s="136"/>
      <c r="Q128" s="117" t="s">
        <v>2459</v>
      </c>
    </row>
  </sheetData>
  <autoFilter ref="A4:Q4">
    <sortState ref="A5:Q12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10 B32:B44 B1:B4 B115:B124 B129:B1048576">
    <cfRule type="duplicateValues" dxfId="369" priority="563"/>
  </conditionalFormatting>
  <conditionalFormatting sqref="E97:E110 E10:E44 E1:E4 E115:E124 E129:E1048576">
    <cfRule type="duplicateValues" dxfId="368" priority="562"/>
  </conditionalFormatting>
  <conditionalFormatting sqref="E97:E110 E10:E44 E115:E124 E129:E1048576">
    <cfRule type="duplicateValues" dxfId="367" priority="559"/>
  </conditionalFormatting>
  <conditionalFormatting sqref="B97:B110 B32:B44 B115:B124 B129:B1048576">
    <cfRule type="duplicateValues" dxfId="366" priority="558"/>
  </conditionalFormatting>
  <conditionalFormatting sqref="E97:E110">
    <cfRule type="duplicateValues" dxfId="365" priority="553"/>
  </conditionalFormatting>
  <conditionalFormatting sqref="B32:B44">
    <cfRule type="duplicateValues" dxfId="364" priority="552"/>
  </conditionalFormatting>
  <conditionalFormatting sqref="B97:B110 B32:B44 B1:B4 B115:B124 B129:B1048576">
    <cfRule type="duplicateValues" dxfId="363" priority="543"/>
    <cfRule type="duplicateValues" dxfId="362" priority="544"/>
  </conditionalFormatting>
  <conditionalFormatting sqref="B32:B44">
    <cfRule type="duplicateValues" dxfId="361" priority="532"/>
  </conditionalFormatting>
  <conditionalFormatting sqref="B32:B44">
    <cfRule type="duplicateValues" dxfId="360" priority="519"/>
  </conditionalFormatting>
  <conditionalFormatting sqref="E97:E110">
    <cfRule type="duplicateValues" dxfId="359" priority="342"/>
  </conditionalFormatting>
  <conditionalFormatting sqref="E97:E110 E1:E44 E115:E124 E129:E1048576">
    <cfRule type="duplicateValues" dxfId="358" priority="295"/>
  </conditionalFormatting>
  <conditionalFormatting sqref="B45:B49">
    <cfRule type="duplicateValues" dxfId="357" priority="291"/>
  </conditionalFormatting>
  <conditionalFormatting sqref="E45:E49">
    <cfRule type="duplicateValues" dxfId="356" priority="290"/>
  </conditionalFormatting>
  <conditionalFormatting sqref="E45:E49">
    <cfRule type="duplicateValues" dxfId="355" priority="289"/>
  </conditionalFormatting>
  <conditionalFormatting sqref="B45:B49">
    <cfRule type="duplicateValues" dxfId="354" priority="288"/>
  </conditionalFormatting>
  <conditionalFormatting sqref="E45:E49">
    <cfRule type="duplicateValues" dxfId="353" priority="287"/>
  </conditionalFormatting>
  <conditionalFormatting sqref="B45:B49">
    <cfRule type="duplicateValues" dxfId="352" priority="286"/>
  </conditionalFormatting>
  <conditionalFormatting sqref="B45:B49">
    <cfRule type="duplicateValues" dxfId="351" priority="284"/>
    <cfRule type="duplicateValues" dxfId="350" priority="285"/>
  </conditionalFormatting>
  <conditionalFormatting sqref="B45:B49">
    <cfRule type="duplicateValues" dxfId="349" priority="283"/>
  </conditionalFormatting>
  <conditionalFormatting sqref="B45:B49">
    <cfRule type="duplicateValues" dxfId="348" priority="282"/>
  </conditionalFormatting>
  <conditionalFormatting sqref="E45:E49">
    <cfRule type="duplicateValues" dxfId="347" priority="281"/>
  </conditionalFormatting>
  <conditionalFormatting sqref="E45:E49">
    <cfRule type="duplicateValues" dxfId="346" priority="280"/>
  </conditionalFormatting>
  <conditionalFormatting sqref="B45:B49">
    <cfRule type="duplicateValues" dxfId="345" priority="279"/>
  </conditionalFormatting>
  <conditionalFormatting sqref="B45:B49">
    <cfRule type="duplicateValues" dxfId="344" priority="277"/>
    <cfRule type="duplicateValues" dxfId="343" priority="278"/>
  </conditionalFormatting>
  <conditionalFormatting sqref="E45:E49">
    <cfRule type="duplicateValues" dxfId="342" priority="276"/>
  </conditionalFormatting>
  <conditionalFormatting sqref="E97:E110 E1:E49 E115:E124 E129:E1048576">
    <cfRule type="duplicateValues" dxfId="341" priority="275"/>
  </conditionalFormatting>
  <conditionalFormatting sqref="B50:B68">
    <cfRule type="duplicateValues" dxfId="340" priority="274"/>
  </conditionalFormatting>
  <conditionalFormatting sqref="E50:E68">
    <cfRule type="duplicateValues" dxfId="339" priority="273"/>
  </conditionalFormatting>
  <conditionalFormatting sqref="E50:E68">
    <cfRule type="duplicateValues" dxfId="338" priority="272"/>
  </conditionalFormatting>
  <conditionalFormatting sqref="B50:B68">
    <cfRule type="duplicateValues" dxfId="337" priority="271"/>
  </conditionalFormatting>
  <conditionalFormatting sqref="E50:E68">
    <cfRule type="duplicateValues" dxfId="336" priority="270"/>
  </conditionalFormatting>
  <conditionalFormatting sqref="B50:B68">
    <cfRule type="duplicateValues" dxfId="335" priority="269"/>
  </conditionalFormatting>
  <conditionalFormatting sqref="B50:B68">
    <cfRule type="duplicateValues" dxfId="334" priority="267"/>
    <cfRule type="duplicateValues" dxfId="333" priority="268"/>
  </conditionalFormatting>
  <conditionalFormatting sqref="B50:B68">
    <cfRule type="duplicateValues" dxfId="332" priority="266"/>
  </conditionalFormatting>
  <conditionalFormatting sqref="B50:B68">
    <cfRule type="duplicateValues" dxfId="331" priority="265"/>
  </conditionalFormatting>
  <conditionalFormatting sqref="E50:E68">
    <cfRule type="duplicateValues" dxfId="330" priority="264"/>
  </conditionalFormatting>
  <conditionalFormatting sqref="E50:E68">
    <cfRule type="duplicateValues" dxfId="329" priority="263"/>
  </conditionalFormatting>
  <conditionalFormatting sqref="B50:B68">
    <cfRule type="duplicateValues" dxfId="328" priority="262"/>
  </conditionalFormatting>
  <conditionalFormatting sqref="B50:B68">
    <cfRule type="duplicateValues" dxfId="327" priority="260"/>
    <cfRule type="duplicateValues" dxfId="326" priority="261"/>
  </conditionalFormatting>
  <conditionalFormatting sqref="E50:E68">
    <cfRule type="duplicateValues" dxfId="325" priority="259"/>
  </conditionalFormatting>
  <conditionalFormatting sqref="E50:E68">
    <cfRule type="duplicateValues" dxfId="324" priority="258"/>
  </conditionalFormatting>
  <conditionalFormatting sqref="B69">
    <cfRule type="duplicateValues" dxfId="323" priority="257"/>
  </conditionalFormatting>
  <conditionalFormatting sqref="E69">
    <cfRule type="duplicateValues" dxfId="322" priority="256"/>
  </conditionalFormatting>
  <conditionalFormatting sqref="E69">
    <cfRule type="duplicateValues" dxfId="321" priority="255"/>
  </conditionalFormatting>
  <conditionalFormatting sqref="B69">
    <cfRule type="duplicateValues" dxfId="320" priority="254"/>
  </conditionalFormatting>
  <conditionalFormatting sqref="E69">
    <cfRule type="duplicateValues" dxfId="319" priority="253"/>
  </conditionalFormatting>
  <conditionalFormatting sqref="B69">
    <cfRule type="duplicateValues" dxfId="318" priority="252"/>
  </conditionalFormatting>
  <conditionalFormatting sqref="B69">
    <cfRule type="duplicateValues" dxfId="317" priority="250"/>
    <cfRule type="duplicateValues" dxfId="316" priority="251"/>
  </conditionalFormatting>
  <conditionalFormatting sqref="B69">
    <cfRule type="duplicateValues" dxfId="315" priority="249"/>
  </conditionalFormatting>
  <conditionalFormatting sqref="B69">
    <cfRule type="duplicateValues" dxfId="314" priority="248"/>
  </conditionalFormatting>
  <conditionalFormatting sqref="E69">
    <cfRule type="duplicateValues" dxfId="313" priority="247"/>
  </conditionalFormatting>
  <conditionalFormatting sqref="E69">
    <cfRule type="duplicateValues" dxfId="312" priority="246"/>
  </conditionalFormatting>
  <conditionalFormatting sqref="B69">
    <cfRule type="duplicateValues" dxfId="311" priority="245"/>
  </conditionalFormatting>
  <conditionalFormatting sqref="B69">
    <cfRule type="duplicateValues" dxfId="310" priority="243"/>
    <cfRule type="duplicateValues" dxfId="309" priority="244"/>
  </conditionalFormatting>
  <conditionalFormatting sqref="E69">
    <cfRule type="duplicateValues" dxfId="308" priority="242"/>
  </conditionalFormatting>
  <conditionalFormatting sqref="E69">
    <cfRule type="duplicateValues" dxfId="307" priority="241"/>
  </conditionalFormatting>
  <conditionalFormatting sqref="B97:B110 B1:B69 B115:B124 B129:B1048576">
    <cfRule type="duplicateValues" dxfId="306" priority="240"/>
  </conditionalFormatting>
  <conditionalFormatting sqref="E97:E110 E1:E91 E115:E124 E129:E1048576">
    <cfRule type="duplicateValues" dxfId="305" priority="221"/>
  </conditionalFormatting>
  <conditionalFormatting sqref="B92:B93">
    <cfRule type="duplicateValues" dxfId="304" priority="220"/>
  </conditionalFormatting>
  <conditionalFormatting sqref="E92:E93">
    <cfRule type="duplicateValues" dxfId="303" priority="219"/>
  </conditionalFormatting>
  <conditionalFormatting sqref="E92:E93">
    <cfRule type="duplicateValues" dxfId="302" priority="218"/>
  </conditionalFormatting>
  <conditionalFormatting sqref="B92:B93">
    <cfRule type="duplicateValues" dxfId="301" priority="217"/>
  </conditionalFormatting>
  <conditionalFormatting sqref="E92:E93">
    <cfRule type="duplicateValues" dxfId="300" priority="216"/>
  </conditionalFormatting>
  <conditionalFormatting sqref="B92:B93">
    <cfRule type="duplicateValues" dxfId="299" priority="215"/>
  </conditionalFormatting>
  <conditionalFormatting sqref="B92:B93">
    <cfRule type="duplicateValues" dxfId="298" priority="213"/>
    <cfRule type="duplicateValues" dxfId="297" priority="214"/>
  </conditionalFormatting>
  <conditionalFormatting sqref="B92:B93">
    <cfRule type="duplicateValues" dxfId="296" priority="212"/>
  </conditionalFormatting>
  <conditionalFormatting sqref="B92:B93">
    <cfRule type="duplicateValues" dxfId="295" priority="211"/>
  </conditionalFormatting>
  <conditionalFormatting sqref="E92:E93">
    <cfRule type="duplicateValues" dxfId="294" priority="210"/>
  </conditionalFormatting>
  <conditionalFormatting sqref="E92:E93">
    <cfRule type="duplicateValues" dxfId="293" priority="209"/>
  </conditionalFormatting>
  <conditionalFormatting sqref="B92:B93">
    <cfRule type="duplicateValues" dxfId="292" priority="208"/>
  </conditionalFormatting>
  <conditionalFormatting sqref="B92:B93">
    <cfRule type="duplicateValues" dxfId="291" priority="206"/>
    <cfRule type="duplicateValues" dxfId="290" priority="207"/>
  </conditionalFormatting>
  <conditionalFormatting sqref="E92:E93">
    <cfRule type="duplicateValues" dxfId="289" priority="205"/>
  </conditionalFormatting>
  <conditionalFormatting sqref="E92:E93">
    <cfRule type="duplicateValues" dxfId="288" priority="204"/>
  </conditionalFormatting>
  <conditionalFormatting sqref="B92:B93">
    <cfRule type="duplicateValues" dxfId="287" priority="203"/>
  </conditionalFormatting>
  <conditionalFormatting sqref="E92:E93">
    <cfRule type="duplicateValues" dxfId="286" priority="202"/>
  </conditionalFormatting>
  <conditionalFormatting sqref="E97:E110 E1:E93 E115:E124 E129:E1048576">
    <cfRule type="duplicateValues" dxfId="285" priority="200"/>
    <cfRule type="duplicateValues" dxfId="284" priority="201"/>
  </conditionalFormatting>
  <conditionalFormatting sqref="B94:B110">
    <cfRule type="duplicateValues" dxfId="283" priority="199"/>
  </conditionalFormatting>
  <conditionalFormatting sqref="E94:E110">
    <cfRule type="duplicateValues" dxfId="282" priority="198"/>
  </conditionalFormatting>
  <conditionalFormatting sqref="E94:E110">
    <cfRule type="duplicateValues" dxfId="281" priority="197"/>
  </conditionalFormatting>
  <conditionalFormatting sqref="B94:B110">
    <cfRule type="duplicateValues" dxfId="280" priority="196"/>
  </conditionalFormatting>
  <conditionalFormatting sqref="E94:E110">
    <cfRule type="duplicateValues" dxfId="279" priority="195"/>
  </conditionalFormatting>
  <conditionalFormatting sqref="B94:B110">
    <cfRule type="duplicateValues" dxfId="278" priority="194"/>
  </conditionalFormatting>
  <conditionalFormatting sqref="B94:B110">
    <cfRule type="duplicateValues" dxfId="277" priority="192"/>
    <cfRule type="duplicateValues" dxfId="276" priority="193"/>
  </conditionalFormatting>
  <conditionalFormatting sqref="B94:B110">
    <cfRule type="duplicateValues" dxfId="275" priority="191"/>
  </conditionalFormatting>
  <conditionalFormatting sqref="B94:B110">
    <cfRule type="duplicateValues" dxfId="274" priority="190"/>
  </conditionalFormatting>
  <conditionalFormatting sqref="E94:E110">
    <cfRule type="duplicateValues" dxfId="273" priority="189"/>
  </conditionalFormatting>
  <conditionalFormatting sqref="E94:E110">
    <cfRule type="duplicateValues" dxfId="272" priority="188"/>
  </conditionalFormatting>
  <conditionalFormatting sqref="B94:B110">
    <cfRule type="duplicateValues" dxfId="271" priority="187"/>
  </conditionalFormatting>
  <conditionalFormatting sqref="B94:B110">
    <cfRule type="duplicateValues" dxfId="270" priority="185"/>
    <cfRule type="duplicateValues" dxfId="269" priority="186"/>
  </conditionalFormatting>
  <conditionalFormatting sqref="E94:E110">
    <cfRule type="duplicateValues" dxfId="268" priority="184"/>
  </conditionalFormatting>
  <conditionalFormatting sqref="E94:E110">
    <cfRule type="duplicateValues" dxfId="267" priority="183"/>
  </conditionalFormatting>
  <conditionalFormatting sqref="B94:B110">
    <cfRule type="duplicateValues" dxfId="266" priority="182"/>
  </conditionalFormatting>
  <conditionalFormatting sqref="E94:E110">
    <cfRule type="duplicateValues" dxfId="265" priority="181"/>
  </conditionalFormatting>
  <conditionalFormatting sqref="E94:E110">
    <cfRule type="duplicateValues" dxfId="264" priority="179"/>
    <cfRule type="duplicateValues" dxfId="263" priority="180"/>
  </conditionalFormatting>
  <conditionalFormatting sqref="E115:E124 E1:E110 E129:E1048576">
    <cfRule type="duplicateValues" dxfId="262" priority="176"/>
    <cfRule type="duplicateValues" dxfId="261" priority="178"/>
  </conditionalFormatting>
  <conditionalFormatting sqref="B115:B124 B1:B110 B129:B1048576">
    <cfRule type="duplicateValues" dxfId="260" priority="175"/>
    <cfRule type="duplicateValues" dxfId="259" priority="177"/>
  </conditionalFormatting>
  <conditionalFormatting sqref="B111:B118">
    <cfRule type="duplicateValues" dxfId="258" priority="174"/>
  </conditionalFormatting>
  <conditionalFormatting sqref="E111:E124">
    <cfRule type="duplicateValues" dxfId="257" priority="173"/>
  </conditionalFormatting>
  <conditionalFormatting sqref="E111:E124">
    <cfRule type="duplicateValues" dxfId="256" priority="172"/>
  </conditionalFormatting>
  <conditionalFormatting sqref="B111:B118">
    <cfRule type="duplicateValues" dxfId="255" priority="171"/>
  </conditionalFormatting>
  <conditionalFormatting sqref="E111:E124">
    <cfRule type="duplicateValues" dxfId="254" priority="170"/>
  </conditionalFormatting>
  <conditionalFormatting sqref="B111:B118">
    <cfRule type="duplicateValues" dxfId="253" priority="169"/>
  </conditionalFormatting>
  <conditionalFormatting sqref="B111:B118">
    <cfRule type="duplicateValues" dxfId="252" priority="167"/>
    <cfRule type="duplicateValues" dxfId="251" priority="168"/>
  </conditionalFormatting>
  <conditionalFormatting sqref="E111:E124">
    <cfRule type="duplicateValues" dxfId="250" priority="166"/>
  </conditionalFormatting>
  <conditionalFormatting sqref="E111:E124">
    <cfRule type="duplicateValues" dxfId="249" priority="165"/>
  </conditionalFormatting>
  <conditionalFormatting sqref="E111:E124">
    <cfRule type="duplicateValues" dxfId="248" priority="164"/>
  </conditionalFormatting>
  <conditionalFormatting sqref="B111:B118">
    <cfRule type="duplicateValues" dxfId="247" priority="163"/>
  </conditionalFormatting>
  <conditionalFormatting sqref="E111:E124">
    <cfRule type="duplicateValues" dxfId="246" priority="162"/>
  </conditionalFormatting>
  <conditionalFormatting sqref="E111:E124">
    <cfRule type="duplicateValues" dxfId="245" priority="160"/>
    <cfRule type="duplicateValues" dxfId="244" priority="161"/>
  </conditionalFormatting>
  <conditionalFormatting sqref="B111:B118">
    <cfRule type="duplicateValues" dxfId="243" priority="159"/>
  </conditionalFormatting>
  <conditionalFormatting sqref="E111:E124">
    <cfRule type="duplicateValues" dxfId="242" priority="158"/>
  </conditionalFormatting>
  <conditionalFormatting sqref="E111:E124">
    <cfRule type="duplicateValues" dxfId="241" priority="157"/>
  </conditionalFormatting>
  <conditionalFormatting sqref="B111:B118">
    <cfRule type="duplicateValues" dxfId="240" priority="156"/>
  </conditionalFormatting>
  <conditionalFormatting sqref="E111:E124">
    <cfRule type="duplicateValues" dxfId="239" priority="155"/>
  </conditionalFormatting>
  <conditionalFormatting sqref="B111:B118">
    <cfRule type="duplicateValues" dxfId="238" priority="154"/>
  </conditionalFormatting>
  <conditionalFormatting sqref="B111:B118">
    <cfRule type="duplicateValues" dxfId="237" priority="152"/>
    <cfRule type="duplicateValues" dxfId="236" priority="153"/>
  </conditionalFormatting>
  <conditionalFormatting sqref="B111:B118">
    <cfRule type="duplicateValues" dxfId="235" priority="151"/>
  </conditionalFormatting>
  <conditionalFormatting sqref="B111:B118">
    <cfRule type="duplicateValues" dxfId="234" priority="150"/>
  </conditionalFormatting>
  <conditionalFormatting sqref="E111:E124">
    <cfRule type="duplicateValues" dxfId="233" priority="149"/>
  </conditionalFormatting>
  <conditionalFormatting sqref="E111:E124">
    <cfRule type="duplicateValues" dxfId="232" priority="148"/>
  </conditionalFormatting>
  <conditionalFormatting sqref="B111:B118">
    <cfRule type="duplicateValues" dxfId="231" priority="147"/>
  </conditionalFormatting>
  <conditionalFormatting sqref="B111:B118">
    <cfRule type="duplicateValues" dxfId="230" priority="145"/>
    <cfRule type="duplicateValues" dxfId="229" priority="146"/>
  </conditionalFormatting>
  <conditionalFormatting sqref="E111:E124">
    <cfRule type="duplicateValues" dxfId="228" priority="144"/>
  </conditionalFormatting>
  <conditionalFormatting sqref="E111:E124">
    <cfRule type="duplicateValues" dxfId="227" priority="143"/>
  </conditionalFormatting>
  <conditionalFormatting sqref="B111:B118">
    <cfRule type="duplicateValues" dxfId="226" priority="142"/>
  </conditionalFormatting>
  <conditionalFormatting sqref="E111:E124">
    <cfRule type="duplicateValues" dxfId="225" priority="141"/>
  </conditionalFormatting>
  <conditionalFormatting sqref="E111:E124">
    <cfRule type="duplicateValues" dxfId="224" priority="139"/>
    <cfRule type="duplicateValues" dxfId="223" priority="140"/>
  </conditionalFormatting>
  <conditionalFormatting sqref="E111:E124">
    <cfRule type="duplicateValues" dxfId="222" priority="136"/>
    <cfRule type="duplicateValues" dxfId="221" priority="138"/>
  </conditionalFormatting>
  <conditionalFormatting sqref="B111:B118">
    <cfRule type="duplicateValues" dxfId="220" priority="135"/>
    <cfRule type="duplicateValues" dxfId="219" priority="137"/>
  </conditionalFormatting>
  <conditionalFormatting sqref="E1:E124 E129:E1048576">
    <cfRule type="duplicateValues" dxfId="218" priority="134"/>
  </conditionalFormatting>
  <conditionalFormatting sqref="B119:B124">
    <cfRule type="duplicateValues" dxfId="217" priority="133"/>
  </conditionalFormatting>
  <conditionalFormatting sqref="B119:B124">
    <cfRule type="duplicateValues" dxfId="216" priority="132"/>
  </conditionalFormatting>
  <conditionalFormatting sqref="B119:B124">
    <cfRule type="duplicateValues" dxfId="215" priority="131"/>
  </conditionalFormatting>
  <conditionalFormatting sqref="B119:B124">
    <cfRule type="duplicateValues" dxfId="214" priority="129"/>
    <cfRule type="duplicateValues" dxfId="213" priority="130"/>
  </conditionalFormatting>
  <conditionalFormatting sqref="B119:B124">
    <cfRule type="duplicateValues" dxfId="212" priority="128"/>
  </conditionalFormatting>
  <conditionalFormatting sqref="B119:B124">
    <cfRule type="duplicateValues" dxfId="211" priority="127"/>
  </conditionalFormatting>
  <conditionalFormatting sqref="B119:B124">
    <cfRule type="duplicateValues" dxfId="210" priority="126"/>
  </conditionalFormatting>
  <conditionalFormatting sqref="B119:B124">
    <cfRule type="duplicateValues" dxfId="209" priority="125"/>
  </conditionalFormatting>
  <conditionalFormatting sqref="B119:B124">
    <cfRule type="duplicateValues" dxfId="208" priority="123"/>
    <cfRule type="duplicateValues" dxfId="207" priority="124"/>
  </conditionalFormatting>
  <conditionalFormatting sqref="B119:B124">
    <cfRule type="duplicateValues" dxfId="206" priority="122"/>
  </conditionalFormatting>
  <conditionalFormatting sqref="B119:B124">
    <cfRule type="duplicateValues" dxfId="205" priority="121"/>
  </conditionalFormatting>
  <conditionalFormatting sqref="B119:B124">
    <cfRule type="duplicateValues" dxfId="204" priority="120"/>
  </conditionalFormatting>
  <conditionalFormatting sqref="B119:B124">
    <cfRule type="duplicateValues" dxfId="203" priority="118"/>
    <cfRule type="duplicateValues" dxfId="202" priority="119"/>
  </conditionalFormatting>
  <conditionalFormatting sqref="B119:B124">
    <cfRule type="duplicateValues" dxfId="201" priority="117"/>
  </conditionalFormatting>
  <conditionalFormatting sqref="B119:B124">
    <cfRule type="duplicateValues" dxfId="200" priority="115"/>
    <cfRule type="duplicateValues" dxfId="199" priority="116"/>
  </conditionalFormatting>
  <conditionalFormatting sqref="B5:B9">
    <cfRule type="duplicateValues" dxfId="198" priority="120510"/>
  </conditionalFormatting>
  <conditionalFormatting sqref="B5:B9">
    <cfRule type="duplicateValues" dxfId="197" priority="120511"/>
    <cfRule type="duplicateValues" dxfId="196" priority="120512"/>
  </conditionalFormatting>
  <conditionalFormatting sqref="B10:B44">
    <cfRule type="duplicateValues" dxfId="195" priority="120544"/>
  </conditionalFormatting>
  <conditionalFormatting sqref="B10:B44">
    <cfRule type="duplicateValues" dxfId="194" priority="120546"/>
    <cfRule type="duplicateValues" dxfId="193" priority="120547"/>
  </conditionalFormatting>
  <conditionalFormatting sqref="E5:E44">
    <cfRule type="duplicateValues" dxfId="192" priority="120576"/>
  </conditionalFormatting>
  <conditionalFormatting sqref="B70:B91">
    <cfRule type="duplicateValues" dxfId="191" priority="120599"/>
  </conditionalFormatting>
  <conditionalFormatting sqref="E70:E91">
    <cfRule type="duplicateValues" dxfId="190" priority="120601"/>
  </conditionalFormatting>
  <conditionalFormatting sqref="B70:B91">
    <cfRule type="duplicateValues" dxfId="189" priority="120611"/>
    <cfRule type="duplicateValues" dxfId="188" priority="120612"/>
  </conditionalFormatting>
  <conditionalFormatting sqref="B125">
    <cfRule type="duplicateValues" dxfId="187" priority="114"/>
  </conditionalFormatting>
  <conditionalFormatting sqref="E125">
    <cfRule type="duplicateValues" dxfId="186" priority="113"/>
  </conditionalFormatting>
  <conditionalFormatting sqref="E125">
    <cfRule type="duplicateValues" dxfId="185" priority="112"/>
  </conditionalFormatting>
  <conditionalFormatting sqref="B125">
    <cfRule type="duplicateValues" dxfId="184" priority="111"/>
  </conditionalFormatting>
  <conditionalFormatting sqref="B125">
    <cfRule type="duplicateValues" dxfId="183" priority="109"/>
    <cfRule type="duplicateValues" dxfId="182" priority="110"/>
  </conditionalFormatting>
  <conditionalFormatting sqref="E125">
    <cfRule type="duplicateValues" dxfId="181" priority="108"/>
  </conditionalFormatting>
  <conditionalFormatting sqref="E125">
    <cfRule type="duplicateValues" dxfId="180" priority="107"/>
  </conditionalFormatting>
  <conditionalFormatting sqref="B125">
    <cfRule type="duplicateValues" dxfId="179" priority="106"/>
  </conditionalFormatting>
  <conditionalFormatting sqref="E125">
    <cfRule type="duplicateValues" dxfId="178" priority="105"/>
  </conditionalFormatting>
  <conditionalFormatting sqref="E125">
    <cfRule type="duplicateValues" dxfId="177" priority="103"/>
    <cfRule type="duplicateValues" dxfId="176" priority="104"/>
  </conditionalFormatting>
  <conditionalFormatting sqref="E125">
    <cfRule type="duplicateValues" dxfId="175" priority="100"/>
    <cfRule type="duplicateValues" dxfId="174" priority="102"/>
  </conditionalFormatting>
  <conditionalFormatting sqref="B125">
    <cfRule type="duplicateValues" dxfId="173" priority="99"/>
    <cfRule type="duplicateValues" dxfId="172" priority="101"/>
  </conditionalFormatting>
  <conditionalFormatting sqref="E125">
    <cfRule type="duplicateValues" dxfId="171" priority="98"/>
  </conditionalFormatting>
  <conditionalFormatting sqref="E125">
    <cfRule type="duplicateValues" dxfId="170" priority="97"/>
  </conditionalFormatting>
  <conditionalFormatting sqref="E125">
    <cfRule type="duplicateValues" dxfId="169" priority="96"/>
  </conditionalFormatting>
  <conditionalFormatting sqref="E125">
    <cfRule type="duplicateValues" dxfId="168" priority="95"/>
  </conditionalFormatting>
  <conditionalFormatting sqref="E125">
    <cfRule type="duplicateValues" dxfId="167" priority="94"/>
  </conditionalFormatting>
  <conditionalFormatting sqref="E125">
    <cfRule type="duplicateValues" dxfId="166" priority="93"/>
  </conditionalFormatting>
  <conditionalFormatting sqref="E125">
    <cfRule type="duplicateValues" dxfId="165" priority="92"/>
  </conditionalFormatting>
  <conditionalFormatting sqref="E125">
    <cfRule type="duplicateValues" dxfId="164" priority="90"/>
    <cfRule type="duplicateValues" dxfId="163" priority="91"/>
  </conditionalFormatting>
  <conditionalFormatting sqref="E125">
    <cfRule type="duplicateValues" dxfId="162" priority="89"/>
  </conditionalFormatting>
  <conditionalFormatting sqref="E125">
    <cfRule type="duplicateValues" dxfId="161" priority="88"/>
  </conditionalFormatting>
  <conditionalFormatting sqref="E125">
    <cfRule type="duplicateValues" dxfId="160" priority="87"/>
  </conditionalFormatting>
  <conditionalFormatting sqref="E125">
    <cfRule type="duplicateValues" dxfId="159" priority="86"/>
  </conditionalFormatting>
  <conditionalFormatting sqref="E125">
    <cfRule type="duplicateValues" dxfId="158" priority="85"/>
  </conditionalFormatting>
  <conditionalFormatting sqref="E125">
    <cfRule type="duplicateValues" dxfId="157" priority="84"/>
  </conditionalFormatting>
  <conditionalFormatting sqref="E125">
    <cfRule type="duplicateValues" dxfId="156" priority="83"/>
  </conditionalFormatting>
  <conditionalFormatting sqref="E125">
    <cfRule type="duplicateValues" dxfId="155" priority="82"/>
  </conditionalFormatting>
  <conditionalFormatting sqref="E125">
    <cfRule type="duplicateValues" dxfId="154" priority="80"/>
    <cfRule type="duplicateValues" dxfId="153" priority="81"/>
  </conditionalFormatting>
  <conditionalFormatting sqref="E125">
    <cfRule type="duplicateValues" dxfId="152" priority="78"/>
    <cfRule type="duplicateValues" dxfId="151" priority="79"/>
  </conditionalFormatting>
  <conditionalFormatting sqref="E125">
    <cfRule type="duplicateValues" dxfId="150" priority="77"/>
  </conditionalFormatting>
  <conditionalFormatting sqref="B125">
    <cfRule type="duplicateValues" dxfId="149" priority="76"/>
  </conditionalFormatting>
  <conditionalFormatting sqref="B125">
    <cfRule type="duplicateValues" dxfId="148" priority="75"/>
  </conditionalFormatting>
  <conditionalFormatting sqref="B125">
    <cfRule type="duplicateValues" dxfId="147" priority="74"/>
  </conditionalFormatting>
  <conditionalFormatting sqref="B125">
    <cfRule type="duplicateValues" dxfId="146" priority="72"/>
    <cfRule type="duplicateValues" dxfId="145" priority="73"/>
  </conditionalFormatting>
  <conditionalFormatting sqref="B125">
    <cfRule type="duplicateValues" dxfId="144" priority="71"/>
  </conditionalFormatting>
  <conditionalFormatting sqref="B125">
    <cfRule type="duplicateValues" dxfId="143" priority="70"/>
  </conditionalFormatting>
  <conditionalFormatting sqref="B125">
    <cfRule type="duplicateValues" dxfId="142" priority="69"/>
  </conditionalFormatting>
  <conditionalFormatting sqref="B125">
    <cfRule type="duplicateValues" dxfId="141" priority="68"/>
  </conditionalFormatting>
  <conditionalFormatting sqref="B125">
    <cfRule type="duplicateValues" dxfId="140" priority="66"/>
    <cfRule type="duplicateValues" dxfId="139" priority="67"/>
  </conditionalFormatting>
  <conditionalFormatting sqref="B125">
    <cfRule type="duplicateValues" dxfId="138" priority="65"/>
  </conditionalFormatting>
  <conditionalFormatting sqref="B125">
    <cfRule type="duplicateValues" dxfId="137" priority="64"/>
  </conditionalFormatting>
  <conditionalFormatting sqref="B125">
    <cfRule type="duplicateValues" dxfId="136" priority="63"/>
  </conditionalFormatting>
  <conditionalFormatting sqref="B125">
    <cfRule type="duplicateValues" dxfId="135" priority="61"/>
    <cfRule type="duplicateValues" dxfId="134" priority="62"/>
  </conditionalFormatting>
  <conditionalFormatting sqref="B125">
    <cfRule type="duplicateValues" dxfId="133" priority="60"/>
  </conditionalFormatting>
  <conditionalFormatting sqref="B125">
    <cfRule type="duplicateValues" dxfId="132" priority="58"/>
    <cfRule type="duplicateValues" dxfId="131" priority="59"/>
  </conditionalFormatting>
  <conditionalFormatting sqref="B126:B128">
    <cfRule type="duplicateValues" dxfId="130" priority="57"/>
  </conditionalFormatting>
  <conditionalFormatting sqref="E126:E128">
    <cfRule type="duplicateValues" dxfId="129" priority="56"/>
  </conditionalFormatting>
  <conditionalFormatting sqref="E126:E128">
    <cfRule type="duplicateValues" dxfId="128" priority="55"/>
  </conditionalFormatting>
  <conditionalFormatting sqref="B126:B128">
    <cfRule type="duplicateValues" dxfId="127" priority="54"/>
  </conditionalFormatting>
  <conditionalFormatting sqref="B126:B128">
    <cfRule type="duplicateValues" dxfId="126" priority="52"/>
    <cfRule type="duplicateValues" dxfId="125" priority="53"/>
  </conditionalFormatting>
  <conditionalFormatting sqref="E126:E128">
    <cfRule type="duplicateValues" dxfId="124" priority="51"/>
  </conditionalFormatting>
  <conditionalFormatting sqref="E126:E128">
    <cfRule type="duplicateValues" dxfId="123" priority="50"/>
  </conditionalFormatting>
  <conditionalFormatting sqref="B126:B128">
    <cfRule type="duplicateValues" dxfId="122" priority="49"/>
  </conditionalFormatting>
  <conditionalFormatting sqref="E126:E128">
    <cfRule type="duplicateValues" dxfId="121" priority="48"/>
  </conditionalFormatting>
  <conditionalFormatting sqref="E126:E128">
    <cfRule type="duplicateValues" dxfId="120" priority="46"/>
    <cfRule type="duplicateValues" dxfId="119" priority="47"/>
  </conditionalFormatting>
  <conditionalFormatting sqref="E126:E128">
    <cfRule type="duplicateValues" dxfId="118" priority="43"/>
    <cfRule type="duplicateValues" dxfId="117" priority="45"/>
  </conditionalFormatting>
  <conditionalFormatting sqref="B126:B128">
    <cfRule type="duplicateValues" dxfId="116" priority="42"/>
    <cfRule type="duplicateValues" dxfId="115" priority="44"/>
  </conditionalFormatting>
  <conditionalFormatting sqref="E126:E128">
    <cfRule type="duplicateValues" dxfId="114" priority="41"/>
  </conditionalFormatting>
  <conditionalFormatting sqref="E126:E128">
    <cfRule type="duplicateValues" dxfId="113" priority="40"/>
  </conditionalFormatting>
  <conditionalFormatting sqref="E126:E128">
    <cfRule type="duplicateValues" dxfId="112" priority="39"/>
  </conditionalFormatting>
  <conditionalFormatting sqref="E126:E128">
    <cfRule type="duplicateValues" dxfId="111" priority="38"/>
  </conditionalFormatting>
  <conditionalFormatting sqref="E126:E128">
    <cfRule type="duplicateValues" dxfId="110" priority="37"/>
  </conditionalFormatting>
  <conditionalFormatting sqref="E126:E128">
    <cfRule type="duplicateValues" dxfId="109" priority="36"/>
  </conditionalFormatting>
  <conditionalFormatting sqref="E126:E128">
    <cfRule type="duplicateValues" dxfId="108" priority="35"/>
  </conditionalFormatting>
  <conditionalFormatting sqref="E126:E128">
    <cfRule type="duplicateValues" dxfId="107" priority="33"/>
    <cfRule type="duplicateValues" dxfId="106" priority="34"/>
  </conditionalFormatting>
  <conditionalFormatting sqref="E126:E128">
    <cfRule type="duplicateValues" dxfId="105" priority="32"/>
  </conditionalFormatting>
  <conditionalFormatting sqref="E126:E128">
    <cfRule type="duplicateValues" dxfId="104" priority="31"/>
  </conditionalFormatting>
  <conditionalFormatting sqref="E126:E128">
    <cfRule type="duplicateValues" dxfId="103" priority="30"/>
  </conditionalFormatting>
  <conditionalFormatting sqref="E126:E128">
    <cfRule type="duplicateValues" dxfId="102" priority="29"/>
  </conditionalFormatting>
  <conditionalFormatting sqref="E126:E128">
    <cfRule type="duplicateValues" dxfId="101" priority="28"/>
  </conditionalFormatting>
  <conditionalFormatting sqref="E126:E128">
    <cfRule type="duplicateValues" dxfId="100" priority="27"/>
  </conditionalFormatting>
  <conditionalFormatting sqref="E126:E128">
    <cfRule type="duplicateValues" dxfId="99" priority="26"/>
  </conditionalFormatting>
  <conditionalFormatting sqref="E126:E128">
    <cfRule type="duplicateValues" dxfId="98" priority="25"/>
  </conditionalFormatting>
  <conditionalFormatting sqref="E126:E128">
    <cfRule type="duplicateValues" dxfId="97" priority="23"/>
    <cfRule type="duplicateValues" dxfId="96" priority="24"/>
  </conditionalFormatting>
  <conditionalFormatting sqref="E126:E128">
    <cfRule type="duplicateValues" dxfId="95" priority="21"/>
    <cfRule type="duplicateValues" dxfId="94" priority="22"/>
  </conditionalFormatting>
  <conditionalFormatting sqref="E126:E128">
    <cfRule type="duplicateValues" dxfId="93" priority="20"/>
  </conditionalFormatting>
  <conditionalFormatting sqref="B126:B128">
    <cfRule type="duplicateValues" dxfId="92" priority="19"/>
  </conditionalFormatting>
  <conditionalFormatting sqref="B126:B128">
    <cfRule type="duplicateValues" dxfId="91" priority="18"/>
  </conditionalFormatting>
  <conditionalFormatting sqref="B126:B128">
    <cfRule type="duplicateValues" dxfId="90" priority="17"/>
  </conditionalFormatting>
  <conditionalFormatting sqref="B126:B128">
    <cfRule type="duplicateValues" dxfId="89" priority="15"/>
    <cfRule type="duplicateValues" dxfId="88" priority="16"/>
  </conditionalFormatting>
  <conditionalFormatting sqref="B126:B128">
    <cfRule type="duplicateValues" dxfId="87" priority="14"/>
  </conditionalFormatting>
  <conditionalFormatting sqref="B126:B128">
    <cfRule type="duplicateValues" dxfId="86" priority="13"/>
  </conditionalFormatting>
  <conditionalFormatting sqref="B126:B128">
    <cfRule type="duplicateValues" dxfId="85" priority="12"/>
  </conditionalFormatting>
  <conditionalFormatting sqref="B126:B128">
    <cfRule type="duplicateValues" dxfId="84" priority="11"/>
  </conditionalFormatting>
  <conditionalFormatting sqref="B126:B128">
    <cfRule type="duplicateValues" dxfId="83" priority="9"/>
    <cfRule type="duplicateValues" dxfId="82" priority="10"/>
  </conditionalFormatting>
  <conditionalFormatting sqref="B126:B128">
    <cfRule type="duplicateValues" dxfId="81" priority="8"/>
  </conditionalFormatting>
  <conditionalFormatting sqref="B126:B128">
    <cfRule type="duplicateValues" dxfId="80" priority="7"/>
  </conditionalFormatting>
  <conditionalFormatting sqref="B126:B128">
    <cfRule type="duplicateValues" dxfId="79" priority="6"/>
  </conditionalFormatting>
  <conditionalFormatting sqref="B126:B128">
    <cfRule type="duplicateValues" dxfId="78" priority="4"/>
    <cfRule type="duplicateValues" dxfId="77" priority="5"/>
  </conditionalFormatting>
  <conditionalFormatting sqref="B126:B128">
    <cfRule type="duplicateValues" dxfId="76" priority="3"/>
  </conditionalFormatting>
  <conditionalFormatting sqref="B126:B128">
    <cfRule type="duplicateValues" dxfId="75" priority="1"/>
    <cfRule type="duplicateValues" dxfId="74" priority="2"/>
  </conditionalFormatting>
  <hyperlinks>
    <hyperlink ref="B128" r:id="rId7" display="http://s460-helpdesk/CAisd/pdmweb.exe?OP=SEARCH+FACTORY=in+SKIPLIST=1+QBE.EQ.id=3565149"/>
    <hyperlink ref="B127" r:id="rId8" display="http://s460-helpdesk/CAisd/pdmweb.exe?OP=SEARCH+FACTORY=in+SKIPLIST=1+QBE.EQ.id=3565148"/>
    <hyperlink ref="B126" r:id="rId9" display="http://s460-helpdesk/CAisd/pdmweb.exe?OP=SEARCH+FACTORY=in+SKIPLIST=1+QBE.EQ.id=3565147"/>
    <hyperlink ref="B125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36" zoomScaleNormal="100" workbookViewId="0">
      <selection activeCell="G31" sqref="G31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6" t="s">
        <v>2158</v>
      </c>
      <c r="B1" s="177"/>
      <c r="C1" s="177"/>
      <c r="D1" s="177"/>
      <c r="E1" s="178"/>
    </row>
    <row r="2" spans="1:5" ht="25.5" x14ac:dyDescent="0.25">
      <c r="A2" s="179" t="s">
        <v>2470</v>
      </c>
      <c r="B2" s="180"/>
      <c r="C2" s="180"/>
      <c r="D2" s="180"/>
      <c r="E2" s="18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44304.25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2" t="s">
        <v>2425</v>
      </c>
      <c r="B7" s="183"/>
      <c r="C7" s="183"/>
      <c r="D7" s="183"/>
      <c r="E7" s="184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2533</v>
      </c>
      <c r="E9" s="146"/>
    </row>
    <row r="10" spans="1:5" ht="18.75" thickBot="1" x14ac:dyDescent="0.3">
      <c r="A10" s="103" t="s">
        <v>2495</v>
      </c>
      <c r="B10" s="135">
        <f>COUNT(B9:B9)</f>
        <v>0</v>
      </c>
      <c r="C10" s="185"/>
      <c r="D10" s="186"/>
      <c r="E10" s="187"/>
    </row>
    <row r="11" spans="1:5" x14ac:dyDescent="0.25">
      <c r="B11" s="105"/>
      <c r="E11" s="105"/>
    </row>
    <row r="12" spans="1:5" ht="18" x14ac:dyDescent="0.25">
      <c r="A12" s="182" t="s">
        <v>2496</v>
      </c>
      <c r="B12" s="183"/>
      <c r="C12" s="183"/>
      <c r="D12" s="183"/>
      <c r="E12" s="184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str">
        <f>VLOOKUP(B14,'[1]LISTADO ATM'!$A$2:$C$821,3,0)</f>
        <v>NORTE</v>
      </c>
      <c r="B14" s="125">
        <v>937</v>
      </c>
      <c r="C14" s="114" t="str">
        <f>VLOOKUP(B14,'[1]LISTADO ATM'!$A$2:$B$821,2,0)</f>
        <v xml:space="preserve">ATM Autobanco Oficina La Vega II </v>
      </c>
      <c r="D14" s="126" t="s">
        <v>2524</v>
      </c>
      <c r="E14" s="125">
        <v>335856891</v>
      </c>
    </row>
    <row r="15" spans="1:5" ht="18" x14ac:dyDescent="0.25">
      <c r="A15" s="100" t="str">
        <f>VLOOKUP(B15,'[1]LISTADO ATM'!$A$2:$C$821,3,0)</f>
        <v>NORTE</v>
      </c>
      <c r="B15" s="125">
        <v>877</v>
      </c>
      <c r="C15" s="114" t="str">
        <f>VLOOKUP(B15,'[1]LISTADO ATM'!$A$2:$B$821,2,0)</f>
        <v xml:space="preserve">ATM Estación Los Samanes (Ranchito, La Vega) </v>
      </c>
      <c r="D15" s="126" t="s">
        <v>2524</v>
      </c>
      <c r="E15" s="147">
        <v>335856903</v>
      </c>
    </row>
    <row r="16" spans="1:5" ht="18" x14ac:dyDescent="0.25">
      <c r="A16" s="100" t="str">
        <f>VLOOKUP(B16,'[1]LISTADO ATM'!$A$2:$C$821,3,0)</f>
        <v>ESTE</v>
      </c>
      <c r="B16" s="125">
        <v>117</v>
      </c>
      <c r="C16" s="114" t="str">
        <f>VLOOKUP(B16,'[1]LISTADO ATM'!$A$2:$B$821,2,0)</f>
        <v xml:space="preserve">ATM Oficina El Seybo </v>
      </c>
      <c r="D16" s="126" t="s">
        <v>2524</v>
      </c>
      <c r="E16" s="155">
        <v>335856982</v>
      </c>
    </row>
    <row r="17" spans="1:5" ht="18" x14ac:dyDescent="0.25">
      <c r="A17" s="100" t="str">
        <f>VLOOKUP(B17,'[1]LISTADO ATM'!$A$2:$C$821,3,0)</f>
        <v>NORTE</v>
      </c>
      <c r="B17" s="125">
        <v>283</v>
      </c>
      <c r="C17" s="114" t="str">
        <f>VLOOKUP(B17,'[1]LISTADO ATM'!$A$2:$B$821,2,0)</f>
        <v xml:space="preserve">ATM Oficina Nibaje </v>
      </c>
      <c r="D17" s="126" t="s">
        <v>2524</v>
      </c>
      <c r="E17" s="155">
        <v>335856983</v>
      </c>
    </row>
    <row r="18" spans="1:5" ht="18" x14ac:dyDescent="0.25">
      <c r="A18" s="100" t="e">
        <f>VLOOKUP(B18,'[1]LISTADO ATM'!$A$2:$C$821,3,0)</f>
        <v>#N/A</v>
      </c>
      <c r="B18" s="125"/>
      <c r="C18" s="114" t="e">
        <f>VLOOKUP(B18,'[1]LISTADO ATM'!$A$2:$B$821,2,0)</f>
        <v>#N/A</v>
      </c>
      <c r="D18" s="126" t="s">
        <v>2524</v>
      </c>
      <c r="E18" s="155"/>
    </row>
    <row r="19" spans="1:5" ht="18" x14ac:dyDescent="0.25">
      <c r="A19" s="100" t="e">
        <f>VLOOKUP(B19,'[1]LISTADO ATM'!$A$2:$C$821,3,0)</f>
        <v>#N/A</v>
      </c>
      <c r="B19" s="125"/>
      <c r="C19" s="114" t="e">
        <f>VLOOKUP(B19,'[1]LISTADO ATM'!$A$2:$B$821,2,0)</f>
        <v>#N/A</v>
      </c>
      <c r="D19" s="126" t="s">
        <v>2524</v>
      </c>
      <c r="E19" s="155"/>
    </row>
    <row r="20" spans="1:5" ht="18" x14ac:dyDescent="0.25">
      <c r="A20" s="100" t="e">
        <f>VLOOKUP(B20,'[1]LISTADO ATM'!$A$2:$C$821,3,0)</f>
        <v>#N/A</v>
      </c>
      <c r="B20" s="125"/>
      <c r="C20" s="114" t="e">
        <f>VLOOKUP(B20,'[1]LISTADO ATM'!$A$2:$B$821,2,0)</f>
        <v>#N/A</v>
      </c>
      <c r="D20" s="126" t="s">
        <v>2524</v>
      </c>
      <c r="E20" s="155"/>
    </row>
    <row r="21" spans="1:5" ht="18.75" thickBot="1" x14ac:dyDescent="0.3">
      <c r="A21" s="103" t="s">
        <v>2495</v>
      </c>
      <c r="B21" s="135">
        <f>COUNT(B14:B20)</f>
        <v>4</v>
      </c>
      <c r="C21" s="173"/>
      <c r="D21" s="174"/>
      <c r="E21" s="175"/>
    </row>
    <row r="22" spans="1:5" ht="15.75" thickBot="1" x14ac:dyDescent="0.3">
      <c r="B22" s="105"/>
      <c r="E22" s="105"/>
    </row>
    <row r="23" spans="1:5" ht="18.75" thickBot="1" x14ac:dyDescent="0.3">
      <c r="A23" s="168" t="s">
        <v>2497</v>
      </c>
      <c r="B23" s="169"/>
      <c r="C23" s="169"/>
      <c r="D23" s="169"/>
      <c r="E23" s="170"/>
    </row>
    <row r="24" spans="1:5" ht="18" x14ac:dyDescent="0.25">
      <c r="A24" s="102" t="s">
        <v>15</v>
      </c>
      <c r="B24" s="102" t="s">
        <v>2426</v>
      </c>
      <c r="C24" s="102" t="s">
        <v>46</v>
      </c>
      <c r="D24" s="102" t="s">
        <v>2429</v>
      </c>
      <c r="E24" s="102" t="s">
        <v>2427</v>
      </c>
    </row>
    <row r="25" spans="1:5" ht="18" x14ac:dyDescent="0.25">
      <c r="A25" s="125" t="str">
        <f>VLOOKUP(B25,'[1]LISTADO ATM'!$A$2:$C$821,3,0)</f>
        <v>DISTRITO NACIONAL</v>
      </c>
      <c r="B25" s="125">
        <v>701</v>
      </c>
      <c r="C25" s="114" t="str">
        <f>VLOOKUP(B25,'[1]LISTADO ATM'!$A$2:$B$821,2,0)</f>
        <v>ATM Autoservicio Los Alcarrizos</v>
      </c>
      <c r="D25" s="127" t="s">
        <v>2451</v>
      </c>
      <c r="E25" s="146">
        <v>335856158</v>
      </c>
    </row>
    <row r="26" spans="1:5" ht="18" x14ac:dyDescent="0.25">
      <c r="A26" s="125" t="str">
        <f>VLOOKUP(B26,'[1]LISTADO ATM'!$A$2:$C$821,3,0)</f>
        <v>ESTE</v>
      </c>
      <c r="B26" s="125">
        <v>386</v>
      </c>
      <c r="C26" s="114" t="str">
        <f>VLOOKUP(B26,'[1]LISTADO ATM'!$A$2:$B$821,2,0)</f>
        <v xml:space="preserve">ATM Plaza Verón II </v>
      </c>
      <c r="D26" s="127" t="s">
        <v>2451</v>
      </c>
      <c r="E26" s="146">
        <v>335856510</v>
      </c>
    </row>
    <row r="27" spans="1:5" ht="18" x14ac:dyDescent="0.25">
      <c r="A27" s="125" t="str">
        <f>VLOOKUP(B27,'[1]LISTADO ATM'!$A$2:$C$821,3,0)</f>
        <v>DISTRITO NACIONAL</v>
      </c>
      <c r="B27" s="125">
        <v>234</v>
      </c>
      <c r="C27" s="114" t="str">
        <f>VLOOKUP(B27,'[1]LISTADO ATM'!$A$2:$B$821,2,0)</f>
        <v xml:space="preserve">ATM Oficina Boca Chica I </v>
      </c>
      <c r="D27" s="127" t="s">
        <v>2451</v>
      </c>
      <c r="E27" s="130">
        <v>335856471</v>
      </c>
    </row>
    <row r="28" spans="1:5" ht="18" x14ac:dyDescent="0.25">
      <c r="A28" s="125" t="str">
        <f>VLOOKUP(B28,'[1]LISTADO ATM'!$A$2:$C$821,3,0)</f>
        <v>DISTRITO NACIONAL</v>
      </c>
      <c r="B28" s="125">
        <v>813</v>
      </c>
      <c r="C28" s="125" t="str">
        <f>VLOOKUP(B28,'[1]LISTADO ATM'!$A$2:$B$821,2,0)</f>
        <v>ATM Oficina Occidental Mall</v>
      </c>
      <c r="D28" s="127" t="s">
        <v>2451</v>
      </c>
      <c r="E28" s="130">
        <v>335856708</v>
      </c>
    </row>
    <row r="29" spans="1:5" ht="17.25" customHeight="1" x14ac:dyDescent="0.25">
      <c r="A29" s="125" t="str">
        <f>VLOOKUP(B29,'[1]LISTADO ATM'!$A$2:$C$821,3,0)</f>
        <v>DISTRITO NACIONAL</v>
      </c>
      <c r="B29" s="125">
        <v>875</v>
      </c>
      <c r="C29" s="125" t="str">
        <f>VLOOKUP(B29,'[1]LISTADO ATM'!$A$2:$B$821,2,0)</f>
        <v xml:space="preserve">ATM Texaco Aut. Duarte KM 14 1/2 (Los Alcarrizos) </v>
      </c>
      <c r="D29" s="127" t="s">
        <v>2451</v>
      </c>
      <c r="E29" s="130">
        <v>335856790</v>
      </c>
    </row>
    <row r="30" spans="1:5" ht="18" x14ac:dyDescent="0.25">
      <c r="A30" s="125" t="str">
        <f>VLOOKUP(B30,'[1]LISTADO ATM'!$A$2:$C$821,3,0)</f>
        <v>DISTRITO NACIONAL</v>
      </c>
      <c r="B30" s="125">
        <v>791</v>
      </c>
      <c r="C30" s="125" t="str">
        <f>VLOOKUP(B30,'[1]LISTADO ATM'!$A$2:$B$821,2,0)</f>
        <v xml:space="preserve">ATM Oficina Sans Soucí </v>
      </c>
      <c r="D30" s="127" t="s">
        <v>2451</v>
      </c>
      <c r="E30" s="130">
        <v>335856797</v>
      </c>
    </row>
    <row r="31" spans="1:5" ht="18" x14ac:dyDescent="0.25">
      <c r="A31" s="125" t="str">
        <f>VLOOKUP(B31,'[1]LISTADO ATM'!$A$2:$C$821,3,0)</f>
        <v>DISTRITO NACIONAL</v>
      </c>
      <c r="B31" s="125">
        <v>2</v>
      </c>
      <c r="C31" s="125" t="str">
        <f>VLOOKUP(B31,'[1]LISTADO ATM'!$A$2:$B$821,2,0)</f>
        <v>ATM Autoservicio Padre Castellano</v>
      </c>
      <c r="D31" s="127" t="s">
        <v>2451</v>
      </c>
      <c r="E31" s="130">
        <v>335856814</v>
      </c>
    </row>
    <row r="32" spans="1:5" ht="18" x14ac:dyDescent="0.25">
      <c r="A32" s="125" t="str">
        <f>VLOOKUP(B32,'[1]LISTADO ATM'!$A$2:$C$821,3,0)</f>
        <v>ESTE</v>
      </c>
      <c r="B32" s="125">
        <v>480</v>
      </c>
      <c r="C32" s="125" t="str">
        <f>VLOOKUP(B32,'[1]LISTADO ATM'!$A$2:$B$821,2,0)</f>
        <v>ATM UNP Farmaconal Higuey</v>
      </c>
      <c r="D32" s="127" t="s">
        <v>2451</v>
      </c>
      <c r="E32" s="130">
        <v>335856836</v>
      </c>
    </row>
    <row r="33" spans="1:5" ht="18" x14ac:dyDescent="0.25">
      <c r="A33" s="125" t="str">
        <f>VLOOKUP(B33,'[1]LISTADO ATM'!$A$2:$C$821,3,0)</f>
        <v>DISTRITO NACIONAL</v>
      </c>
      <c r="B33" s="125">
        <v>390</v>
      </c>
      <c r="C33" s="125" t="str">
        <f>VLOOKUP(B33,'[1]LISTADO ATM'!$A$2:$B$821,2,0)</f>
        <v xml:space="preserve">ATM Oficina Boca Chica II </v>
      </c>
      <c r="D33" s="127" t="s">
        <v>2451</v>
      </c>
      <c r="E33" s="130">
        <v>335856875</v>
      </c>
    </row>
    <row r="34" spans="1:5" ht="18" x14ac:dyDescent="0.25">
      <c r="A34" s="125" t="str">
        <f>VLOOKUP(B34,'[1]LISTADO ATM'!$A$2:$C$821,3,0)</f>
        <v>DISTRITO NACIONAL</v>
      </c>
      <c r="B34" s="125">
        <v>165</v>
      </c>
      <c r="C34" s="125" t="str">
        <f>VLOOKUP(B34,'[1]LISTADO ATM'!$A$2:$B$821,2,0)</f>
        <v>ATM Autoservicio Megacentro</v>
      </c>
      <c r="D34" s="127" t="s">
        <v>2451</v>
      </c>
      <c r="E34" s="130">
        <v>335856879</v>
      </c>
    </row>
    <row r="35" spans="1:5" ht="18" x14ac:dyDescent="0.25">
      <c r="A35" s="125" t="str">
        <f>VLOOKUP(B35,'[1]LISTADO ATM'!$A$2:$C$821,3,0)</f>
        <v>DISTRITO NACIONAL</v>
      </c>
      <c r="B35" s="125">
        <v>486</v>
      </c>
      <c r="C35" s="125" t="str">
        <f>VLOOKUP(B35,'[1]LISTADO ATM'!$A$2:$B$821,2,0)</f>
        <v xml:space="preserve">ATM Olé La Caleta </v>
      </c>
      <c r="D35" s="127" t="s">
        <v>2451</v>
      </c>
      <c r="E35" s="130">
        <v>335856901</v>
      </c>
    </row>
    <row r="36" spans="1:5" ht="18" x14ac:dyDescent="0.25">
      <c r="A36" s="125" t="str">
        <f>VLOOKUP(B36,'[1]LISTADO ATM'!$A$2:$C$821,3,0)</f>
        <v>SUR</v>
      </c>
      <c r="B36" s="125">
        <v>45</v>
      </c>
      <c r="C36" s="125" t="str">
        <f>VLOOKUP(B36,'[1]LISTADO ATM'!$A$2:$B$821,2,0)</f>
        <v xml:space="preserve">ATM Oficina Tamayo </v>
      </c>
      <c r="D36" s="127" t="s">
        <v>2451</v>
      </c>
      <c r="E36" s="130">
        <v>335856913</v>
      </c>
    </row>
    <row r="37" spans="1:5" ht="18" x14ac:dyDescent="0.25">
      <c r="A37" s="125" t="str">
        <f>VLOOKUP(B37,'[1]LISTADO ATM'!$A$2:$C$821,3,0)</f>
        <v>ESTE</v>
      </c>
      <c r="B37" s="125">
        <v>660</v>
      </c>
      <c r="C37" s="125" t="str">
        <f>VLOOKUP(B37,'[1]LISTADO ATM'!$A$2:$B$821,2,0)</f>
        <v>ATM Oficina Romana Norte II</v>
      </c>
      <c r="D37" s="127" t="s">
        <v>2451</v>
      </c>
      <c r="E37" s="130">
        <v>335856915</v>
      </c>
    </row>
    <row r="38" spans="1:5" ht="18" x14ac:dyDescent="0.25">
      <c r="A38" s="125" t="str">
        <f>VLOOKUP(B38,'[1]LISTADO ATM'!$A$2:$C$821,3,0)</f>
        <v>DISTRITO NACIONAL</v>
      </c>
      <c r="B38" s="125">
        <v>672</v>
      </c>
      <c r="C38" s="125" t="str">
        <f>VLOOKUP(B38,'[1]LISTADO ATM'!$A$2:$B$821,2,0)</f>
        <v>ATM Destacamento Policía Nacional La Victoria</v>
      </c>
      <c r="D38" s="127" t="s">
        <v>2451</v>
      </c>
      <c r="E38" s="130">
        <v>335856945</v>
      </c>
    </row>
    <row r="39" spans="1:5" ht="18" x14ac:dyDescent="0.25">
      <c r="A39" s="125" t="str">
        <f>VLOOKUP(B39,'[1]LISTADO ATM'!$A$2:$C$821,3,0)</f>
        <v>DISTRITO NACIONAL</v>
      </c>
      <c r="B39" s="125">
        <v>979</v>
      </c>
      <c r="C39" s="125" t="str">
        <f>VLOOKUP(B39,'[1]LISTADO ATM'!$A$2:$B$821,2,0)</f>
        <v xml:space="preserve">ATM Oficina Luperón I </v>
      </c>
      <c r="D39" s="127" t="s">
        <v>2451</v>
      </c>
      <c r="E39" s="130">
        <v>335856947</v>
      </c>
    </row>
    <row r="40" spans="1:5" ht="18" x14ac:dyDescent="0.25">
      <c r="A40" s="125" t="str">
        <f>VLOOKUP(B40,'[1]LISTADO ATM'!$A$2:$C$821,3,0)</f>
        <v>SUR</v>
      </c>
      <c r="B40" s="125">
        <v>6</v>
      </c>
      <c r="C40" s="125" t="str">
        <f>VLOOKUP(B40,'[1]LISTADO ATM'!$A$2:$B$821,2,0)</f>
        <v xml:space="preserve">ATM Plaza WAO San Juan </v>
      </c>
      <c r="D40" s="127" t="s">
        <v>2451</v>
      </c>
      <c r="E40" s="130">
        <v>335856952</v>
      </c>
    </row>
    <row r="41" spans="1:5" ht="18" x14ac:dyDescent="0.25">
      <c r="A41" s="125" t="str">
        <f>VLOOKUP(B41,'[1]LISTADO ATM'!$A$2:$C$821,3,0)</f>
        <v>NORTE</v>
      </c>
      <c r="B41" s="125">
        <v>136</v>
      </c>
      <c r="C41" s="125" t="str">
        <f>VLOOKUP(B41,'[1]LISTADO ATM'!$A$2:$B$821,2,0)</f>
        <v>ATM S/M Xtra (Santiago)</v>
      </c>
      <c r="D41" s="127" t="s">
        <v>2451</v>
      </c>
      <c r="E41" s="130">
        <v>335856954</v>
      </c>
    </row>
    <row r="42" spans="1:5" ht="18" x14ac:dyDescent="0.25">
      <c r="A42" s="125" t="str">
        <f>VLOOKUP(B42,'[1]LISTADO ATM'!$A$2:$C$821,3,0)</f>
        <v>DISTRITO NACIONAL</v>
      </c>
      <c r="B42" s="125">
        <v>391</v>
      </c>
      <c r="C42" s="125" t="str">
        <f>VLOOKUP(B42,'[1]LISTADO ATM'!$A$2:$B$821,2,0)</f>
        <v xml:space="preserve">ATM S/M Jumbo Luperón </v>
      </c>
      <c r="D42" s="127" t="s">
        <v>2451</v>
      </c>
      <c r="E42" s="130">
        <v>335856960</v>
      </c>
    </row>
    <row r="43" spans="1:5" ht="18" x14ac:dyDescent="0.25">
      <c r="A43" s="125" t="str">
        <f>VLOOKUP(B43,'[1]LISTADO ATM'!$A$2:$C$821,3,0)</f>
        <v>DISTRITO NACIONAL</v>
      </c>
      <c r="B43" s="125">
        <v>734</v>
      </c>
      <c r="C43" s="125" t="str">
        <f>VLOOKUP(B43,'[1]LISTADO ATM'!$A$2:$B$821,2,0)</f>
        <v xml:space="preserve">ATM Oficina Independencia I </v>
      </c>
      <c r="D43" s="127" t="s">
        <v>2451</v>
      </c>
      <c r="E43" s="130">
        <v>335856961</v>
      </c>
    </row>
    <row r="44" spans="1:5" ht="18" x14ac:dyDescent="0.25">
      <c r="A44" s="125" t="str">
        <f>VLOOKUP(B44,'[1]LISTADO ATM'!$A$2:$C$821,3,0)</f>
        <v>DISTRITO NACIONAL</v>
      </c>
      <c r="B44" s="125">
        <v>590</v>
      </c>
      <c r="C44" s="125" t="str">
        <f>VLOOKUP(B44,'[1]LISTADO ATM'!$A$2:$B$821,2,0)</f>
        <v xml:space="preserve">ATM Olé Aut. Las Américas </v>
      </c>
      <c r="D44" s="127" t="s">
        <v>2451</v>
      </c>
      <c r="E44" s="130">
        <v>335856974</v>
      </c>
    </row>
    <row r="45" spans="1:5" ht="18" x14ac:dyDescent="0.25">
      <c r="A45" s="125" t="str">
        <f>VLOOKUP(B45,'[1]LISTADO ATM'!$A$2:$C$821,3,0)</f>
        <v>DISTRITO NACIONAL</v>
      </c>
      <c r="B45" s="125">
        <v>378</v>
      </c>
      <c r="C45" s="125" t="str">
        <f>VLOOKUP(B45,'[1]LISTADO ATM'!$A$2:$B$821,2,0)</f>
        <v>ATM UNP Villa Flores</v>
      </c>
      <c r="D45" s="127" t="s">
        <v>2451</v>
      </c>
      <c r="E45" s="130">
        <v>335856976</v>
      </c>
    </row>
    <row r="46" spans="1:5" ht="18" x14ac:dyDescent="0.25">
      <c r="A46" s="125" t="str">
        <f>VLOOKUP(B46,'[1]LISTADO ATM'!$A$2:$C$821,3,0)</f>
        <v>ESTE</v>
      </c>
      <c r="B46" s="125">
        <v>651</v>
      </c>
      <c r="C46" s="125" t="str">
        <f>VLOOKUP(B46,'[1]LISTADO ATM'!$A$2:$B$821,2,0)</f>
        <v>ATM Eco Petroleo Romana</v>
      </c>
      <c r="D46" s="127" t="s">
        <v>2451</v>
      </c>
      <c r="E46" s="130">
        <v>335856978</v>
      </c>
    </row>
    <row r="47" spans="1:5" ht="18" x14ac:dyDescent="0.25">
      <c r="A47" s="125" t="str">
        <f>VLOOKUP(B47,'[1]LISTADO ATM'!$A$2:$C$821,3,0)</f>
        <v>NORTE</v>
      </c>
      <c r="B47" s="125">
        <v>88</v>
      </c>
      <c r="C47" s="125" t="str">
        <f>VLOOKUP(B47,'[1]LISTADO ATM'!$A$2:$B$821,2,0)</f>
        <v xml:space="preserve">ATM S/M La Fuente (Santiago) </v>
      </c>
      <c r="D47" s="127" t="s">
        <v>2451</v>
      </c>
      <c r="E47" s="130">
        <v>335856979</v>
      </c>
    </row>
    <row r="48" spans="1:5" ht="18" x14ac:dyDescent="0.25">
      <c r="A48" s="125" t="str">
        <f>VLOOKUP(B48,'[1]LISTADO ATM'!$A$2:$C$821,3,0)</f>
        <v>ESTE</v>
      </c>
      <c r="B48" s="125">
        <v>776</v>
      </c>
      <c r="C48" s="125" t="str">
        <f>VLOOKUP(B48,'[1]LISTADO ATM'!$A$2:$B$821,2,0)</f>
        <v xml:space="preserve">ATM Oficina Monte Plata </v>
      </c>
      <c r="D48" s="127" t="s">
        <v>2451</v>
      </c>
      <c r="E48" s="130">
        <v>335856987</v>
      </c>
    </row>
    <row r="49" spans="1:5" ht="18" x14ac:dyDescent="0.25">
      <c r="A49" s="125" t="str">
        <f>VLOOKUP(B49,'[1]LISTADO ATM'!$A$2:$C$821,3,0)</f>
        <v>DISTRITO NACIONAL</v>
      </c>
      <c r="B49" s="125">
        <v>967</v>
      </c>
      <c r="C49" s="125" t="str">
        <f>VLOOKUP(B49,'[1]LISTADO ATM'!$A$2:$B$821,2,0)</f>
        <v xml:space="preserve">ATM UNP Hiper Olé Autopista Duarte </v>
      </c>
      <c r="D49" s="127" t="s">
        <v>2451</v>
      </c>
      <c r="E49" s="130">
        <v>335856992</v>
      </c>
    </row>
    <row r="50" spans="1:5" ht="18" x14ac:dyDescent="0.25">
      <c r="A50" s="125" t="str">
        <f>VLOOKUP(B50,'[1]LISTADO ATM'!$A$2:$C$821,3,0)</f>
        <v>ESTE</v>
      </c>
      <c r="B50" s="125">
        <v>114</v>
      </c>
      <c r="C50" s="125" t="str">
        <f>VLOOKUP(B50,'[1]LISTADO ATM'!$A$2:$B$821,2,0)</f>
        <v xml:space="preserve">ATM Oficina Hato Mayor </v>
      </c>
      <c r="D50" s="127" t="s">
        <v>2451</v>
      </c>
      <c r="E50" s="130">
        <v>335857001</v>
      </c>
    </row>
    <row r="51" spans="1:5" ht="18" x14ac:dyDescent="0.25">
      <c r="A51" s="125" t="str">
        <f>VLOOKUP(B51,'[1]LISTADO ATM'!$A$2:$C$821,3,0)</f>
        <v>NORTE</v>
      </c>
      <c r="B51" s="125">
        <v>91</v>
      </c>
      <c r="C51" s="125" t="str">
        <f>VLOOKUP(B51,'[1]LISTADO ATM'!$A$2:$B$821,2,0)</f>
        <v xml:space="preserve">ATM UNP Villa Isabela </v>
      </c>
      <c r="D51" s="127" t="s">
        <v>2451</v>
      </c>
      <c r="E51" s="130">
        <v>335857004</v>
      </c>
    </row>
    <row r="52" spans="1:5" ht="18" x14ac:dyDescent="0.25">
      <c r="A52" s="125" t="str">
        <f>VLOOKUP(B52,'[1]LISTADO ATM'!$A$2:$C$821,3,0)</f>
        <v>SUR</v>
      </c>
      <c r="B52" s="125">
        <v>356</v>
      </c>
      <c r="C52" s="125" t="str">
        <f>VLOOKUP(B52,'[1]LISTADO ATM'!$A$2:$B$821,2,0)</f>
        <v xml:space="preserve">ATM Estación Sigma (San Cristóbal) </v>
      </c>
      <c r="D52" s="127" t="s">
        <v>2451</v>
      </c>
      <c r="E52" s="130">
        <v>335857006</v>
      </c>
    </row>
    <row r="53" spans="1:5" ht="18" x14ac:dyDescent="0.25">
      <c r="A53" s="125" t="str">
        <f>VLOOKUP(B53,'[1]LISTADO ATM'!$A$2:$C$821,3,0)</f>
        <v>DISTRITO NACIONAL</v>
      </c>
      <c r="B53" s="125">
        <v>684</v>
      </c>
      <c r="C53" s="125" t="str">
        <f>VLOOKUP(B53,'[1]LISTADO ATM'!$A$2:$B$821,2,0)</f>
        <v>ATM Estación Texaco Prolongación 27 Febrero</v>
      </c>
      <c r="D53" s="127" t="s">
        <v>2451</v>
      </c>
      <c r="E53" s="130">
        <v>335857007</v>
      </c>
    </row>
    <row r="54" spans="1:5" ht="18" x14ac:dyDescent="0.25">
      <c r="A54" s="125" t="str">
        <f>VLOOKUP(B54,'[1]LISTADO ATM'!$A$2:$C$821,3,0)</f>
        <v>DISTRITO NACIONAL</v>
      </c>
      <c r="B54" s="125">
        <v>696</v>
      </c>
      <c r="C54" s="125" t="str">
        <f>VLOOKUP(B54,'[1]LISTADO ATM'!$A$2:$B$821,2,0)</f>
        <v>ATM Olé Jacobo Majluta</v>
      </c>
      <c r="D54" s="127" t="s">
        <v>2451</v>
      </c>
      <c r="E54" s="130">
        <v>335857008</v>
      </c>
    </row>
    <row r="55" spans="1:5" ht="18" x14ac:dyDescent="0.25">
      <c r="A55" s="125" t="str">
        <f>VLOOKUP(B55,'[1]LISTADO ATM'!$A$2:$C$821,3,0)</f>
        <v>SUR</v>
      </c>
      <c r="B55" s="125">
        <v>995</v>
      </c>
      <c r="C55" s="125" t="str">
        <f>VLOOKUP(B55,'[1]LISTADO ATM'!$A$2:$B$821,2,0)</f>
        <v xml:space="preserve">ATM Oficina San Cristobal III (Lobby) </v>
      </c>
      <c r="D55" s="127" t="s">
        <v>2451</v>
      </c>
      <c r="E55" s="130">
        <v>335857009</v>
      </c>
    </row>
    <row r="56" spans="1:5" ht="18" x14ac:dyDescent="0.25">
      <c r="A56" s="125" t="str">
        <f>VLOOKUP(B56,'[1]LISTADO ATM'!$A$2:$C$821,3,0)</f>
        <v>SUR</v>
      </c>
      <c r="B56" s="125">
        <v>619</v>
      </c>
      <c r="C56" s="125" t="str">
        <f>VLOOKUP(B56,'[1]LISTADO ATM'!$A$2:$B$821,2,0)</f>
        <v xml:space="preserve">ATM Academia P.N. Hatillo (San Cristóbal) </v>
      </c>
      <c r="D56" s="127" t="s">
        <v>2451</v>
      </c>
      <c r="E56" s="130">
        <v>335857016</v>
      </c>
    </row>
    <row r="57" spans="1:5" ht="18" x14ac:dyDescent="0.25">
      <c r="A57" s="125" t="str">
        <f>VLOOKUP(B57,'[1]LISTADO ATM'!$A$2:$C$821,3,0)</f>
        <v>ESTE</v>
      </c>
      <c r="B57" s="125">
        <v>912</v>
      </c>
      <c r="C57" s="125" t="str">
        <f>VLOOKUP(B57,'[1]LISTADO ATM'!$A$2:$B$821,2,0)</f>
        <v xml:space="preserve">ATM Oficina San Pedro II </v>
      </c>
      <c r="D57" s="127" t="s">
        <v>2451</v>
      </c>
      <c r="E57" s="130">
        <v>335857017</v>
      </c>
    </row>
    <row r="58" spans="1:5" ht="18" x14ac:dyDescent="0.25">
      <c r="A58" s="125" t="str">
        <f>VLOOKUP(B58,'[1]LISTADO ATM'!$A$2:$C$821,3,0)</f>
        <v>NORTE</v>
      </c>
      <c r="B58" s="125">
        <v>22</v>
      </c>
      <c r="C58" s="125" t="str">
        <f>VLOOKUP(B58,'[1]LISTADO ATM'!$A$2:$B$821,2,0)</f>
        <v>ATM S/M Olimpico (Santiago)</v>
      </c>
      <c r="D58" s="127" t="s">
        <v>2451</v>
      </c>
      <c r="E58" s="130">
        <v>335857018</v>
      </c>
    </row>
    <row r="59" spans="1:5" ht="18" x14ac:dyDescent="0.25">
      <c r="A59" s="125" t="e">
        <f>VLOOKUP(B59,'[1]LISTADO ATM'!$A$2:$C$821,3,0)</f>
        <v>#N/A</v>
      </c>
      <c r="B59" s="125"/>
      <c r="C59" s="125" t="e">
        <f>VLOOKUP(B59,'[1]LISTADO ATM'!$A$2:$B$821,2,0)</f>
        <v>#N/A</v>
      </c>
      <c r="D59" s="127" t="s">
        <v>2451</v>
      </c>
      <c r="E59" s="130"/>
    </row>
    <row r="60" spans="1:5" ht="18.75" thickBot="1" x14ac:dyDescent="0.3">
      <c r="A60" s="103" t="s">
        <v>2495</v>
      </c>
      <c r="B60" s="135">
        <f>COUNT(B25:B59)</f>
        <v>34</v>
      </c>
      <c r="C60" s="113"/>
      <c r="D60" s="113"/>
      <c r="E60" s="113"/>
    </row>
    <row r="61" spans="1:5" ht="15.75" thickBot="1" x14ac:dyDescent="0.3">
      <c r="B61" s="105"/>
      <c r="E61" s="105"/>
    </row>
    <row r="62" spans="1:5" ht="18.75" thickBot="1" x14ac:dyDescent="0.3">
      <c r="A62" s="168" t="s">
        <v>2451</v>
      </c>
      <c r="B62" s="169"/>
      <c r="C62" s="169"/>
      <c r="D62" s="169"/>
      <c r="E62" s="170"/>
    </row>
    <row r="63" spans="1:5" ht="18" x14ac:dyDescent="0.25">
      <c r="A63" s="102" t="s">
        <v>15</v>
      </c>
      <c r="B63" s="102" t="s">
        <v>2426</v>
      </c>
      <c r="C63" s="102" t="s">
        <v>46</v>
      </c>
      <c r="D63" s="102" t="s">
        <v>2429</v>
      </c>
      <c r="E63" s="102" t="s">
        <v>2427</v>
      </c>
    </row>
    <row r="64" spans="1:5" ht="18" x14ac:dyDescent="0.25">
      <c r="A64" s="100" t="str">
        <f>VLOOKUP(B64,'[1]LISTADO ATM'!$A$2:$C$821,3,0)</f>
        <v>DISTRITO NACIONAL</v>
      </c>
      <c r="B64" s="141">
        <v>567</v>
      </c>
      <c r="C64" s="125" t="str">
        <f>VLOOKUP(B64,'[1]LISTADO ATM'!$A$2:$B$821,2,0)</f>
        <v xml:space="preserve">ATM Oficina Máximo Gómez </v>
      </c>
      <c r="D64" s="114" t="s">
        <v>2523</v>
      </c>
      <c r="E64" s="125">
        <v>335850318</v>
      </c>
    </row>
    <row r="65" spans="1:5" ht="18" x14ac:dyDescent="0.25">
      <c r="A65" s="100" t="str">
        <f>VLOOKUP(B65,'[1]LISTADO ATM'!$A$2:$C$821,3,0)</f>
        <v>DISTRITO NACIONAL</v>
      </c>
      <c r="B65" s="125">
        <v>490</v>
      </c>
      <c r="C65" s="125" t="str">
        <f>VLOOKUP(B65,'[1]LISTADO ATM'!$A$2:$B$821,2,0)</f>
        <v xml:space="preserve">ATM Hospital Ney Arias Lora </v>
      </c>
      <c r="D65" s="114" t="s">
        <v>2523</v>
      </c>
      <c r="E65" s="147">
        <v>335856019</v>
      </c>
    </row>
    <row r="66" spans="1:5" ht="18" x14ac:dyDescent="0.25">
      <c r="A66" s="100" t="str">
        <f>VLOOKUP(B66,'[1]LISTADO ATM'!$A$2:$C$821,3,0)</f>
        <v>SUR</v>
      </c>
      <c r="B66" s="125">
        <v>871</v>
      </c>
      <c r="C66" s="125" t="str">
        <f>VLOOKUP(B66,'[1]LISTADO ATM'!$A$2:$B$821,2,0)</f>
        <v>ATM Plaza Cultural San Juan</v>
      </c>
      <c r="D66" s="114" t="s">
        <v>2523</v>
      </c>
      <c r="E66" s="147">
        <v>335856289</v>
      </c>
    </row>
    <row r="67" spans="1:5" ht="18" x14ac:dyDescent="0.25">
      <c r="A67" s="100" t="str">
        <f>VLOOKUP(B67,'[1]LISTADO ATM'!$A$2:$C$821,3,0)</f>
        <v>NORTE</v>
      </c>
      <c r="B67" s="125">
        <v>749</v>
      </c>
      <c r="C67" s="125" t="str">
        <f>VLOOKUP(B67,'[1]LISTADO ATM'!$A$2:$B$821,2,0)</f>
        <v xml:space="preserve">ATM Oficina Yaque </v>
      </c>
      <c r="D67" s="114" t="s">
        <v>2523</v>
      </c>
      <c r="E67" s="147">
        <v>335856878</v>
      </c>
    </row>
    <row r="68" spans="1:5" ht="18" x14ac:dyDescent="0.25">
      <c r="A68" s="100" t="str">
        <f>VLOOKUP(B68,'[1]LISTADO ATM'!$A$2:$C$821,3,0)</f>
        <v>DISTRITO NACIONAL</v>
      </c>
      <c r="B68" s="125">
        <v>302</v>
      </c>
      <c r="C68" s="125" t="str">
        <f>VLOOKUP(B68,'[1]LISTADO ATM'!$A$2:$B$821,2,0)</f>
        <v xml:space="preserve">ATM S/M Aprezio Los Mameyes  </v>
      </c>
      <c r="D68" s="114" t="s">
        <v>2523</v>
      </c>
      <c r="E68" s="147">
        <v>335856880</v>
      </c>
    </row>
    <row r="69" spans="1:5" ht="18" x14ac:dyDescent="0.25">
      <c r="A69" s="100" t="str">
        <f>VLOOKUP(B69,'[1]LISTADO ATM'!$A$2:$C$821,3,0)</f>
        <v>DISTRITO NACIONAL</v>
      </c>
      <c r="B69" s="125">
        <v>911</v>
      </c>
      <c r="C69" s="125" t="str">
        <f>VLOOKUP(B69,'[1]LISTADO ATM'!$A$2:$B$821,2,0)</f>
        <v xml:space="preserve">ATM Oficina Venezuela II </v>
      </c>
      <c r="D69" s="114" t="s">
        <v>2523</v>
      </c>
      <c r="E69" s="147">
        <v>335856885</v>
      </c>
    </row>
    <row r="70" spans="1:5" ht="18" x14ac:dyDescent="0.25">
      <c r="A70" s="100" t="str">
        <f>VLOOKUP(B70,'[1]LISTADO ATM'!$A$2:$C$821,3,0)</f>
        <v>SUR</v>
      </c>
      <c r="B70" s="125">
        <v>825</v>
      </c>
      <c r="C70" s="125" t="str">
        <f>VLOOKUP(B70,'[1]LISTADO ATM'!$A$2:$B$821,2,0)</f>
        <v xml:space="preserve">ATM Estacion Eco Cibeles (Las Matas de Farfán) </v>
      </c>
      <c r="D70" s="114" t="s">
        <v>2523</v>
      </c>
      <c r="E70" s="147">
        <v>335856926</v>
      </c>
    </row>
    <row r="71" spans="1:5" ht="18" x14ac:dyDescent="0.25">
      <c r="A71" s="100" t="str">
        <f>VLOOKUP(B71,'[1]LISTADO ATM'!$A$2:$C$821,3,0)</f>
        <v>ESTE</v>
      </c>
      <c r="B71" s="125">
        <v>385</v>
      </c>
      <c r="C71" s="125" t="str">
        <f>VLOOKUP(B71,'[1]LISTADO ATM'!$A$2:$B$821,2,0)</f>
        <v xml:space="preserve">ATM Plaza Verón I </v>
      </c>
      <c r="D71" s="114" t="s">
        <v>2523</v>
      </c>
      <c r="E71" s="125">
        <v>335856922</v>
      </c>
    </row>
    <row r="72" spans="1:5" ht="18" x14ac:dyDescent="0.25">
      <c r="A72" s="100" t="str">
        <f>VLOOKUP(B72,'[1]LISTADO ATM'!$A$2:$C$821,3,0)</f>
        <v>DISTRITO NACIONAL</v>
      </c>
      <c r="B72" s="125">
        <v>577</v>
      </c>
      <c r="C72" s="125" t="str">
        <f>VLOOKUP(B72,'[1]LISTADO ATM'!$A$2:$B$821,2,0)</f>
        <v xml:space="preserve">ATM Olé Ave. Duarte </v>
      </c>
      <c r="D72" s="114" t="s">
        <v>2523</v>
      </c>
      <c r="E72" s="147">
        <v>335856929</v>
      </c>
    </row>
    <row r="73" spans="1:5" ht="18" x14ac:dyDescent="0.25">
      <c r="A73" s="100" t="str">
        <f>VLOOKUP(B73,'[1]LISTADO ATM'!$A$2:$C$821,3,0)</f>
        <v>DISTRITO NACIONAL</v>
      </c>
      <c r="B73" s="125">
        <v>738</v>
      </c>
      <c r="C73" s="125" t="str">
        <f>VLOOKUP(B73,'[1]LISTADO ATM'!$A$2:$B$821,2,0)</f>
        <v xml:space="preserve">ATM Zona Franca Los Alcarrizos </v>
      </c>
      <c r="D73" s="114" t="s">
        <v>2523</v>
      </c>
      <c r="E73" s="147">
        <v>335856930</v>
      </c>
    </row>
    <row r="74" spans="1:5" ht="18" x14ac:dyDescent="0.25">
      <c r="A74" s="100" t="str">
        <f>VLOOKUP(B74,'[1]LISTADO ATM'!$A$2:$C$821,3,0)</f>
        <v>DISTRITO NACIONAL</v>
      </c>
      <c r="B74" s="125">
        <v>180</v>
      </c>
      <c r="C74" s="125" t="str">
        <f>VLOOKUP(B74,'[1]LISTADO ATM'!$A$2:$B$821,2,0)</f>
        <v xml:space="preserve">ATM Megacentro II </v>
      </c>
      <c r="D74" s="114" t="s">
        <v>2523</v>
      </c>
      <c r="E74" s="147">
        <v>335856931</v>
      </c>
    </row>
    <row r="75" spans="1:5" ht="18" x14ac:dyDescent="0.25">
      <c r="A75" s="100" t="str">
        <f>VLOOKUP(B75,'[1]LISTADO ATM'!$A$2:$C$821,3,0)</f>
        <v>DISTRITO NACIONAL</v>
      </c>
      <c r="B75" s="125">
        <v>572</v>
      </c>
      <c r="C75" s="125" t="str">
        <f>VLOOKUP(B75,'[1]LISTADO ATM'!$A$2:$B$821,2,0)</f>
        <v xml:space="preserve">ATM Olé Ovando </v>
      </c>
      <c r="D75" s="114" t="s">
        <v>2523</v>
      </c>
      <c r="E75" s="147">
        <v>335856944</v>
      </c>
    </row>
    <row r="76" spans="1:5" ht="18" x14ac:dyDescent="0.25">
      <c r="A76" s="100" t="str">
        <f>VLOOKUP(B76,'[1]LISTADO ATM'!$A$2:$C$821,3,0)</f>
        <v>NORTE</v>
      </c>
      <c r="B76" s="125">
        <v>142</v>
      </c>
      <c r="C76" s="125" t="str">
        <f>VLOOKUP(B76,'[1]LISTADO ATM'!$A$2:$B$821,2,0)</f>
        <v xml:space="preserve">ATM Centro de Caja Galerías Bonao </v>
      </c>
      <c r="D76" s="114" t="s">
        <v>2523</v>
      </c>
      <c r="E76" s="147">
        <v>335856955</v>
      </c>
    </row>
    <row r="77" spans="1:5" ht="18" x14ac:dyDescent="0.25">
      <c r="A77" s="100" t="str">
        <f>VLOOKUP(B77,'[1]LISTADO ATM'!$A$2:$C$821,3,0)</f>
        <v>SUR</v>
      </c>
      <c r="B77" s="125">
        <v>962</v>
      </c>
      <c r="C77" s="125" t="str">
        <f>VLOOKUP(B77,'[1]LISTADO ATM'!$A$2:$B$821,2,0)</f>
        <v xml:space="preserve">ATM Oficina Villa Ofelia II (San Juan) </v>
      </c>
      <c r="D77" s="114" t="s">
        <v>2523</v>
      </c>
      <c r="E77" s="147">
        <v>335856956</v>
      </c>
    </row>
    <row r="78" spans="1:5" ht="18" x14ac:dyDescent="0.25">
      <c r="A78" s="100" t="str">
        <f>VLOOKUP(B78,'[1]LISTADO ATM'!$A$2:$C$821,3,0)</f>
        <v>DISTRITO NACIONAL</v>
      </c>
      <c r="B78" s="125">
        <v>971</v>
      </c>
      <c r="C78" s="125" t="str">
        <f>VLOOKUP(B78,'[1]LISTADO ATM'!$A$2:$B$821,2,0)</f>
        <v xml:space="preserve">ATM Club Banreservas I </v>
      </c>
      <c r="D78" s="114" t="s">
        <v>2523</v>
      </c>
      <c r="E78" s="147">
        <v>335856957</v>
      </c>
    </row>
    <row r="79" spans="1:5" ht="18" x14ac:dyDescent="0.25">
      <c r="A79" s="100" t="str">
        <f>VLOOKUP(B79,'[1]LISTADO ATM'!$A$2:$C$821,3,0)</f>
        <v>NORTE</v>
      </c>
      <c r="B79" s="125">
        <v>208</v>
      </c>
      <c r="C79" s="125" t="str">
        <f>VLOOKUP(B79,'[1]LISTADO ATM'!$A$2:$B$821,2,0)</f>
        <v xml:space="preserve">ATM UNP Tireo </v>
      </c>
      <c r="D79" s="114" t="s">
        <v>2523</v>
      </c>
      <c r="E79" s="147">
        <v>335856958</v>
      </c>
    </row>
    <row r="80" spans="1:5" ht="18" x14ac:dyDescent="0.25">
      <c r="A80" s="100" t="str">
        <f>VLOOKUP(B80,'[1]LISTADO ATM'!$A$2:$C$821,3,0)</f>
        <v>NORTE</v>
      </c>
      <c r="B80" s="125">
        <v>290</v>
      </c>
      <c r="C80" s="125" t="str">
        <f>VLOOKUP(B80,'[1]LISTADO ATM'!$A$2:$B$821,2,0)</f>
        <v xml:space="preserve">ATM Oficina San Francisco de Macorís </v>
      </c>
      <c r="D80" s="114" t="s">
        <v>2523</v>
      </c>
      <c r="E80" s="147">
        <v>335856962</v>
      </c>
    </row>
    <row r="81" spans="1:5" ht="18" x14ac:dyDescent="0.25">
      <c r="A81" s="100" t="str">
        <f>VLOOKUP(B81,'[1]LISTADO ATM'!$A$2:$C$821,3,0)</f>
        <v>DISTRITO NACIONAL</v>
      </c>
      <c r="B81" s="125">
        <v>565</v>
      </c>
      <c r="C81" s="125" t="str">
        <f>VLOOKUP(B81,'[1]LISTADO ATM'!$A$2:$B$821,2,0)</f>
        <v xml:space="preserve">ATM S/M La Cadena Núñez de Cáceres </v>
      </c>
      <c r="D81" s="114" t="s">
        <v>2523</v>
      </c>
      <c r="E81" s="147">
        <v>335856963</v>
      </c>
    </row>
    <row r="82" spans="1:5" ht="18" x14ac:dyDescent="0.25">
      <c r="A82" s="100" t="str">
        <f>VLOOKUP(B82,'[1]LISTADO ATM'!$A$2:$C$821,3,0)</f>
        <v>DISTRITO NACIONAL</v>
      </c>
      <c r="B82" s="125">
        <v>938</v>
      </c>
      <c r="C82" s="125" t="str">
        <f>VLOOKUP(B82,'[1]LISTADO ATM'!$A$2:$B$821,2,0)</f>
        <v xml:space="preserve">ATM Autobanco Oficina Filadelfia Plaza </v>
      </c>
      <c r="D82" s="114" t="s">
        <v>2523</v>
      </c>
      <c r="E82" s="147">
        <v>335856964</v>
      </c>
    </row>
    <row r="83" spans="1:5" ht="18" x14ac:dyDescent="0.25">
      <c r="A83" s="100" t="str">
        <f>VLOOKUP(B83,'[1]LISTADO ATM'!$A$2:$C$821,3,0)</f>
        <v>DISTRITO NACIONAL</v>
      </c>
      <c r="B83" s="125">
        <v>993</v>
      </c>
      <c r="C83" s="125" t="str">
        <f>VLOOKUP(B83,'[1]LISTADO ATM'!$A$2:$B$821,2,0)</f>
        <v xml:space="preserve">ATM Centro Medico Integral II </v>
      </c>
      <c r="D83" s="114" t="s">
        <v>2523</v>
      </c>
      <c r="E83" s="147">
        <v>335856977</v>
      </c>
    </row>
    <row r="84" spans="1:5" ht="18" x14ac:dyDescent="0.25">
      <c r="A84" s="100" t="str">
        <f>VLOOKUP(B84,'[1]LISTADO ATM'!$A$2:$C$821,3,0)</f>
        <v>NORTE</v>
      </c>
      <c r="B84" s="125">
        <v>315</v>
      </c>
      <c r="C84" s="125" t="str">
        <f>VLOOKUP(B84,'[1]LISTADO ATM'!$A$2:$B$821,2,0)</f>
        <v xml:space="preserve">ATM Oficina Estrella Sadalá </v>
      </c>
      <c r="D84" s="114" t="s">
        <v>2523</v>
      </c>
      <c r="E84" s="147">
        <v>335856980</v>
      </c>
    </row>
    <row r="85" spans="1:5" ht="18" x14ac:dyDescent="0.25">
      <c r="A85" s="100" t="str">
        <f>VLOOKUP(B85,'[1]LISTADO ATM'!$A$2:$C$821,3,0)</f>
        <v>DISTRITO NACIONAL</v>
      </c>
      <c r="B85" s="125">
        <v>642</v>
      </c>
      <c r="C85" s="125" t="str">
        <f>VLOOKUP(B85,'[1]LISTADO ATM'!$A$2:$B$821,2,0)</f>
        <v xml:space="preserve">ATM OMSA Sto. Dgo. </v>
      </c>
      <c r="D85" s="114" t="s">
        <v>2523</v>
      </c>
      <c r="E85" s="147">
        <v>335856989</v>
      </c>
    </row>
    <row r="86" spans="1:5" ht="18" x14ac:dyDescent="0.25">
      <c r="A86" s="100" t="str">
        <f>VLOOKUP(B86,'[1]LISTADO ATM'!$A$2:$C$821,3,0)</f>
        <v>NORTE</v>
      </c>
      <c r="B86" s="125">
        <v>77</v>
      </c>
      <c r="C86" s="125" t="str">
        <f>VLOOKUP(B86,'[1]LISTADO ATM'!$A$2:$B$821,2,0)</f>
        <v xml:space="preserve">ATM Oficina Cruce de Imbert </v>
      </c>
      <c r="D86" s="114" t="s">
        <v>2523</v>
      </c>
      <c r="E86" s="147">
        <v>335857003</v>
      </c>
    </row>
    <row r="87" spans="1:5" ht="18" x14ac:dyDescent="0.25">
      <c r="A87" s="100" t="str">
        <f>VLOOKUP(B87,'[1]LISTADO ATM'!$A$2:$C$821,3,0)</f>
        <v>ESTE</v>
      </c>
      <c r="B87" s="125">
        <v>293</v>
      </c>
      <c r="C87" s="125" t="str">
        <f>VLOOKUP(B87,'[1]LISTADO ATM'!$A$2:$B$821,2,0)</f>
        <v xml:space="preserve">ATM S/M Nueva Visión (San Pedro) </v>
      </c>
      <c r="D87" s="114" t="s">
        <v>2523</v>
      </c>
      <c r="E87" s="147">
        <v>335857005</v>
      </c>
    </row>
    <row r="88" spans="1:5" ht="18" x14ac:dyDescent="0.25">
      <c r="A88" s="100" t="e">
        <f>VLOOKUP(B88,'[1]LISTADO ATM'!$A$2:$C$821,3,0)</f>
        <v>#N/A</v>
      </c>
      <c r="B88" s="125"/>
      <c r="C88" s="125" t="e">
        <f>VLOOKUP(B88,'[1]LISTADO ATM'!$A$2:$B$821,2,0)</f>
        <v>#N/A</v>
      </c>
      <c r="D88" s="114" t="s">
        <v>2523</v>
      </c>
      <c r="E88" s="147"/>
    </row>
    <row r="89" spans="1:5" ht="18" x14ac:dyDescent="0.25">
      <c r="A89" s="100" t="e">
        <f>VLOOKUP(B89,'[1]LISTADO ATM'!$A$2:$C$821,3,0)</f>
        <v>#N/A</v>
      </c>
      <c r="B89" s="125"/>
      <c r="C89" s="125" t="e">
        <f>VLOOKUP(B89,'[1]LISTADO ATM'!$A$2:$B$821,2,0)</f>
        <v>#N/A</v>
      </c>
      <c r="D89" s="114" t="s">
        <v>2523</v>
      </c>
      <c r="E89" s="147"/>
    </row>
    <row r="90" spans="1:5" ht="18" x14ac:dyDescent="0.25">
      <c r="A90" s="100" t="e">
        <f>VLOOKUP(B90,'[1]LISTADO ATM'!$A$2:$C$821,3,0)</f>
        <v>#N/A</v>
      </c>
      <c r="B90" s="125"/>
      <c r="C90" s="125" t="e">
        <f>VLOOKUP(B90,'[1]LISTADO ATM'!$A$2:$B$821,2,0)</f>
        <v>#N/A</v>
      </c>
      <c r="D90" s="114" t="s">
        <v>2523</v>
      </c>
      <c r="E90" s="147"/>
    </row>
    <row r="91" spans="1:5" ht="18.75" thickBot="1" x14ac:dyDescent="0.3">
      <c r="A91" s="103" t="s">
        <v>2495</v>
      </c>
      <c r="B91" s="135">
        <f>COUNT(B64:B90)</f>
        <v>24</v>
      </c>
      <c r="C91" s="113"/>
      <c r="D91" s="152"/>
      <c r="E91" s="153"/>
    </row>
    <row r="92" spans="1:5" ht="15.75" thickBot="1" x14ac:dyDescent="0.3">
      <c r="B92" s="105"/>
      <c r="E92" s="105"/>
    </row>
    <row r="93" spans="1:5" ht="18" x14ac:dyDescent="0.25">
      <c r="A93" s="163" t="s">
        <v>2498</v>
      </c>
      <c r="B93" s="164"/>
      <c r="C93" s="164"/>
      <c r="D93" s="164"/>
      <c r="E93" s="165"/>
    </row>
    <row r="94" spans="1:5" ht="18" x14ac:dyDescent="0.25">
      <c r="A94" s="102" t="s">
        <v>15</v>
      </c>
      <c r="B94" s="102" t="s">
        <v>2426</v>
      </c>
      <c r="C94" s="104" t="s">
        <v>46</v>
      </c>
      <c r="D94" s="128" t="s">
        <v>2429</v>
      </c>
      <c r="E94" s="102" t="s">
        <v>2427</v>
      </c>
    </row>
    <row r="95" spans="1:5" ht="18.75" customHeight="1" x14ac:dyDescent="0.25">
      <c r="A95" s="100" t="str">
        <f>VLOOKUP(B95,'[1]LISTADO ATM'!$A$2:$C$821,3,0)</f>
        <v>NORTE</v>
      </c>
      <c r="B95" s="125">
        <v>431</v>
      </c>
      <c r="C95" s="125" t="str">
        <f>VLOOKUP(B95,'[1]LISTADO ATM'!$A$2:$B$821,2,0)</f>
        <v xml:space="preserve">ATM Autoservicio Sol (Santiago) </v>
      </c>
      <c r="D95" s="125" t="s">
        <v>2522</v>
      </c>
      <c r="E95" s="130">
        <v>335856971</v>
      </c>
    </row>
    <row r="96" spans="1:5" ht="18.75" customHeight="1" x14ac:dyDescent="0.25">
      <c r="A96" s="100" t="str">
        <f>VLOOKUP(B96,'[1]LISTADO ATM'!$A$2:$C$821,3,0)</f>
        <v>NORTE</v>
      </c>
      <c r="B96" s="125">
        <v>3</v>
      </c>
      <c r="C96" s="125" t="str">
        <f>VLOOKUP(B96,'[1]LISTADO ATM'!$A$2:$B$821,2,0)</f>
        <v>ATM Autoservicio La Vega Real</v>
      </c>
      <c r="D96" s="125" t="s">
        <v>2522</v>
      </c>
      <c r="E96" s="130">
        <v>335856892</v>
      </c>
    </row>
    <row r="97" spans="1:5" ht="18.75" customHeight="1" x14ac:dyDescent="0.25">
      <c r="A97" s="100" t="str">
        <f>VLOOKUP(B97,'[1]LISTADO ATM'!$A$2:$C$821,3,0)</f>
        <v>DISTRITO NACIONAL</v>
      </c>
      <c r="B97" s="125">
        <v>835</v>
      </c>
      <c r="C97" s="125" t="str">
        <f>VLOOKUP(B97,'[1]LISTADO ATM'!$A$2:$B$821,2,0)</f>
        <v xml:space="preserve">ATM UNP Megacentro </v>
      </c>
      <c r="D97" s="125" t="s">
        <v>2522</v>
      </c>
      <c r="E97" s="146">
        <v>335856925</v>
      </c>
    </row>
    <row r="98" spans="1:5" ht="18.75" customHeight="1" x14ac:dyDescent="0.25">
      <c r="A98" s="100" t="str">
        <f>VLOOKUP(B98,'[1]LISTADO ATM'!$A$2:$C$821,3,0)</f>
        <v>DISTRITO NACIONAL</v>
      </c>
      <c r="B98" s="125">
        <v>980</v>
      </c>
      <c r="C98" s="125" t="str">
        <f>VLOOKUP(B98,'[1]LISTADO ATM'!$A$2:$B$821,2,0)</f>
        <v xml:space="preserve">ATM Oficina Bella Vista Mall II </v>
      </c>
      <c r="D98" s="125" t="s">
        <v>2522</v>
      </c>
      <c r="E98" s="146">
        <v>335856941</v>
      </c>
    </row>
    <row r="99" spans="1:5" ht="18.75" customHeight="1" x14ac:dyDescent="0.25">
      <c r="A99" s="100" t="str">
        <f>VLOOKUP(B99,'[1]LISTADO ATM'!$A$2:$C$821,3,0)</f>
        <v>DISTRITO NACIONAL</v>
      </c>
      <c r="B99" s="125">
        <v>231</v>
      </c>
      <c r="C99" s="125" t="str">
        <f>VLOOKUP(B99,'[1]LISTADO ATM'!$A$2:$B$821,2,0)</f>
        <v xml:space="preserve">ATM Oficina Zona Oriental </v>
      </c>
      <c r="D99" s="125" t="s">
        <v>2522</v>
      </c>
      <c r="E99" s="146">
        <v>335856981</v>
      </c>
    </row>
    <row r="100" spans="1:5" ht="18.75" customHeight="1" x14ac:dyDescent="0.25">
      <c r="A100" s="100" t="str">
        <f>VLOOKUP(B100,'[1]LISTADO ATM'!$A$2:$C$821,3,0)</f>
        <v>DISTRITO NACIONAL</v>
      </c>
      <c r="B100" s="125">
        <v>540</v>
      </c>
      <c r="C100" s="125" t="str">
        <f>VLOOKUP(B100,'[1]LISTADO ATM'!$A$2:$B$821,2,0)</f>
        <v xml:space="preserve">ATM Autoservicio Sambil I </v>
      </c>
      <c r="D100" s="125" t="s">
        <v>2522</v>
      </c>
      <c r="E100" s="147">
        <v>335856986</v>
      </c>
    </row>
    <row r="101" spans="1:5" ht="18.75" customHeight="1" x14ac:dyDescent="0.25">
      <c r="A101" s="100" t="str">
        <f>VLOOKUP(B101,'[1]LISTADO ATM'!$A$2:$C$821,3,0)</f>
        <v>ESTE</v>
      </c>
      <c r="B101" s="140">
        <v>330</v>
      </c>
      <c r="C101" s="125" t="str">
        <f>VLOOKUP(B101,'[1]LISTADO ATM'!$A$2:$B$821,2,0)</f>
        <v xml:space="preserve">ATM Oficina Boulevard (Higuey) </v>
      </c>
      <c r="D101" s="125" t="s">
        <v>2522</v>
      </c>
      <c r="E101" s="125">
        <v>335857012</v>
      </c>
    </row>
    <row r="102" spans="1:5" ht="18.75" customHeight="1" x14ac:dyDescent="0.25">
      <c r="A102" s="100" t="str">
        <f>VLOOKUP(B102,'[1]LISTADO ATM'!$A$2:$C$821,3,0)</f>
        <v>SUR</v>
      </c>
      <c r="B102" s="125">
        <v>5</v>
      </c>
      <c r="C102" s="125" t="str">
        <f>VLOOKUP(B102,'[1]LISTADO ATM'!$A$2:$B$821,2,0)</f>
        <v>ATM Oficina Autoservicio Villa Ofelia (San Juan)</v>
      </c>
      <c r="D102" s="125" t="s">
        <v>2527</v>
      </c>
      <c r="E102" s="125">
        <v>335856611</v>
      </c>
    </row>
    <row r="103" spans="1:5" ht="18.75" customHeight="1" x14ac:dyDescent="0.25">
      <c r="A103" s="100" t="str">
        <f>VLOOKUP(B103,'[1]LISTADO ATM'!$A$2:$C$821,3,0)</f>
        <v>NORTE</v>
      </c>
      <c r="B103" s="125">
        <v>291</v>
      </c>
      <c r="C103" s="125" t="str">
        <f>VLOOKUP(B103,'[1]LISTADO ATM'!$A$2:$B$821,2,0)</f>
        <v xml:space="preserve">ATM S/M Jumbo Las Colinas </v>
      </c>
      <c r="D103" s="125" t="s">
        <v>2527</v>
      </c>
      <c r="E103" s="125">
        <v>335856803</v>
      </c>
    </row>
    <row r="104" spans="1:5" ht="18.75" customHeight="1" x14ac:dyDescent="0.25">
      <c r="A104" s="100" t="str">
        <f>VLOOKUP(B104,'[1]LISTADO ATM'!$A$2:$C$821,3,0)</f>
        <v>DISTRITO NACIONAL</v>
      </c>
      <c r="B104" s="125">
        <v>900</v>
      </c>
      <c r="C104" s="125" t="str">
        <f>VLOOKUP(B104,'[1]LISTADO ATM'!$A$2:$B$821,2,0)</f>
        <v xml:space="preserve">ATM UNP Merca Santo Domingo </v>
      </c>
      <c r="D104" s="125" t="s">
        <v>2527</v>
      </c>
      <c r="E104" s="125">
        <v>335856881</v>
      </c>
    </row>
    <row r="105" spans="1:5" ht="18.75" customHeight="1" x14ac:dyDescent="0.25">
      <c r="A105" s="100" t="str">
        <f>VLOOKUP(B105,'[1]LISTADO ATM'!$A$2:$C$821,3,0)</f>
        <v>NORTE</v>
      </c>
      <c r="B105" s="125">
        <v>965</v>
      </c>
      <c r="C105" s="125" t="str">
        <f>VLOOKUP(B105,'[1]LISTADO ATM'!$A$2:$B$821,2,0)</f>
        <v xml:space="preserve">ATM S/M La Fuente FUN (Santiago) </v>
      </c>
      <c r="D105" s="125" t="s">
        <v>2527</v>
      </c>
      <c r="E105" s="125">
        <v>335856894</v>
      </c>
    </row>
    <row r="106" spans="1:5" ht="18.75" customHeight="1" x14ac:dyDescent="0.25">
      <c r="A106" s="100" t="str">
        <f>VLOOKUP(B106,'[1]LISTADO ATM'!$A$2:$C$821,3,0)</f>
        <v>ESTE</v>
      </c>
      <c r="B106" s="125">
        <v>309</v>
      </c>
      <c r="C106" s="125" t="str">
        <f>VLOOKUP(B106,'[1]LISTADO ATM'!$A$2:$B$821,2,0)</f>
        <v xml:space="preserve">ATM Secrets Cap Cana I </v>
      </c>
      <c r="D106" s="125" t="s">
        <v>2527</v>
      </c>
      <c r="E106" s="125">
        <v>335856904</v>
      </c>
    </row>
    <row r="107" spans="1:5" ht="18.75" customHeight="1" x14ac:dyDescent="0.25">
      <c r="A107" s="100" t="str">
        <f>VLOOKUP(B107,'[1]LISTADO ATM'!$A$2:$C$821,3,0)</f>
        <v>SUR</v>
      </c>
      <c r="B107" s="125">
        <v>342</v>
      </c>
      <c r="C107" s="125" t="str">
        <f>VLOOKUP(B107,'[1]LISTADO ATM'!$A$2:$B$821,2,0)</f>
        <v>ATM Oficina Obras Públicas Azua</v>
      </c>
      <c r="D107" s="125" t="s">
        <v>2527</v>
      </c>
      <c r="E107" s="125">
        <v>335856946</v>
      </c>
    </row>
    <row r="108" spans="1:5" ht="18.75" customHeight="1" x14ac:dyDescent="0.25">
      <c r="A108" s="100" t="e">
        <f>VLOOKUP(B108,'[1]LISTADO ATM'!$A$2:$C$821,3,0)</f>
        <v>#N/A</v>
      </c>
      <c r="B108" s="125"/>
      <c r="C108" s="125" t="e">
        <f>VLOOKUP(B108,'[1]LISTADO ATM'!$A$2:$B$821,2,0)</f>
        <v>#N/A</v>
      </c>
      <c r="D108" s="125"/>
      <c r="E108" s="125"/>
    </row>
    <row r="109" spans="1:5" ht="18.75" customHeight="1" x14ac:dyDescent="0.25">
      <c r="A109" s="100" t="e">
        <f>VLOOKUP(B109,'[1]LISTADO ATM'!$A$2:$C$821,3,0)</f>
        <v>#N/A</v>
      </c>
      <c r="B109" s="125"/>
      <c r="C109" s="125" t="e">
        <f>VLOOKUP(B109,'[1]LISTADO ATM'!$A$2:$B$821,2,0)</f>
        <v>#N/A</v>
      </c>
      <c r="D109" s="125"/>
      <c r="E109" s="125"/>
    </row>
    <row r="110" spans="1:5" ht="18.75" customHeight="1" x14ac:dyDescent="0.25">
      <c r="A110" s="100" t="e">
        <f>VLOOKUP(B110,'[1]LISTADO ATM'!$A$2:$C$821,3,0)</f>
        <v>#N/A</v>
      </c>
      <c r="B110" s="125"/>
      <c r="C110" s="125" t="e">
        <f>VLOOKUP(B110,'[1]LISTADO ATM'!$A$2:$B$821,2,0)</f>
        <v>#N/A</v>
      </c>
      <c r="D110" s="125"/>
      <c r="E110" s="125"/>
    </row>
    <row r="111" spans="1:5" ht="18.75" thickBot="1" x14ac:dyDescent="0.3">
      <c r="A111" s="103" t="s">
        <v>2495</v>
      </c>
      <c r="B111" s="135">
        <f>COUNT(B95:B107)</f>
        <v>13</v>
      </c>
      <c r="C111" s="113"/>
      <c r="D111" s="129"/>
      <c r="E111" s="129"/>
    </row>
    <row r="112" spans="1:5" ht="15.75" thickBot="1" x14ac:dyDescent="0.3">
      <c r="B112" s="105"/>
      <c r="E112" s="105"/>
    </row>
    <row r="113" spans="1:5" ht="18.75" thickBot="1" x14ac:dyDescent="0.3">
      <c r="A113" s="166" t="s">
        <v>2499</v>
      </c>
      <c r="B113" s="167"/>
      <c r="D113" s="105"/>
      <c r="E113" s="105"/>
    </row>
    <row r="114" spans="1:5" ht="18.75" thickBot="1" x14ac:dyDescent="0.3">
      <c r="A114" s="131">
        <f>+B60+B91+B111</f>
        <v>71</v>
      </c>
      <c r="B114" s="132"/>
    </row>
    <row r="115" spans="1:5" ht="15.75" thickBot="1" x14ac:dyDescent="0.3">
      <c r="B115" s="105"/>
      <c r="E115" s="105"/>
    </row>
    <row r="116" spans="1:5" ht="18.75" thickBot="1" x14ac:dyDescent="0.3">
      <c r="A116" s="168" t="s">
        <v>2500</v>
      </c>
      <c r="B116" s="169"/>
      <c r="C116" s="169"/>
      <c r="D116" s="169"/>
      <c r="E116" s="170"/>
    </row>
    <row r="117" spans="1:5" ht="18" x14ac:dyDescent="0.25">
      <c r="A117" s="106" t="s">
        <v>15</v>
      </c>
      <c r="B117" s="111" t="s">
        <v>2426</v>
      </c>
      <c r="C117" s="104" t="s">
        <v>46</v>
      </c>
      <c r="D117" s="171" t="s">
        <v>2429</v>
      </c>
      <c r="E117" s="172"/>
    </row>
    <row r="118" spans="1:5" ht="18" x14ac:dyDescent="0.25">
      <c r="A118" s="125" t="str">
        <f>VLOOKUP(B118,'[1]LISTADO ATM'!$A$2:$C$821,3,0)</f>
        <v>DISTRITO NACIONAL</v>
      </c>
      <c r="B118" s="125">
        <v>810</v>
      </c>
      <c r="C118" s="125" t="str">
        <f>VLOOKUP(B118,'[1]LISTADO ATM'!$A$2:$B$821,2,0)</f>
        <v xml:space="preserve">ATM UNP Multicentro La Sirena José Contreras </v>
      </c>
      <c r="D118" s="161" t="s">
        <v>2502</v>
      </c>
      <c r="E118" s="162"/>
    </row>
    <row r="119" spans="1:5" ht="18" x14ac:dyDescent="0.25">
      <c r="A119" s="125" t="str">
        <f>VLOOKUP(B119,'[1]LISTADO ATM'!$A$2:$C$821,3,0)</f>
        <v>DISTRITO NACIONAL</v>
      </c>
      <c r="B119" s="125">
        <v>725</v>
      </c>
      <c r="C119" s="125" t="str">
        <f>VLOOKUP(B119,'[1]LISTADO ATM'!$A$2:$B$821,2,0)</f>
        <v xml:space="preserve">ATM El Huacal II  </v>
      </c>
      <c r="D119" s="161" t="s">
        <v>2526</v>
      </c>
      <c r="E119" s="162"/>
    </row>
    <row r="120" spans="1:5" ht="18" x14ac:dyDescent="0.25">
      <c r="A120" s="125" t="str">
        <f>VLOOKUP(B120,'[1]LISTADO ATM'!$A$2:$C$821,3,0)</f>
        <v>DISTRITO NACIONAL</v>
      </c>
      <c r="B120" s="125">
        <v>578</v>
      </c>
      <c r="C120" s="125" t="str">
        <f>VLOOKUP(B120,'[1]LISTADO ATM'!$A$2:$B$821,2,0)</f>
        <v xml:space="preserve">ATM Procuraduría General de la República </v>
      </c>
      <c r="D120" s="161" t="s">
        <v>2502</v>
      </c>
      <c r="E120" s="162"/>
    </row>
    <row r="121" spans="1:5" ht="18" x14ac:dyDescent="0.25">
      <c r="A121" s="125" t="str">
        <f>VLOOKUP(B121,'[1]LISTADO ATM'!$A$2:$C$821,3,0)</f>
        <v>DISTRITO NACIONAL</v>
      </c>
      <c r="B121" s="125">
        <v>655</v>
      </c>
      <c r="C121" s="125" t="str">
        <f>VLOOKUP(B121,'[1]LISTADO ATM'!$A$2:$B$821,2,0)</f>
        <v>ATM Farmacia Sandra</v>
      </c>
      <c r="D121" s="161" t="s">
        <v>2526</v>
      </c>
      <c r="E121" s="162"/>
    </row>
    <row r="122" spans="1:5" ht="18" x14ac:dyDescent="0.25">
      <c r="A122" s="125" t="str">
        <f>VLOOKUP(B122,'[1]LISTADO ATM'!$A$2:$C$821,3,0)</f>
        <v>ESTE</v>
      </c>
      <c r="B122" s="125">
        <v>742</v>
      </c>
      <c r="C122" s="125" t="str">
        <f>VLOOKUP(B122,'[1]LISTADO ATM'!$A$2:$B$821,2,0)</f>
        <v xml:space="preserve">ATM Oficina Plaza del Rey (La Romana) </v>
      </c>
      <c r="D122" s="161" t="s">
        <v>2502</v>
      </c>
      <c r="E122" s="162"/>
    </row>
    <row r="123" spans="1:5" ht="18" x14ac:dyDescent="0.25">
      <c r="A123" s="125" t="str">
        <f>VLOOKUP(B123,'[1]LISTADO ATM'!$A$2:$C$821,3,0)</f>
        <v>DISTRITO NACIONAL</v>
      </c>
      <c r="B123" s="125">
        <v>335</v>
      </c>
      <c r="C123" s="125" t="str">
        <f>VLOOKUP(B123,'[1]LISTADO ATM'!$A$2:$B$821,2,0)</f>
        <v>ATM Edificio Aster</v>
      </c>
      <c r="D123" s="161" t="s">
        <v>2502</v>
      </c>
      <c r="E123" s="162"/>
    </row>
    <row r="124" spans="1:5" ht="18" x14ac:dyDescent="0.25">
      <c r="A124" s="125" t="str">
        <f>VLOOKUP(B124,'[1]LISTADO ATM'!$A$2:$C$821,3,0)</f>
        <v>DISTRITO NACIONAL</v>
      </c>
      <c r="B124" s="125">
        <v>557</v>
      </c>
      <c r="C124" s="125" t="str">
        <f>VLOOKUP(B124,'[1]LISTADO ATM'!$A$2:$B$821,2,0)</f>
        <v xml:space="preserve">ATM Multicentro La Sirena Ave. Mella </v>
      </c>
      <c r="D124" s="161" t="s">
        <v>2526</v>
      </c>
      <c r="E124" s="162"/>
    </row>
    <row r="125" spans="1:5" ht="18" x14ac:dyDescent="0.25">
      <c r="A125" s="125" t="str">
        <f>VLOOKUP(B125,'[1]LISTADO ATM'!$A$2:$C$821,3,0)</f>
        <v>DISTRITO NACIONAL</v>
      </c>
      <c r="B125" s="125">
        <v>561</v>
      </c>
      <c r="C125" s="125" t="str">
        <f>VLOOKUP(B125,'[1]LISTADO ATM'!$A$2:$B$821,2,0)</f>
        <v xml:space="preserve">ATM Comando Regional P.N. S.D. Este </v>
      </c>
      <c r="D125" s="161" t="s">
        <v>2526</v>
      </c>
      <c r="E125" s="162"/>
    </row>
    <row r="126" spans="1:5" ht="18" x14ac:dyDescent="0.25">
      <c r="A126" s="125" t="str">
        <f>VLOOKUP(B126,'[1]LISTADO ATM'!$A$2:$C$821,3,0)</f>
        <v>DISTRITO NACIONAL</v>
      </c>
      <c r="B126" s="125">
        <v>600</v>
      </c>
      <c r="C126" s="125" t="str">
        <f>VLOOKUP(B126,'[1]LISTADO ATM'!$A$2:$B$821,2,0)</f>
        <v>ATM S/M Bravo Hipica</v>
      </c>
      <c r="D126" s="161" t="s">
        <v>2502</v>
      </c>
      <c r="E126" s="162"/>
    </row>
    <row r="127" spans="1:5" ht="18" x14ac:dyDescent="0.25">
      <c r="A127" s="125" t="str">
        <f>VLOOKUP(B127,'[1]LISTADO ATM'!$A$2:$C$821,3,0)</f>
        <v>DISTRITO NACIONAL</v>
      </c>
      <c r="B127" s="125">
        <v>554</v>
      </c>
      <c r="C127" s="125" t="str">
        <f>VLOOKUP(B127,'[1]LISTADO ATM'!$A$2:$B$821,2,0)</f>
        <v xml:space="preserve">ATM Oficina Isabel La Católica I </v>
      </c>
      <c r="D127" s="161" t="s">
        <v>2502</v>
      </c>
      <c r="E127" s="162"/>
    </row>
    <row r="128" spans="1:5" ht="18" x14ac:dyDescent="0.25">
      <c r="A128" s="125" t="str">
        <f>VLOOKUP(B128,'[1]LISTADO ATM'!$A$2:$C$821,3,0)</f>
        <v>DISTRITO NACIONAL</v>
      </c>
      <c r="B128" s="125">
        <v>60</v>
      </c>
      <c r="C128" s="125" t="str">
        <f>VLOOKUP(B128,'[1]LISTADO ATM'!$A$2:$B$821,2,0)</f>
        <v xml:space="preserve">ATM Autobanco 27 de Febrero </v>
      </c>
      <c r="D128" s="161" t="s">
        <v>2526</v>
      </c>
      <c r="E128" s="162"/>
    </row>
    <row r="129" spans="1:5" ht="18" x14ac:dyDescent="0.25">
      <c r="A129" s="125" t="str">
        <f>VLOOKUP(B129,'[1]LISTADO ATM'!$A$2:$C$821,3,0)</f>
        <v>SUR</v>
      </c>
      <c r="B129" s="125">
        <v>783</v>
      </c>
      <c r="C129" s="125" t="str">
        <f>VLOOKUP(B129,'[1]LISTADO ATM'!$A$2:$B$821,2,0)</f>
        <v xml:space="preserve">ATM Autobanco Alfa y Omega (Barahona) </v>
      </c>
      <c r="D129" s="161" t="s">
        <v>2502</v>
      </c>
      <c r="E129" s="162"/>
    </row>
    <row r="130" spans="1:5" ht="18" x14ac:dyDescent="0.25">
      <c r="A130" s="125" t="str">
        <f>VLOOKUP(B130,'[1]LISTADO ATM'!$A$2:$C$821,3,0)</f>
        <v>DISTRITO NACIONAL</v>
      </c>
      <c r="B130" s="125">
        <v>147</v>
      </c>
      <c r="C130" s="125" t="str">
        <f>VLOOKUP(B130,'[1]LISTADO ATM'!$A$2:$B$821,2,0)</f>
        <v xml:space="preserve">ATM Kiosco Megacentro I </v>
      </c>
      <c r="D130" s="161" t="s">
        <v>2526</v>
      </c>
      <c r="E130" s="162"/>
    </row>
    <row r="131" spans="1:5" ht="18" x14ac:dyDescent="0.25">
      <c r="A131" s="125" t="str">
        <f>VLOOKUP(B131,'[1]LISTADO ATM'!$A$2:$C$821,3,0)</f>
        <v>NORTE</v>
      </c>
      <c r="B131" s="125">
        <v>154</v>
      </c>
      <c r="C131" s="125" t="str">
        <f>VLOOKUP(B131,'[1]LISTADO ATM'!$A$2:$B$821,2,0)</f>
        <v xml:space="preserve">ATM Oficina Sánchez </v>
      </c>
      <c r="D131" s="161" t="s">
        <v>2526</v>
      </c>
      <c r="E131" s="162"/>
    </row>
    <row r="132" spans="1:5" ht="18" x14ac:dyDescent="0.25">
      <c r="A132" s="125" t="str">
        <f>VLOOKUP(B132,'[1]LISTADO ATM'!$A$2:$C$821,3,0)</f>
        <v>SUR</v>
      </c>
      <c r="B132" s="125">
        <v>342</v>
      </c>
      <c r="C132" s="125" t="str">
        <f>VLOOKUP(B132,'[1]LISTADO ATM'!$A$2:$B$821,2,0)</f>
        <v>ATM Oficina Obras Públicas Azua</v>
      </c>
      <c r="D132" s="161" t="s">
        <v>2502</v>
      </c>
      <c r="E132" s="162"/>
    </row>
    <row r="133" spans="1:5" ht="18" x14ac:dyDescent="0.25">
      <c r="A133" s="125" t="str">
        <f>VLOOKUP(B133,'[1]LISTADO ATM'!$A$2:$C$821,3,0)</f>
        <v>NORTE</v>
      </c>
      <c r="B133" s="125">
        <v>388</v>
      </c>
      <c r="C133" s="125" t="str">
        <f>VLOOKUP(B133,'[1]LISTADO ATM'!$A$2:$B$821,2,0)</f>
        <v xml:space="preserve">ATM Multicentro La Sirena Puerto Plata </v>
      </c>
      <c r="D133" s="161" t="s">
        <v>2502</v>
      </c>
      <c r="E133" s="162"/>
    </row>
    <row r="134" spans="1:5" ht="18" x14ac:dyDescent="0.25">
      <c r="A134" s="125" t="str">
        <f>VLOOKUP(B134,'[1]LISTADO ATM'!$A$2:$C$821,3,0)</f>
        <v>NORTE</v>
      </c>
      <c r="B134" s="125">
        <v>411</v>
      </c>
      <c r="C134" s="125" t="str">
        <f>VLOOKUP(B134,'[1]LISTADO ATM'!$A$2:$B$821,2,0)</f>
        <v xml:space="preserve">ATM UNP Piedra Blanca </v>
      </c>
      <c r="D134" s="161" t="s">
        <v>2502</v>
      </c>
      <c r="E134" s="162"/>
    </row>
    <row r="135" spans="1:5" ht="18" x14ac:dyDescent="0.25">
      <c r="A135" s="125" t="str">
        <f>VLOOKUP(B135,'[1]LISTADO ATM'!$A$2:$C$821,3,0)</f>
        <v>SUR</v>
      </c>
      <c r="B135" s="125">
        <v>615</v>
      </c>
      <c r="C135" s="125" t="str">
        <f>VLOOKUP(B135,'[1]LISTADO ATM'!$A$2:$B$821,2,0)</f>
        <v xml:space="preserve">ATM Estación Sunix Cabral (Barahona) </v>
      </c>
      <c r="D135" s="161" t="s">
        <v>2502</v>
      </c>
      <c r="E135" s="162"/>
    </row>
    <row r="136" spans="1:5" ht="18" x14ac:dyDescent="0.25">
      <c r="A136" s="125" t="str">
        <f>VLOOKUP(B136,'[1]LISTADO ATM'!$A$2:$C$821,3,0)</f>
        <v>DISTRITO NACIONAL</v>
      </c>
      <c r="B136" s="125">
        <v>706</v>
      </c>
      <c r="C136" s="125" t="str">
        <f>VLOOKUP(B136,'[1]LISTADO ATM'!$A$2:$B$821,2,0)</f>
        <v xml:space="preserve">ATM S/M Pristine </v>
      </c>
      <c r="D136" s="161" t="s">
        <v>2502</v>
      </c>
      <c r="E136" s="162"/>
    </row>
    <row r="137" spans="1:5" ht="18" x14ac:dyDescent="0.25">
      <c r="A137" s="125" t="str">
        <f>VLOOKUP(B137,'[1]LISTADO ATM'!$A$2:$C$821,3,0)</f>
        <v>DISTRITO NACIONAL</v>
      </c>
      <c r="B137" s="125">
        <v>717</v>
      </c>
      <c r="C137" s="125" t="str">
        <f>VLOOKUP(B137,'[1]LISTADO ATM'!$A$2:$B$821,2,0)</f>
        <v xml:space="preserve">ATM Oficina Los Alcarrizos </v>
      </c>
      <c r="D137" s="161" t="s">
        <v>2502</v>
      </c>
      <c r="E137" s="162"/>
    </row>
    <row r="138" spans="1:5" ht="18" x14ac:dyDescent="0.25">
      <c r="A138" s="125" t="str">
        <f>VLOOKUP(B138,'[1]LISTADO ATM'!$A$2:$C$821,3,0)</f>
        <v>NORTE</v>
      </c>
      <c r="B138" s="125">
        <v>731</v>
      </c>
      <c r="C138" s="125" t="str">
        <f>VLOOKUP(B138,'[1]LISTADO ATM'!$A$2:$B$821,2,0)</f>
        <v xml:space="preserve">ATM UNP Villa González </v>
      </c>
      <c r="D138" s="161" t="s">
        <v>2502</v>
      </c>
      <c r="E138" s="162"/>
    </row>
    <row r="139" spans="1:5" ht="18" x14ac:dyDescent="0.25">
      <c r="A139" s="125" t="str">
        <f>VLOOKUP(B139,'[1]LISTADO ATM'!$A$2:$C$821,3,0)</f>
        <v>DISTRITO NACIONAL</v>
      </c>
      <c r="B139" s="125">
        <v>790</v>
      </c>
      <c r="C139" s="125" t="str">
        <f>VLOOKUP(B139,'[1]LISTADO ATM'!$A$2:$B$821,2,0)</f>
        <v xml:space="preserve">ATM Oficina Bella Vista Mall I </v>
      </c>
      <c r="D139" s="161" t="s">
        <v>2526</v>
      </c>
      <c r="E139" s="162"/>
    </row>
    <row r="140" spans="1:5" ht="18" x14ac:dyDescent="0.25">
      <c r="A140" s="125" t="str">
        <f>VLOOKUP(B140,'[1]LISTADO ATM'!$A$2:$C$821,3,0)</f>
        <v>ESTE</v>
      </c>
      <c r="B140" s="125">
        <v>838</v>
      </c>
      <c r="C140" s="125" t="str">
        <f>VLOOKUP(B140,'[1]LISTADO ATM'!$A$2:$B$821,2,0)</f>
        <v xml:space="preserve">ATM UNP Consuelo </v>
      </c>
      <c r="D140" s="161" t="s">
        <v>2502</v>
      </c>
      <c r="E140" s="162"/>
    </row>
    <row r="141" spans="1:5" ht="18" x14ac:dyDescent="0.25">
      <c r="A141" s="125" t="str">
        <f>VLOOKUP(B141,'[1]LISTADO ATM'!$A$2:$C$821,3,0)</f>
        <v>DISTRITO NACIONAL</v>
      </c>
      <c r="B141" s="125">
        <v>32</v>
      </c>
      <c r="C141" s="125" t="str">
        <f>VLOOKUP(B141,'[1]LISTADO ATM'!$A$2:$B$821,2,0)</f>
        <v xml:space="preserve">ATM Oficina San Martín II </v>
      </c>
      <c r="D141" s="161" t="s">
        <v>2502</v>
      </c>
      <c r="E141" s="162"/>
    </row>
    <row r="142" spans="1:5" ht="18" x14ac:dyDescent="0.25">
      <c r="A142" s="125" t="str">
        <f>VLOOKUP(B142,'[1]LISTADO ATM'!$A$2:$C$821,3,0)</f>
        <v>ESTE</v>
      </c>
      <c r="B142" s="125">
        <v>121</v>
      </c>
      <c r="C142" s="125" t="str">
        <f>VLOOKUP(B142,'[1]LISTADO ATM'!$A$2:$B$821,2,0)</f>
        <v xml:space="preserve">ATM Oficina Bayaguana </v>
      </c>
      <c r="D142" s="161" t="s">
        <v>2502</v>
      </c>
      <c r="E142" s="162"/>
    </row>
    <row r="143" spans="1:5" ht="18" x14ac:dyDescent="0.25">
      <c r="A143" s="125" t="str">
        <f>VLOOKUP(B143,'[1]LISTADO ATM'!$A$2:$C$821,3,0)</f>
        <v>NORTE</v>
      </c>
      <c r="B143" s="125">
        <v>171</v>
      </c>
      <c r="C143" s="125" t="str">
        <f>VLOOKUP(B143,'[1]LISTADO ATM'!$A$2:$B$821,2,0)</f>
        <v xml:space="preserve">ATM Oficina Moca </v>
      </c>
      <c r="D143" s="161" t="s">
        <v>2502</v>
      </c>
      <c r="E143" s="162"/>
    </row>
    <row r="144" spans="1:5" ht="18" x14ac:dyDescent="0.25">
      <c r="A144" s="125" t="str">
        <f>VLOOKUP(B144,'[1]LISTADO ATM'!$A$2:$C$821,3,0)</f>
        <v>DISTRITO NACIONAL</v>
      </c>
      <c r="B144" s="125">
        <v>243</v>
      </c>
      <c r="C144" s="125" t="str">
        <f>VLOOKUP(B144,'[1]LISTADO ATM'!$A$2:$B$821,2,0)</f>
        <v xml:space="preserve">ATM Autoservicio Plaza Central  </v>
      </c>
      <c r="D144" s="161" t="s">
        <v>2502</v>
      </c>
      <c r="E144" s="162"/>
    </row>
    <row r="145" spans="1:5" ht="18" x14ac:dyDescent="0.25">
      <c r="A145" s="125" t="str">
        <f>VLOOKUP(B145,'[1]LISTADO ATM'!$A$2:$C$821,3,0)</f>
        <v>NORTE</v>
      </c>
      <c r="B145" s="125">
        <v>350</v>
      </c>
      <c r="C145" s="125" t="str">
        <f>VLOOKUP(B145,'[1]LISTADO ATM'!$A$2:$B$821,2,0)</f>
        <v xml:space="preserve">ATM Oficina Villa Tapia </v>
      </c>
      <c r="D145" s="161" t="s">
        <v>2502</v>
      </c>
      <c r="E145" s="162"/>
    </row>
    <row r="146" spans="1:5" ht="18" x14ac:dyDescent="0.25">
      <c r="A146" s="125" t="str">
        <f>VLOOKUP(B146,'[1]LISTADO ATM'!$A$2:$C$821,3,0)</f>
        <v>DISTRITO NACIONAL</v>
      </c>
      <c r="B146" s="125">
        <v>387</v>
      </c>
      <c r="C146" s="125" t="str">
        <f>VLOOKUP(B146,'[1]LISTADO ATM'!$A$2:$B$821,2,0)</f>
        <v xml:space="preserve">ATM S/M La Cadena San Vicente de Paul </v>
      </c>
      <c r="D146" s="161" t="s">
        <v>2502</v>
      </c>
      <c r="E146" s="162"/>
    </row>
    <row r="147" spans="1:5" ht="18" x14ac:dyDescent="0.25">
      <c r="A147" s="125" t="str">
        <f>VLOOKUP(B147,'[1]LISTADO ATM'!$A$2:$C$821,3,0)</f>
        <v>ESTE</v>
      </c>
      <c r="B147" s="125">
        <v>824</v>
      </c>
      <c r="C147" s="125" t="str">
        <f>VLOOKUP(B147,'[1]LISTADO ATM'!$A$2:$B$821,2,0)</f>
        <v xml:space="preserve">ATM Multiplaza (Higuey) </v>
      </c>
      <c r="D147" s="161" t="s">
        <v>2526</v>
      </c>
      <c r="E147" s="162"/>
    </row>
    <row r="148" spans="1:5" ht="18" x14ac:dyDescent="0.25">
      <c r="A148" s="125" t="str">
        <f>VLOOKUP(B148,'[1]LISTADO ATM'!$A$2:$C$821,3,0)</f>
        <v>NORTE</v>
      </c>
      <c r="B148" s="125">
        <v>882</v>
      </c>
      <c r="C148" s="125" t="str">
        <f>VLOOKUP(B148,'[1]LISTADO ATM'!$A$2:$B$821,2,0)</f>
        <v xml:space="preserve">ATM Oficina Moca II </v>
      </c>
      <c r="D148" s="161" t="s">
        <v>2526</v>
      </c>
      <c r="E148" s="162"/>
    </row>
    <row r="149" spans="1:5" ht="18" x14ac:dyDescent="0.25">
      <c r="A149" s="125" t="e">
        <f>VLOOKUP(B149,'[1]LISTADO ATM'!$A$2:$C$821,3,0)</f>
        <v>#N/A</v>
      </c>
      <c r="B149" s="125"/>
      <c r="C149" s="125" t="e">
        <f>VLOOKUP(B149,'[1]LISTADO ATM'!$A$2:$B$821,2,0)</f>
        <v>#N/A</v>
      </c>
      <c r="D149" s="150"/>
      <c r="E149" s="151"/>
    </row>
    <row r="150" spans="1:5" ht="18.75" thickBot="1" x14ac:dyDescent="0.3">
      <c r="A150" s="103" t="s">
        <v>2495</v>
      </c>
      <c r="B150" s="135">
        <f>COUNT(B118:B148)</f>
        <v>31</v>
      </c>
      <c r="C150" s="133"/>
      <c r="D150" s="133"/>
      <c r="E150" s="134"/>
    </row>
  </sheetData>
  <autoFilter ref="A78:E93">
    <sortState ref="A79:E97">
      <sortCondition ref="D78:D93"/>
    </sortState>
  </autoFilter>
  <mergeCells count="43">
    <mergeCell ref="C21:E21"/>
    <mergeCell ref="A23:E23"/>
    <mergeCell ref="A62:E62"/>
    <mergeCell ref="A1:E1"/>
    <mergeCell ref="A2:E2"/>
    <mergeCell ref="A7:E7"/>
    <mergeCell ref="C10:E10"/>
    <mergeCell ref="A12:E12"/>
    <mergeCell ref="A93:E93"/>
    <mergeCell ref="A113:B113"/>
    <mergeCell ref="A116:E116"/>
    <mergeCell ref="D119:E119"/>
    <mergeCell ref="D120:E120"/>
    <mergeCell ref="D117:E117"/>
    <mergeCell ref="D118:E118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6:E146"/>
    <mergeCell ref="D147:E147"/>
    <mergeCell ref="D148:E148"/>
    <mergeCell ref="D141:E141"/>
    <mergeCell ref="D142:E142"/>
    <mergeCell ref="D143:E143"/>
    <mergeCell ref="D144:E144"/>
    <mergeCell ref="D145:E145"/>
  </mergeCells>
  <phoneticPr fontId="46" type="noConversion"/>
  <conditionalFormatting sqref="B1:B1048576">
    <cfRule type="duplicateValues" dxfId="73" priority="22"/>
  </conditionalFormatting>
  <conditionalFormatting sqref="E149:E1048576 E1:E129">
    <cfRule type="duplicateValues" dxfId="72" priority="21"/>
  </conditionalFormatting>
  <conditionalFormatting sqref="E130">
    <cfRule type="duplicateValues" dxfId="71" priority="20"/>
  </conditionalFormatting>
  <conditionalFormatting sqref="E131">
    <cfRule type="duplicateValues" dxfId="70" priority="19"/>
  </conditionalFormatting>
  <conditionalFormatting sqref="E132">
    <cfRule type="duplicateValues" dxfId="69" priority="18"/>
  </conditionalFormatting>
  <conditionalFormatting sqref="E133">
    <cfRule type="duplicateValues" dxfId="68" priority="17"/>
  </conditionalFormatting>
  <conditionalFormatting sqref="E134">
    <cfRule type="duplicateValues" dxfId="67" priority="16"/>
  </conditionalFormatting>
  <conditionalFormatting sqref="E135">
    <cfRule type="duplicateValues" dxfId="66" priority="15"/>
  </conditionalFormatting>
  <conditionalFormatting sqref="E136">
    <cfRule type="duplicateValues" dxfId="65" priority="14"/>
  </conditionalFormatting>
  <conditionalFormatting sqref="E137">
    <cfRule type="duplicateValues" dxfId="64" priority="13"/>
  </conditionalFormatting>
  <conditionalFormatting sqref="E138">
    <cfRule type="duplicateValues" dxfId="63" priority="12"/>
  </conditionalFormatting>
  <conditionalFormatting sqref="E139">
    <cfRule type="duplicateValues" dxfId="62" priority="11"/>
  </conditionalFormatting>
  <conditionalFormatting sqref="E140">
    <cfRule type="duplicateValues" dxfId="61" priority="10"/>
  </conditionalFormatting>
  <conditionalFormatting sqref="E141">
    <cfRule type="duplicateValues" dxfId="60" priority="9"/>
  </conditionalFormatting>
  <conditionalFormatting sqref="E142">
    <cfRule type="duplicateValues" dxfId="59" priority="8"/>
  </conditionalFormatting>
  <conditionalFormatting sqref="E143">
    <cfRule type="duplicateValues" dxfId="58" priority="7"/>
  </conditionalFormatting>
  <conditionalFormatting sqref="E144">
    <cfRule type="duplicateValues" dxfId="57" priority="6"/>
  </conditionalFormatting>
  <conditionalFormatting sqref="E145">
    <cfRule type="duplicateValues" dxfId="56" priority="5"/>
  </conditionalFormatting>
  <conditionalFormatting sqref="E146">
    <cfRule type="duplicateValues" dxfId="55" priority="4"/>
  </conditionalFormatting>
  <conditionalFormatting sqref="E147">
    <cfRule type="duplicateValues" dxfId="54" priority="3"/>
  </conditionalFormatting>
  <conditionalFormatting sqref="E148">
    <cfRule type="duplicateValues" dxfId="53" priority="2"/>
  </conditionalFormatting>
  <conditionalFormatting sqref="E1:E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8" t="s">
        <v>2443</v>
      </c>
      <c r="B18" s="189"/>
      <c r="C18" s="189"/>
      <c r="D18" s="18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150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150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2021-04-19T11:02:23Z</dcterms:modified>
</cp:coreProperties>
</file>