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9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Efectivo'!$A$78:$E$92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6" i="16" l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A155" i="16"/>
  <c r="B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B142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2" i="1" l="1"/>
  <c r="A118" i="1"/>
  <c r="A188" i="1"/>
  <c r="A151" i="1"/>
  <c r="A127" i="1"/>
  <c r="A183" i="1"/>
  <c r="A182" i="1"/>
  <c r="A181" i="1"/>
  <c r="A180" i="1"/>
  <c r="A179" i="1"/>
  <c r="A117" i="1"/>
  <c r="F152" i="1"/>
  <c r="G152" i="1"/>
  <c r="H152" i="1"/>
  <c r="I152" i="1"/>
  <c r="J152" i="1"/>
  <c r="K152" i="1"/>
  <c r="F118" i="1"/>
  <c r="G118" i="1"/>
  <c r="H118" i="1"/>
  <c r="I118" i="1"/>
  <c r="J118" i="1"/>
  <c r="K118" i="1"/>
  <c r="F188" i="1"/>
  <c r="G188" i="1"/>
  <c r="H188" i="1"/>
  <c r="I188" i="1"/>
  <c r="J188" i="1"/>
  <c r="K188" i="1"/>
  <c r="F151" i="1"/>
  <c r="G151" i="1"/>
  <c r="H151" i="1"/>
  <c r="I151" i="1"/>
  <c r="J151" i="1"/>
  <c r="K151" i="1"/>
  <c r="F127" i="1"/>
  <c r="G127" i="1"/>
  <c r="H127" i="1"/>
  <c r="I127" i="1"/>
  <c r="J127" i="1"/>
  <c r="K127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17" i="1"/>
  <c r="G117" i="1"/>
  <c r="H117" i="1"/>
  <c r="I117" i="1"/>
  <c r="J117" i="1"/>
  <c r="K117" i="1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50" i="1" l="1"/>
  <c r="A96" i="1"/>
  <c r="A149" i="1"/>
  <c r="A178" i="1"/>
  <c r="A187" i="1"/>
  <c r="A116" i="1"/>
  <c r="A177" i="1"/>
  <c r="A176" i="1"/>
  <c r="A95" i="1"/>
  <c r="A115" i="1"/>
  <c r="A175" i="1"/>
  <c r="A148" i="1"/>
  <c r="A83" i="1"/>
  <c r="A114" i="1"/>
  <c r="A147" i="1"/>
  <c r="A82" i="1"/>
  <c r="A146" i="1"/>
  <c r="A14" i="1"/>
  <c r="F50" i="1"/>
  <c r="G50" i="1"/>
  <c r="H50" i="1"/>
  <c r="I50" i="1"/>
  <c r="J50" i="1"/>
  <c r="K50" i="1"/>
  <c r="F96" i="1"/>
  <c r="G96" i="1"/>
  <c r="H96" i="1"/>
  <c r="I96" i="1"/>
  <c r="J96" i="1"/>
  <c r="K96" i="1"/>
  <c r="F149" i="1"/>
  <c r="G149" i="1"/>
  <c r="H149" i="1"/>
  <c r="I149" i="1"/>
  <c r="J149" i="1"/>
  <c r="K149" i="1"/>
  <c r="F178" i="1"/>
  <c r="G178" i="1"/>
  <c r="H178" i="1"/>
  <c r="I178" i="1"/>
  <c r="J178" i="1"/>
  <c r="K178" i="1"/>
  <c r="F187" i="1"/>
  <c r="G187" i="1"/>
  <c r="H187" i="1"/>
  <c r="I187" i="1"/>
  <c r="J187" i="1"/>
  <c r="K187" i="1"/>
  <c r="F116" i="1"/>
  <c r="G116" i="1"/>
  <c r="H116" i="1"/>
  <c r="I116" i="1"/>
  <c r="J116" i="1"/>
  <c r="K116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95" i="1"/>
  <c r="G95" i="1"/>
  <c r="H95" i="1"/>
  <c r="I95" i="1"/>
  <c r="J95" i="1"/>
  <c r="K95" i="1"/>
  <c r="F115" i="1"/>
  <c r="G115" i="1"/>
  <c r="H115" i="1"/>
  <c r="I115" i="1"/>
  <c r="J115" i="1"/>
  <c r="K115" i="1"/>
  <c r="F175" i="1"/>
  <c r="G175" i="1"/>
  <c r="H175" i="1"/>
  <c r="I175" i="1"/>
  <c r="J175" i="1"/>
  <c r="K175" i="1"/>
  <c r="F148" i="1"/>
  <c r="G148" i="1"/>
  <c r="H148" i="1"/>
  <c r="I148" i="1"/>
  <c r="J148" i="1"/>
  <c r="K148" i="1"/>
  <c r="F83" i="1"/>
  <c r="G83" i="1"/>
  <c r="H83" i="1"/>
  <c r="I83" i="1"/>
  <c r="J83" i="1"/>
  <c r="K83" i="1"/>
  <c r="F114" i="1"/>
  <c r="G114" i="1"/>
  <c r="H114" i="1"/>
  <c r="I114" i="1"/>
  <c r="J114" i="1"/>
  <c r="K114" i="1"/>
  <c r="F147" i="1"/>
  <c r="G147" i="1"/>
  <c r="H147" i="1"/>
  <c r="I147" i="1"/>
  <c r="J147" i="1"/>
  <c r="K147" i="1"/>
  <c r="F82" i="1"/>
  <c r="G82" i="1"/>
  <c r="H82" i="1"/>
  <c r="I82" i="1"/>
  <c r="J82" i="1"/>
  <c r="K82" i="1"/>
  <c r="F146" i="1"/>
  <c r="G146" i="1"/>
  <c r="H146" i="1"/>
  <c r="I146" i="1"/>
  <c r="J146" i="1"/>
  <c r="K146" i="1"/>
  <c r="F14" i="1"/>
  <c r="G14" i="1"/>
  <c r="H14" i="1"/>
  <c r="I14" i="1"/>
  <c r="J14" i="1"/>
  <c r="K14" i="1"/>
  <c r="A81" i="1" l="1"/>
  <c r="A80" i="1"/>
  <c r="A79" i="1"/>
  <c r="A113" i="1"/>
  <c r="A126" i="1"/>
  <c r="A51" i="1"/>
  <c r="A136" i="1"/>
  <c r="A78" i="1"/>
  <c r="A94" i="1"/>
  <c r="A93" i="1"/>
  <c r="A135" i="1"/>
  <c r="A92" i="1"/>
  <c r="A150" i="1"/>
  <c r="A13" i="1"/>
  <c r="A174" i="1"/>
  <c r="A77" i="1"/>
  <c r="A173" i="1"/>
  <c r="A76" i="1"/>
  <c r="A75" i="1"/>
  <c r="A74" i="1"/>
  <c r="A91" i="1"/>
  <c r="A7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113" i="1"/>
  <c r="G113" i="1"/>
  <c r="H113" i="1"/>
  <c r="I113" i="1"/>
  <c r="J113" i="1"/>
  <c r="K113" i="1"/>
  <c r="F126" i="1"/>
  <c r="G126" i="1"/>
  <c r="H126" i="1"/>
  <c r="I126" i="1"/>
  <c r="J126" i="1"/>
  <c r="K126" i="1"/>
  <c r="F51" i="1"/>
  <c r="G51" i="1"/>
  <c r="H51" i="1"/>
  <c r="I51" i="1"/>
  <c r="J51" i="1"/>
  <c r="K51" i="1"/>
  <c r="F136" i="1"/>
  <c r="G136" i="1"/>
  <c r="H136" i="1"/>
  <c r="I136" i="1"/>
  <c r="J136" i="1"/>
  <c r="K136" i="1"/>
  <c r="F78" i="1"/>
  <c r="G78" i="1"/>
  <c r="H78" i="1"/>
  <c r="I78" i="1"/>
  <c r="J78" i="1"/>
  <c r="K78" i="1"/>
  <c r="F94" i="1"/>
  <c r="G94" i="1"/>
  <c r="H94" i="1"/>
  <c r="I94" i="1"/>
  <c r="J94" i="1"/>
  <c r="K94" i="1"/>
  <c r="F93" i="1"/>
  <c r="G93" i="1"/>
  <c r="H93" i="1"/>
  <c r="I93" i="1"/>
  <c r="J93" i="1"/>
  <c r="K93" i="1"/>
  <c r="F135" i="1"/>
  <c r="G135" i="1"/>
  <c r="H135" i="1"/>
  <c r="I135" i="1"/>
  <c r="J135" i="1"/>
  <c r="K135" i="1"/>
  <c r="F92" i="1"/>
  <c r="G92" i="1"/>
  <c r="H92" i="1"/>
  <c r="I92" i="1"/>
  <c r="J92" i="1"/>
  <c r="K92" i="1"/>
  <c r="F150" i="1"/>
  <c r="G150" i="1"/>
  <c r="H150" i="1"/>
  <c r="I150" i="1"/>
  <c r="J150" i="1"/>
  <c r="K150" i="1"/>
  <c r="F13" i="1"/>
  <c r="G13" i="1"/>
  <c r="H13" i="1"/>
  <c r="I13" i="1"/>
  <c r="J13" i="1"/>
  <c r="K13" i="1"/>
  <c r="F174" i="1"/>
  <c r="G174" i="1"/>
  <c r="H174" i="1"/>
  <c r="I174" i="1"/>
  <c r="J174" i="1"/>
  <c r="K174" i="1"/>
  <c r="F77" i="1"/>
  <c r="G77" i="1"/>
  <c r="H77" i="1"/>
  <c r="I77" i="1"/>
  <c r="J77" i="1"/>
  <c r="K77" i="1"/>
  <c r="F173" i="1"/>
  <c r="G173" i="1"/>
  <c r="H173" i="1"/>
  <c r="I173" i="1"/>
  <c r="J173" i="1"/>
  <c r="K173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91" i="1"/>
  <c r="G91" i="1"/>
  <c r="H91" i="1"/>
  <c r="I91" i="1"/>
  <c r="J91" i="1"/>
  <c r="K91" i="1"/>
  <c r="F73" i="1"/>
  <c r="G73" i="1"/>
  <c r="H73" i="1"/>
  <c r="I73" i="1"/>
  <c r="J73" i="1"/>
  <c r="K73" i="1"/>
  <c r="F85" i="1"/>
  <c r="G85" i="1"/>
  <c r="H85" i="1"/>
  <c r="I85" i="1"/>
  <c r="J85" i="1"/>
  <c r="K85" i="1"/>
  <c r="A85" i="1"/>
  <c r="A172" i="1" l="1"/>
  <c r="A112" i="1"/>
  <c r="A72" i="1"/>
  <c r="A171" i="1"/>
  <c r="A12" i="1"/>
  <c r="A111" i="1"/>
  <c r="F172" i="1"/>
  <c r="G172" i="1"/>
  <c r="H172" i="1"/>
  <c r="I172" i="1"/>
  <c r="J172" i="1"/>
  <c r="K172" i="1"/>
  <c r="F112" i="1"/>
  <c r="G112" i="1"/>
  <c r="H112" i="1"/>
  <c r="I112" i="1"/>
  <c r="J112" i="1"/>
  <c r="K112" i="1"/>
  <c r="F72" i="1"/>
  <c r="G72" i="1"/>
  <c r="H72" i="1"/>
  <c r="I72" i="1"/>
  <c r="J72" i="1"/>
  <c r="K72" i="1"/>
  <c r="F171" i="1"/>
  <c r="G171" i="1"/>
  <c r="H171" i="1"/>
  <c r="I171" i="1"/>
  <c r="J171" i="1"/>
  <c r="K171" i="1"/>
  <c r="F12" i="1"/>
  <c r="G12" i="1"/>
  <c r="H12" i="1"/>
  <c r="I12" i="1"/>
  <c r="J12" i="1"/>
  <c r="K12" i="1"/>
  <c r="F111" i="1"/>
  <c r="G111" i="1"/>
  <c r="H111" i="1"/>
  <c r="I111" i="1"/>
  <c r="J111" i="1"/>
  <c r="K111" i="1"/>
  <c r="A24" i="1" l="1"/>
  <c r="A125" i="1"/>
  <c r="A170" i="1"/>
  <c r="A145" i="1"/>
  <c r="F24" i="1"/>
  <c r="G24" i="1"/>
  <c r="H24" i="1"/>
  <c r="I24" i="1"/>
  <c r="J24" i="1"/>
  <c r="K24" i="1"/>
  <c r="F125" i="1"/>
  <c r="G125" i="1"/>
  <c r="H125" i="1"/>
  <c r="I125" i="1"/>
  <c r="J125" i="1"/>
  <c r="K125" i="1"/>
  <c r="F170" i="1"/>
  <c r="G170" i="1"/>
  <c r="H170" i="1"/>
  <c r="I170" i="1"/>
  <c r="J170" i="1"/>
  <c r="K170" i="1"/>
  <c r="F145" i="1"/>
  <c r="G145" i="1"/>
  <c r="H145" i="1"/>
  <c r="I145" i="1"/>
  <c r="J145" i="1"/>
  <c r="K145" i="1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24" i="1"/>
  <c r="G124" i="1"/>
  <c r="H124" i="1"/>
  <c r="I124" i="1"/>
  <c r="J124" i="1"/>
  <c r="K124" i="1"/>
  <c r="F71" i="1"/>
  <c r="G71" i="1"/>
  <c r="H71" i="1"/>
  <c r="I71" i="1"/>
  <c r="J71" i="1"/>
  <c r="K71" i="1"/>
  <c r="A71" i="1"/>
  <c r="A110" i="1"/>
  <c r="A109" i="1"/>
  <c r="A108" i="1"/>
  <c r="A107" i="1"/>
  <c r="A124" i="1"/>
  <c r="F11" i="1" l="1"/>
  <c r="G11" i="1"/>
  <c r="H11" i="1"/>
  <c r="I11" i="1"/>
  <c r="J11" i="1"/>
  <c r="K11" i="1"/>
  <c r="F134" i="1"/>
  <c r="G134" i="1"/>
  <c r="H134" i="1"/>
  <c r="I134" i="1"/>
  <c r="J134" i="1"/>
  <c r="K134" i="1"/>
  <c r="F90" i="1"/>
  <c r="G90" i="1"/>
  <c r="H90" i="1"/>
  <c r="I90" i="1"/>
  <c r="J90" i="1"/>
  <c r="K90" i="1"/>
  <c r="F89" i="1"/>
  <c r="G89" i="1"/>
  <c r="H89" i="1"/>
  <c r="I89" i="1"/>
  <c r="J89" i="1"/>
  <c r="K89" i="1"/>
  <c r="A11" i="1"/>
  <c r="A134" i="1"/>
  <c r="A90" i="1"/>
  <c r="A89" i="1"/>
  <c r="A169" i="1" l="1"/>
  <c r="A70" i="1"/>
  <c r="A69" i="1"/>
  <c r="A23" i="1"/>
  <c r="F169" i="1"/>
  <c r="G169" i="1"/>
  <c r="H169" i="1"/>
  <c r="I169" i="1"/>
  <c r="J169" i="1"/>
  <c r="K169" i="1"/>
  <c r="F70" i="1"/>
  <c r="G70" i="1"/>
  <c r="H70" i="1"/>
  <c r="I70" i="1"/>
  <c r="J70" i="1"/>
  <c r="K70" i="1"/>
  <c r="F69" i="1"/>
  <c r="G69" i="1"/>
  <c r="H69" i="1"/>
  <c r="I69" i="1"/>
  <c r="J69" i="1"/>
  <c r="K69" i="1"/>
  <c r="F23" i="1"/>
  <c r="G23" i="1"/>
  <c r="H23" i="1"/>
  <c r="I23" i="1"/>
  <c r="J23" i="1"/>
  <c r="K23" i="1"/>
  <c r="F29" i="1" l="1"/>
  <c r="G29" i="1"/>
  <c r="H29" i="1"/>
  <c r="I29" i="1"/>
  <c r="J29" i="1"/>
  <c r="K29" i="1"/>
  <c r="F22" i="1"/>
  <c r="G22" i="1"/>
  <c r="H22" i="1"/>
  <c r="I22" i="1"/>
  <c r="J22" i="1"/>
  <c r="K22" i="1"/>
  <c r="F21" i="1"/>
  <c r="G21" i="1"/>
  <c r="H21" i="1"/>
  <c r="I21" i="1"/>
  <c r="J21" i="1"/>
  <c r="K21" i="1"/>
  <c r="F168" i="1"/>
  <c r="G168" i="1"/>
  <c r="H168" i="1"/>
  <c r="I168" i="1"/>
  <c r="J168" i="1"/>
  <c r="K168" i="1"/>
  <c r="F68" i="1"/>
  <c r="G68" i="1"/>
  <c r="H68" i="1"/>
  <c r="I68" i="1"/>
  <c r="J68" i="1"/>
  <c r="K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47" i="1"/>
  <c r="G47" i="1"/>
  <c r="H47" i="1"/>
  <c r="I47" i="1"/>
  <c r="J47" i="1"/>
  <c r="K47" i="1"/>
  <c r="F67" i="1"/>
  <c r="G67" i="1"/>
  <c r="H67" i="1"/>
  <c r="I67" i="1"/>
  <c r="J67" i="1"/>
  <c r="K67" i="1"/>
  <c r="F46" i="1"/>
  <c r="G46" i="1"/>
  <c r="H46" i="1"/>
  <c r="I46" i="1"/>
  <c r="J46" i="1"/>
  <c r="K46" i="1"/>
  <c r="F155" i="1"/>
  <c r="G155" i="1"/>
  <c r="H155" i="1"/>
  <c r="I155" i="1"/>
  <c r="J155" i="1"/>
  <c r="K155" i="1"/>
  <c r="F165" i="1"/>
  <c r="G165" i="1"/>
  <c r="H165" i="1"/>
  <c r="I165" i="1"/>
  <c r="J165" i="1"/>
  <c r="K165" i="1"/>
  <c r="F144" i="1"/>
  <c r="G144" i="1"/>
  <c r="H144" i="1"/>
  <c r="I144" i="1"/>
  <c r="J144" i="1"/>
  <c r="K144" i="1"/>
  <c r="F66" i="1"/>
  <c r="G66" i="1"/>
  <c r="H66" i="1"/>
  <c r="I66" i="1"/>
  <c r="J66" i="1"/>
  <c r="K66" i="1"/>
  <c r="A129" i="1"/>
  <c r="A29" i="1"/>
  <c r="A22" i="1"/>
  <c r="A21" i="1"/>
  <c r="A168" i="1"/>
  <c r="A68" i="1"/>
  <c r="A167" i="1"/>
  <c r="A166" i="1"/>
  <c r="A47" i="1"/>
  <c r="A67" i="1"/>
  <c r="A46" i="1"/>
  <c r="A155" i="1"/>
  <c r="A165" i="1"/>
  <c r="A144" i="1"/>
  <c r="A66" i="1"/>
  <c r="F129" i="1" l="1"/>
  <c r="G129" i="1"/>
  <c r="H129" i="1"/>
  <c r="I129" i="1"/>
  <c r="J129" i="1"/>
  <c r="K129" i="1"/>
  <c r="A128" i="1" l="1"/>
  <c r="A45" i="1"/>
  <c r="A164" i="1"/>
  <c r="A163" i="1"/>
  <c r="A44" i="1"/>
  <c r="A65" i="1"/>
  <c r="A64" i="1"/>
  <c r="A28" i="1"/>
  <c r="A53" i="1"/>
  <c r="A186" i="1"/>
  <c r="A10" i="1"/>
  <c r="A88" i="1"/>
  <c r="A143" i="1"/>
  <c r="A43" i="1"/>
  <c r="A42" i="1"/>
  <c r="A63" i="1"/>
  <c r="A62" i="1"/>
  <c r="A41" i="1"/>
  <c r="A142" i="1"/>
  <c r="A40" i="1"/>
  <c r="F128" i="1"/>
  <c r="G128" i="1"/>
  <c r="H128" i="1"/>
  <c r="I128" i="1"/>
  <c r="J128" i="1"/>
  <c r="K128" i="1"/>
  <c r="F45" i="1"/>
  <c r="G45" i="1"/>
  <c r="H45" i="1"/>
  <c r="I45" i="1"/>
  <c r="J45" i="1"/>
  <c r="K4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44" i="1"/>
  <c r="G44" i="1"/>
  <c r="H44" i="1"/>
  <c r="I44" i="1"/>
  <c r="J44" i="1"/>
  <c r="K44" i="1"/>
  <c r="F65" i="1"/>
  <c r="G65" i="1"/>
  <c r="H65" i="1"/>
  <c r="I65" i="1"/>
  <c r="J65" i="1"/>
  <c r="K65" i="1"/>
  <c r="F64" i="1"/>
  <c r="G64" i="1"/>
  <c r="H64" i="1"/>
  <c r="I64" i="1"/>
  <c r="J64" i="1"/>
  <c r="K64" i="1"/>
  <c r="F28" i="1"/>
  <c r="G28" i="1"/>
  <c r="H28" i="1"/>
  <c r="I28" i="1"/>
  <c r="J28" i="1"/>
  <c r="K28" i="1"/>
  <c r="F53" i="1"/>
  <c r="G53" i="1"/>
  <c r="H53" i="1"/>
  <c r="I53" i="1"/>
  <c r="J53" i="1"/>
  <c r="K53" i="1"/>
  <c r="F186" i="1"/>
  <c r="G186" i="1"/>
  <c r="H186" i="1"/>
  <c r="I186" i="1"/>
  <c r="J186" i="1"/>
  <c r="K186" i="1"/>
  <c r="F10" i="1"/>
  <c r="G10" i="1"/>
  <c r="H10" i="1"/>
  <c r="I10" i="1"/>
  <c r="J10" i="1"/>
  <c r="K10" i="1"/>
  <c r="F88" i="1"/>
  <c r="G88" i="1"/>
  <c r="H88" i="1"/>
  <c r="I88" i="1"/>
  <c r="J88" i="1"/>
  <c r="K88" i="1"/>
  <c r="F143" i="1"/>
  <c r="G143" i="1"/>
  <c r="H143" i="1"/>
  <c r="I143" i="1"/>
  <c r="J143" i="1"/>
  <c r="K143" i="1"/>
  <c r="F43" i="1"/>
  <c r="G43" i="1"/>
  <c r="H43" i="1"/>
  <c r="I43" i="1"/>
  <c r="J43" i="1"/>
  <c r="K43" i="1"/>
  <c r="F42" i="1"/>
  <c r="G42" i="1"/>
  <c r="H42" i="1"/>
  <c r="I42" i="1"/>
  <c r="J42" i="1"/>
  <c r="K42" i="1"/>
  <c r="F63" i="1"/>
  <c r="G63" i="1"/>
  <c r="H63" i="1"/>
  <c r="I63" i="1"/>
  <c r="J63" i="1"/>
  <c r="K63" i="1"/>
  <c r="F62" i="1"/>
  <c r="G62" i="1"/>
  <c r="H62" i="1"/>
  <c r="I62" i="1"/>
  <c r="J62" i="1"/>
  <c r="K62" i="1"/>
  <c r="F41" i="1"/>
  <c r="G41" i="1"/>
  <c r="H41" i="1"/>
  <c r="I41" i="1"/>
  <c r="J41" i="1"/>
  <c r="K41" i="1"/>
  <c r="F142" i="1"/>
  <c r="G142" i="1"/>
  <c r="H142" i="1"/>
  <c r="I142" i="1"/>
  <c r="J142" i="1"/>
  <c r="K142" i="1"/>
  <c r="F40" i="1"/>
  <c r="G40" i="1"/>
  <c r="H40" i="1"/>
  <c r="I40" i="1"/>
  <c r="J40" i="1"/>
  <c r="K40" i="1"/>
  <c r="A84" i="1"/>
  <c r="F84" i="1"/>
  <c r="G84" i="1"/>
  <c r="H84" i="1"/>
  <c r="I84" i="1"/>
  <c r="J84" i="1"/>
  <c r="K84" i="1"/>
  <c r="A39" i="1" l="1"/>
  <c r="A56" i="1"/>
  <c r="A55" i="1"/>
  <c r="A185" i="1"/>
  <c r="A16" i="1"/>
  <c r="A154" i="1"/>
  <c r="A31" i="1"/>
  <c r="A153" i="1"/>
  <c r="A38" i="1"/>
  <c r="A184" i="1"/>
  <c r="A87" i="1"/>
  <c r="A27" i="1"/>
  <c r="A9" i="1"/>
  <c r="A141" i="1"/>
  <c r="A140" i="1"/>
  <c r="A139" i="1"/>
  <c r="A20" i="1"/>
  <c r="F39" i="1"/>
  <c r="G39" i="1"/>
  <c r="H39" i="1"/>
  <c r="I39" i="1"/>
  <c r="J39" i="1"/>
  <c r="K39" i="1"/>
  <c r="F56" i="1"/>
  <c r="G56" i="1"/>
  <c r="H56" i="1"/>
  <c r="I56" i="1"/>
  <c r="J56" i="1"/>
  <c r="K56" i="1"/>
  <c r="F55" i="1"/>
  <c r="G55" i="1"/>
  <c r="H55" i="1"/>
  <c r="I55" i="1"/>
  <c r="J55" i="1"/>
  <c r="K55" i="1"/>
  <c r="F185" i="1"/>
  <c r="G185" i="1"/>
  <c r="H185" i="1"/>
  <c r="I185" i="1"/>
  <c r="J185" i="1"/>
  <c r="K185" i="1"/>
  <c r="F16" i="1"/>
  <c r="G16" i="1"/>
  <c r="H16" i="1"/>
  <c r="I16" i="1"/>
  <c r="J16" i="1"/>
  <c r="K16" i="1"/>
  <c r="F154" i="1"/>
  <c r="G154" i="1"/>
  <c r="H154" i="1"/>
  <c r="I154" i="1"/>
  <c r="J154" i="1"/>
  <c r="K154" i="1"/>
  <c r="F31" i="1"/>
  <c r="G31" i="1"/>
  <c r="H31" i="1"/>
  <c r="I31" i="1"/>
  <c r="J31" i="1"/>
  <c r="K31" i="1"/>
  <c r="F153" i="1"/>
  <c r="G153" i="1"/>
  <c r="H153" i="1"/>
  <c r="I153" i="1"/>
  <c r="J153" i="1"/>
  <c r="K153" i="1"/>
  <c r="F38" i="1"/>
  <c r="G38" i="1"/>
  <c r="H38" i="1"/>
  <c r="I38" i="1"/>
  <c r="J38" i="1"/>
  <c r="K38" i="1"/>
  <c r="F184" i="1"/>
  <c r="G184" i="1"/>
  <c r="H184" i="1"/>
  <c r="I184" i="1"/>
  <c r="J184" i="1"/>
  <c r="K184" i="1"/>
  <c r="F87" i="1"/>
  <c r="G87" i="1"/>
  <c r="H87" i="1"/>
  <c r="I87" i="1"/>
  <c r="J87" i="1"/>
  <c r="K87" i="1"/>
  <c r="F27" i="1"/>
  <c r="G27" i="1"/>
  <c r="H27" i="1"/>
  <c r="I27" i="1"/>
  <c r="J27" i="1"/>
  <c r="K27" i="1"/>
  <c r="F9" i="1"/>
  <c r="G9" i="1"/>
  <c r="H9" i="1"/>
  <c r="I9" i="1"/>
  <c r="J9" i="1"/>
  <c r="K9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20" i="1"/>
  <c r="G20" i="1"/>
  <c r="H20" i="1"/>
  <c r="I20" i="1"/>
  <c r="J20" i="1"/>
  <c r="K20" i="1"/>
  <c r="F7" i="1" l="1"/>
  <c r="G7" i="1"/>
  <c r="A37" i="1"/>
  <c r="A26" i="1"/>
  <c r="A106" i="1"/>
  <c r="A36" i="1"/>
  <c r="F37" i="1"/>
  <c r="G37" i="1"/>
  <c r="H37" i="1"/>
  <c r="I37" i="1"/>
  <c r="J37" i="1"/>
  <c r="K37" i="1"/>
  <c r="F26" i="1"/>
  <c r="G26" i="1"/>
  <c r="H26" i="1"/>
  <c r="I26" i="1"/>
  <c r="J26" i="1"/>
  <c r="K26" i="1"/>
  <c r="F106" i="1"/>
  <c r="G106" i="1"/>
  <c r="H106" i="1"/>
  <c r="I106" i="1"/>
  <c r="J106" i="1"/>
  <c r="K106" i="1"/>
  <c r="F36" i="1"/>
  <c r="G36" i="1"/>
  <c r="H36" i="1"/>
  <c r="I36" i="1"/>
  <c r="J36" i="1"/>
  <c r="K36" i="1"/>
  <c r="F8" i="1" l="1"/>
  <c r="G8" i="1"/>
  <c r="H8" i="1"/>
  <c r="I8" i="1"/>
  <c r="J8" i="1"/>
  <c r="K8" i="1"/>
  <c r="H7" i="1"/>
  <c r="I7" i="1"/>
  <c r="J7" i="1"/>
  <c r="K7" i="1"/>
  <c r="F54" i="1"/>
  <c r="G54" i="1"/>
  <c r="H54" i="1"/>
  <c r="I54" i="1"/>
  <c r="J54" i="1"/>
  <c r="K54" i="1"/>
  <c r="F61" i="1"/>
  <c r="G61" i="1"/>
  <c r="H61" i="1"/>
  <c r="I61" i="1"/>
  <c r="J61" i="1"/>
  <c r="K61" i="1"/>
  <c r="F86" i="1"/>
  <c r="G86" i="1"/>
  <c r="H86" i="1"/>
  <c r="I86" i="1"/>
  <c r="J86" i="1"/>
  <c r="K86" i="1"/>
  <c r="F30" i="1"/>
  <c r="G30" i="1"/>
  <c r="H30" i="1"/>
  <c r="I30" i="1"/>
  <c r="J30" i="1"/>
  <c r="K30" i="1"/>
  <c r="F162" i="1"/>
  <c r="G162" i="1"/>
  <c r="H162" i="1"/>
  <c r="I162" i="1"/>
  <c r="J162" i="1"/>
  <c r="K162" i="1"/>
  <c r="A8" i="1"/>
  <c r="A7" i="1"/>
  <c r="A54" i="1"/>
  <c r="A61" i="1"/>
  <c r="A86" i="1"/>
  <c r="A30" i="1"/>
  <c r="A162" i="1"/>
  <c r="F6" i="1" l="1"/>
  <c r="G6" i="1"/>
  <c r="H6" i="1"/>
  <c r="I6" i="1"/>
  <c r="J6" i="1"/>
  <c r="K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33" i="1"/>
  <c r="G133" i="1"/>
  <c r="H133" i="1"/>
  <c r="I133" i="1"/>
  <c r="J133" i="1"/>
  <c r="K133" i="1"/>
  <c r="F25" i="1"/>
  <c r="G25" i="1"/>
  <c r="H25" i="1"/>
  <c r="I25" i="1"/>
  <c r="J25" i="1"/>
  <c r="K25" i="1"/>
  <c r="F35" i="1"/>
  <c r="G35" i="1"/>
  <c r="H35" i="1"/>
  <c r="I35" i="1"/>
  <c r="J35" i="1"/>
  <c r="K35" i="1"/>
  <c r="F132" i="1"/>
  <c r="G132" i="1"/>
  <c r="H132" i="1"/>
  <c r="I132" i="1"/>
  <c r="J132" i="1"/>
  <c r="K132" i="1"/>
  <c r="F138" i="1"/>
  <c r="G138" i="1"/>
  <c r="H138" i="1"/>
  <c r="I138" i="1"/>
  <c r="J138" i="1"/>
  <c r="K138" i="1"/>
  <c r="F60" i="1"/>
  <c r="G60" i="1"/>
  <c r="H60" i="1"/>
  <c r="I60" i="1"/>
  <c r="J60" i="1"/>
  <c r="K60" i="1"/>
  <c r="F34" i="1"/>
  <c r="G34" i="1"/>
  <c r="H34" i="1"/>
  <c r="I34" i="1"/>
  <c r="J34" i="1"/>
  <c r="K34" i="1"/>
  <c r="F161" i="1"/>
  <c r="G161" i="1"/>
  <c r="H161" i="1"/>
  <c r="I161" i="1"/>
  <c r="J161" i="1"/>
  <c r="K161" i="1"/>
  <c r="A6" i="1"/>
  <c r="A105" i="1"/>
  <c r="A104" i="1"/>
  <c r="A103" i="1"/>
  <c r="A133" i="1"/>
  <c r="A25" i="1"/>
  <c r="A35" i="1"/>
  <c r="A132" i="1"/>
  <c r="A138" i="1"/>
  <c r="A60" i="1"/>
  <c r="A34" i="1"/>
  <c r="A161" i="1"/>
  <c r="F59" i="1" l="1"/>
  <c r="G59" i="1"/>
  <c r="H59" i="1"/>
  <c r="I59" i="1"/>
  <c r="J59" i="1"/>
  <c r="K59" i="1"/>
  <c r="A59" i="1"/>
  <c r="F160" i="1"/>
  <c r="G160" i="1"/>
  <c r="H160" i="1"/>
  <c r="I160" i="1"/>
  <c r="J160" i="1"/>
  <c r="K160" i="1"/>
  <c r="F123" i="1"/>
  <c r="G123" i="1"/>
  <c r="H123" i="1"/>
  <c r="I123" i="1"/>
  <c r="J123" i="1"/>
  <c r="K123" i="1"/>
  <c r="F131" i="1"/>
  <c r="G131" i="1"/>
  <c r="H131" i="1"/>
  <c r="I131" i="1"/>
  <c r="J131" i="1"/>
  <c r="K13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" i="1"/>
  <c r="G15" i="1"/>
  <c r="H15" i="1"/>
  <c r="I15" i="1"/>
  <c r="J15" i="1"/>
  <c r="K15" i="1"/>
  <c r="A160" i="1"/>
  <c r="A123" i="1"/>
  <c r="A131" i="1"/>
  <c r="A159" i="1"/>
  <c r="A158" i="1"/>
  <c r="A15" i="1"/>
  <c r="F58" i="1"/>
  <c r="G58" i="1"/>
  <c r="H58" i="1"/>
  <c r="I58" i="1"/>
  <c r="J58" i="1"/>
  <c r="K58" i="1"/>
  <c r="F19" i="1"/>
  <c r="G19" i="1"/>
  <c r="H19" i="1"/>
  <c r="I19" i="1"/>
  <c r="J19" i="1"/>
  <c r="K19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5" i="1"/>
  <c r="G5" i="1"/>
  <c r="H5" i="1"/>
  <c r="I5" i="1"/>
  <c r="J5" i="1"/>
  <c r="K5" i="1"/>
  <c r="F130" i="1"/>
  <c r="G130" i="1"/>
  <c r="H130" i="1"/>
  <c r="I130" i="1"/>
  <c r="J130" i="1"/>
  <c r="K130" i="1"/>
  <c r="F119" i="1"/>
  <c r="G119" i="1"/>
  <c r="H119" i="1"/>
  <c r="I119" i="1"/>
  <c r="J119" i="1"/>
  <c r="K119" i="1"/>
  <c r="F122" i="1"/>
  <c r="G122" i="1"/>
  <c r="H122" i="1"/>
  <c r="I122" i="1"/>
  <c r="J122" i="1"/>
  <c r="K122" i="1"/>
  <c r="A58" i="1"/>
  <c r="A19" i="1"/>
  <c r="A102" i="1"/>
  <c r="A101" i="1"/>
  <c r="A100" i="1"/>
  <c r="A5" i="1"/>
  <c r="A130" i="1"/>
  <c r="A119" i="1"/>
  <c r="A122" i="1"/>
  <c r="F121" i="1"/>
  <c r="G121" i="1"/>
  <c r="H121" i="1"/>
  <c r="I121" i="1"/>
  <c r="J121" i="1"/>
  <c r="K121" i="1"/>
  <c r="A121" i="1"/>
  <c r="A120" i="1" l="1"/>
  <c r="F120" i="1"/>
  <c r="G120" i="1"/>
  <c r="H120" i="1"/>
  <c r="I120" i="1"/>
  <c r="J120" i="1"/>
  <c r="K120" i="1"/>
  <c r="A52" i="1" l="1"/>
  <c r="F52" i="1"/>
  <c r="G52" i="1"/>
  <c r="H52" i="1"/>
  <c r="I52" i="1"/>
  <c r="J52" i="1"/>
  <c r="K52" i="1"/>
  <c r="A57" i="1"/>
  <c r="F57" i="1"/>
  <c r="G57" i="1"/>
  <c r="H57" i="1"/>
  <c r="I57" i="1"/>
  <c r="J57" i="1"/>
  <c r="K57" i="1"/>
  <c r="A33" i="1"/>
  <c r="F33" i="1"/>
  <c r="G33" i="1"/>
  <c r="H33" i="1"/>
  <c r="I33" i="1"/>
  <c r="J33" i="1"/>
  <c r="K33" i="1"/>
  <c r="A157" i="1"/>
  <c r="F157" i="1"/>
  <c r="G157" i="1"/>
  <c r="H157" i="1"/>
  <c r="I157" i="1"/>
  <c r="J157" i="1"/>
  <c r="K157" i="1"/>
  <c r="F156" i="1" l="1"/>
  <c r="G156" i="1"/>
  <c r="H156" i="1"/>
  <c r="I156" i="1"/>
  <c r="J156" i="1"/>
  <c r="K156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137" i="1"/>
  <c r="G137" i="1"/>
  <c r="H137" i="1"/>
  <c r="I137" i="1"/>
  <c r="J137" i="1"/>
  <c r="K137" i="1"/>
  <c r="A156" i="1"/>
  <c r="A99" i="1"/>
  <c r="A98" i="1"/>
  <c r="A97" i="1"/>
  <c r="A137" i="1"/>
  <c r="F18" i="1"/>
  <c r="G18" i="1"/>
  <c r="H18" i="1"/>
  <c r="I18" i="1"/>
  <c r="J18" i="1"/>
  <c r="K18" i="1"/>
  <c r="A18" i="1"/>
  <c r="A17" i="1" l="1"/>
  <c r="F17" i="1"/>
  <c r="G17" i="1"/>
  <c r="H17" i="1"/>
  <c r="I17" i="1"/>
  <c r="J17" i="1"/>
  <c r="K17" i="1"/>
  <c r="F32" i="1" l="1"/>
  <c r="G32" i="1"/>
  <c r="H32" i="1"/>
  <c r="I32" i="1"/>
  <c r="J32" i="1"/>
  <c r="K32" i="1"/>
  <c r="A3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<sst xmlns="http://schemas.openxmlformats.org/spreadsheetml/2006/main" count="14188" uniqueCount="2669">
  <si>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</si>
  <si>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</si>
  <si>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</si>
  <si>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</si>
  <si>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</si>
  <si>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</si>
  <si>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</si>
  <si>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</si>
  <si>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</si>
  <si>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</si>
  <si>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</si>
  <si>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</si>
  <si>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</si>
  <si>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</si>
  <si>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</si>
  <si>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</si>
  <si>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</si>
  <si>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</si>
  <si>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</si>
  <si>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</si>
  <si>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</si>
  <si>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</si>
  <si>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</si>
  <si>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</si>
  <si>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</si>
  <si>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</si>
  <si>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</si>
  <si>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</si>
  <si>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</si>
  <si>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</si>
  <si>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</si>
  <si>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</si>
  <si>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</si>
  <si>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</si>
  <si>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</si>
  <si>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</si>
  <si>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</si>
  <si>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</si>
  <si>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</si>
  <si>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</si>
  <si>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</si>
  <si>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</si>
  <si>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</si>
  <si>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</si>
  <si>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</si>
  <si>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</si>
  <si>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</si>
  <si>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</si>
  <si>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</si>
  <si>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</si>
  <si>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</si>
  <si>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</si>
  <si>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</si>
  <si>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</si>
  <si>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</si>
  <si>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</si>
  <si>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</si>
  <si>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</si>
  <si>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</si>
  <si>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</si>
  <si>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</si>
  <si>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</si>
  <si>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</si>
  <si>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</si>
  <si>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</si>
  <si>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</si>
  <si>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</si>
  <si>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</si>
  <si>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</si>
  <si>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</si>
  <si>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</si>
  <si>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</si>
  <si>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</si>
  <si>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</si>
  <si>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</si>
  <si>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</si>
  <si>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</si>
  <si>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</si>
  <si>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</si>
  <si>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</si>
  <si>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</si>
  <si>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</si>
  <si>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</si>
  <si>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</si>
  <si>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</si>
  <si>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</si>
  <si>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</si>
  <si>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</si>
  <si>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</si>
  <si>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</si>
  <si>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</si>
  <si>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</si>
  <si>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</si>
  <si>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</si>
  <si>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</si>
  <si>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</si>
  <si>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</si>
  <si>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</si>
  <si>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</si>
  <si>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</si>
  <si>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</si>
  <si>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</si>
  <si>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</si>
  <si>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</si>
  <si>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</si>
  <si>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</si>
  <si>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</si>
  <si>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</si>
  <si>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</si>
  <si>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</si>
  <si>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</si>
  <si>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</si>
  <si>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</si>
  <si>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</si>
  <si>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</si>
  <si>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</si>
  <si>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</si>
  <si>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</si>
  <si>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</si>
  <si>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</si>
  <si>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</si>
  <si>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</si>
  <si>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</si>
  <si>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</si>
  <si>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</si>
  <si>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</si>
  <si>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</si>
  <si>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</si>
  <si>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</si>
  <si>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</si>
  <si>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</si>
  <si>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</si>
  <si>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</si>
  <si>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</si>
  <si>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</si>
  <si>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</si>
  <si>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</si>
  <si>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</si>
  <si>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</si>
  <si>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</si>
  <si>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</si>
  <si>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</si>
  <si>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</si>
  <si>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</si>
  <si>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</si>
  <si>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</si>
  <si>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</si>
  <si>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</si>
  <si>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</si>
  <si>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</si>
  <si>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</si>
  <si>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</si>
  <si>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</si>
  <si>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</si>
  <si>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</si>
  <si>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</si>
  <si>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</si>
  <si>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</si>
  <si>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</si>
  <si>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</si>
  <si>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</si>
  <si>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</si>
  <si>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</si>
  <si>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</si>
  <si>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</si>
  <si>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</si>
  <si>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</si>
  <si>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</si>
  <si>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</si>
  <si>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</si>
  <si>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</si>
  <si>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</si>
  <si>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</si>
  <si>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</si>
  <si>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</si>
  <si>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</si>
  <si>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</si>
  <si>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</si>
  <si>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</si>
  <si>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</si>
  <si>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</si>
  <si>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</si>
  <si>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</si>
  <si>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</si>
  <si>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</si>
  <si>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</si>
  <si>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</si>
  <si>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</si>
  <si>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</si>
  <si>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</si>
  <si>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</si>
  <si>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</si>
  <si>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</si>
  <si>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</si>
  <si>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</si>
  <si>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</si>
  <si>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</si>
  <si>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</si>
  <si>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</si>
  <si>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</si>
  <si>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</si>
  <si>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</si>
  <si>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</si>
  <si>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</si>
  <si>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</si>
  <si>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</si>
  <si>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</si>
  <si>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</si>
  <si>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</si>
  <si>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</si>
  <si>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</si>
  <si>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</si>
  <si>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</si>
  <si>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</si>
  <si>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</si>
  <si>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</si>
  <si>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</si>
  <si>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</si>
  <si>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</si>
  <si>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</si>
  <si>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</si>
  <si>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</si>
  <si>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</si>
  <si>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</si>
  <si>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</si>
  <si>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</si>
  <si>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</si>
  <si>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</si>
  <si>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</si>
  <si>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</si>
  <si>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</si>
  <si>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</si>
  <si>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</si>
  <si>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</si>
  <si>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</si>
  <si>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</si>
  <si>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</si>
  <si>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</si>
  <si>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</si>
  <si>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</si>
  <si>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</si>
  <si>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</si>
  <si>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</si>
  <si>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</si>
  <si>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</si>
  <si>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</si>
  <si>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</si>
  <si>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</si>
  <si>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</si>
  <si>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</si>
  <si>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</si>
  <si>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</si>
  <si>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</si>
  <si>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</si>
  <si>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</si>
  <si>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</si>
  <si>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</si>
  <si>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</si>
  <si>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</si>
  <si>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</si>
  <si>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</si>
  <si>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</si>
  <si>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</si>
  <si>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</si>
  <si>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</si>
  <si>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</si>
  <si>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</si>
  <si>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</si>
  <si>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</si>
  <si>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</si>
  <si>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</si>
  <si>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</si>
  <si>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</si>
  <si>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</si>
  <si>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</si>
  <si>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</si>
  <si>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</si>
  <si>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</si>
  <si>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</si>
  <si>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</si>
  <si>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</si>
  <si>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</si>
  <si>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</si>
  <si>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</si>
  <si>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</si>
  <si>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</si>
  <si>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</si>
  <si>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</si>
  <si>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</si>
  <si>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</si>
  <si>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</si>
  <si>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</si>
  <si>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</si>
  <si>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</si>
  <si>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</si>
  <si>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</si>
  <si>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</si>
  <si>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</si>
  <si>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</si>
  <si>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</si>
  <si>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</si>
  <si>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</si>
  <si>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</si>
  <si>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</si>
  <si>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</si>
  <si>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</si>
  <si>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</si>
  <si>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</si>
  <si>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</si>
  <si>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</si>
  <si>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</si>
  <si>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</si>
  <si>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</si>
  <si>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</si>
  <si>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</si>
  <si>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</si>
  <si>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</si>
  <si>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</si>
  <si>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</si>
  <si>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</si>
  <si>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</si>
  <si>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</si>
  <si>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</si>
  <si>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</si>
  <si>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</si>
  <si>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</si>
  <si>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</si>
  <si>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</si>
  <si>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</si>
  <si>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</si>
  <si>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</si>
  <si>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</si>
  <si>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</si>
  <si>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</si>
  <si>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</si>
  <si>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</si>
  <si>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</si>
  <si>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</si>
  <si>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</si>
  <si>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</si>
  <si>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</si>
  <si>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</si>
  <si>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</si>
  <si>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</si>
  <si>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</si>
  <si>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</si>
  <si>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</si>
  <si>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</si>
  <si>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</si>
  <si>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</si>
  <si>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</si>
  <si>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</si>
  <si>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</si>
  <si>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</si>
  <si>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</si>
  <si>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</si>
  <si>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</si>
  <si>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</si>
  <si>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</si>
  <si>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</si>
  <si>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</si>
  <si>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</si>
  <si>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</si>
  <si>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</si>
  <si>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</si>
  <si>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</si>
  <si>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</si>
  <si>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</si>
  <si>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</si>
  <si>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</si>
  <si>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</si>
  <si>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</si>
  <si>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</si>
  <si>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</si>
  <si>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</si>
  <si>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</si>
  <si>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</si>
  <si>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</si>
  <si>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</si>
  <si>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</si>
  <si>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</si>
  <si>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</si>
  <si>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</si>
  <si>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</si>
  <si>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</si>
  <si>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</si>
  <si>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</si>
  <si>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</si>
  <si>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</si>
  <si>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</si>
  <si>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</si>
  <si>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</si>
  <si>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</si>
  <si>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</si>
  <si>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</si>
  <si>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</si>
  <si>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</si>
  <si>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</si>
  <si>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</si>
  <si>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</si>
  <si>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</si>
  <si>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</si>
  <si>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</si>
  <si>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</si>
  <si>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</si>
  <si>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</si>
  <si>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</si>
  <si>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</si>
  <si>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</si>
  <si>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</si>
  <si>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</si>
  <si>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</si>
  <si>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</si>
  <si>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</si>
  <si>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</si>
  <si>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</si>
  <si>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</si>
  <si>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</si>
  <si>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</si>
  <si>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</si>
  <si>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</si>
  <si>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</si>
  <si>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</si>
  <si>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</si>
  <si>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</si>
  <si>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</si>
  <si>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</si>
  <si>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</si>
  <si>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</si>
  <si>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</si>
  <si>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</si>
  <si>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</si>
  <si>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</si>
  <si>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</si>
  <si>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</si>
  <si>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</si>
  <si>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</si>
  <si>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</si>
  <si>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</si>
  <si>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</si>
  <si>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</si>
  <si>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</si>
  <si>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</si>
  <si>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</si>
  <si>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</si>
  <si>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</si>
  <si>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</si>
  <si>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</si>
  <si>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</si>
  <si>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</si>
  <si>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</si>
  <si>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</si>
  <si>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</si>
  <si>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</si>
  <si>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</si>
  <si>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</si>
  <si>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</si>
  <si>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</si>
  <si>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</si>
  <si>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</si>
  <si>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</si>
  <si>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</si>
  <si>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</si>
  <si>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</si>
  <si>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</si>
  <si>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</si>
  <si>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</si>
  <si>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</si>
  <si>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</si>
  <si>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</si>
  <si>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</si>
  <si>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</si>
  <si>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</si>
  <si>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</si>
  <si>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</si>
  <si>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</si>
  <si>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</si>
  <si>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</si>
  <si>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</si>
  <si>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</si>
  <si>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</si>
  <si>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</si>
  <si>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</si>
  <si>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</si>
  <si>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</si>
  <si>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</si>
  <si>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</si>
  <si>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</si>
  <si>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</si>
  <si>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</si>
  <si>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</si>
  <si>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</si>
  <si>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</si>
  <si>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</si>
  <si>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</si>
  <si>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</si>
  <si>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</si>
  <si>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</si>
  <si>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</si>
  <si>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</si>
  <si>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</si>
  <si>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</si>
  <si>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</si>
  <si>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</si>
  <si>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</si>
  <si>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</si>
  <si>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</si>
  <si>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</si>
  <si>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</si>
  <si>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</si>
  <si>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</si>
  <si>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</si>
  <si>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</si>
  <si>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</si>
  <si>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</si>
  <si>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</si>
  <si>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</si>
  <si>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</si>
  <si>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</si>
  <si>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</si>
  <si>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</si>
  <si>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</si>
  <si>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</si>
  <si>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</si>
  <si>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</si>
  <si>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</si>
  <si>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</si>
  <si>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</si>
  <si>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</si>
  <si>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</si>
  <si>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</si>
  <si>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</si>
  <si>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</si>
  <si>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</si>
  <si>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</si>
  <si>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</si>
  <si>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</si>
  <si>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</si>
  <si>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</si>
  <si>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</si>
  <si>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</si>
  <si>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</si>
  <si>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</si>
  <si>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</si>
  <si>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</si>
  <si>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</si>
  <si>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</si>
  <si>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</si>
  <si>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</si>
  <si>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</si>
  <si>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</si>
  <si>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</si>
  <si>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</si>
  <si>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</si>
  <si>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</si>
  <si>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</si>
  <si>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</si>
  <si>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</si>
  <si>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</si>
  <si>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</si>
  <si>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</si>
  <si>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</si>
  <si>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</si>
  <si>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</si>
  <si>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</si>
  <si>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</si>
  <si>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</si>
  <si>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</si>
  <si>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</si>
  <si>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</si>
  <si>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</si>
  <si>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</si>
  <si>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</si>
  <si>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</si>
  <si>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</si>
  <si>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</si>
  <si>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</si>
  <si>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</si>
  <si>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</si>
  <si>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</si>
  <si>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</si>
  <si>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</si>
  <si>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</si>
  <si>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</si>
  <si>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</si>
  <si>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</si>
  <si>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</si>
  <si>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</si>
  <si>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</si>
  <si>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</si>
  <si>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</si>
  <si>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</si>
  <si>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</si>
  <si>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</si>
  <si>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</si>
  <si>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</si>
  <si>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</si>
  <si>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</si>
  <si>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</si>
  <si>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</si>
  <si>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</si>
  <si>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</si>
  <si>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</si>
  <si>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</si>
  <si>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</si>
  <si>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</si>
  <si>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</si>
  <si>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</si>
  <si>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</si>
  <si>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</si>
  <si>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</si>
  <si>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</si>
  <si>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</si>
  <si>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</si>
  <si>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</si>
  <si>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</si>
  <si>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</si>
  <si>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</si>
  <si>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</si>
  <si>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</si>
  <si>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</si>
  <si>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</si>
  <si>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</si>
  <si>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</si>
  <si>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</si>
  <si>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</si>
  <si>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</si>
  <si>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</si>
  <si>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</si>
  <si>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</si>
  <si>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</si>
  <si>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</si>
  <si>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</si>
  <si>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</si>
  <si>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</si>
  <si>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</si>
  <si>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</si>
  <si>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</si>
  <si>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</si>
  <si>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</si>
  <si>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</si>
  <si>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</si>
  <si>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</si>
  <si>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</si>
  <si>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</si>
  <si>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</si>
  <si>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</si>
  <si>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</si>
  <si>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</si>
  <si>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</si>
  <si>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</si>
  <si>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</si>
  <si>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</si>
  <si>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</si>
  <si>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</si>
  <si>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</si>
  <si>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</si>
  <si>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</si>
  <si>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</si>
  <si>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</si>
  <si>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</si>
  <si>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</si>
  <si>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</si>
  <si>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</si>
  <si>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</si>
  <si>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</si>
  <si>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</si>
  <si>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</si>
  <si>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</si>
  <si>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</si>
  <si>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</si>
  <si>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</si>
  <si>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</si>
  <si>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</si>
  <si>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</si>
  <si>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</si>
  <si>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</si>
  <si>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</si>
  <si>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</si>
  <si>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</si>
  <si>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</si>
  <si>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</si>
  <si>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</si>
  <si>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</si>
  <si>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</si>
  <si>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</si>
  <si>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</si>
  <si>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</si>
  <si>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</si>
  <si>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</si>
  <si>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</si>
  <si>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</si>
  <si>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</si>
  <si>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</si>
  <si>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</si>
  <si>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</si>
  <si>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</si>
  <si>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</si>
  <si>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</si>
  <si>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</si>
  <si>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</si>
  <si>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</si>
  <si>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</si>
  <si>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</si>
  <si>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</si>
  <si>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</si>
  <si>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</si>
  <si>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</si>
  <si>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</si>
  <si>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</si>
  <si>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</si>
  <si>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</si>
  <si>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</si>
  <si>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</si>
  <si>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</si>
  <si>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</si>
  <si>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</si>
  <si>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</si>
  <si>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</si>
  <si>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</si>
  <si>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</si>
  <si>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</si>
  <si>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</si>
  <si>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</si>
  <si>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</si>
  <si>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</si>
  <si>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</si>
  <si>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</si>
  <si>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</si>
  <si>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</si>
  <si>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</si>
  <si>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</si>
  <si>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</si>
  <si>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</si>
  <si>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</si>
  <si>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</si>
  <si>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</si>
  <si>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</si>
  <si>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</si>
  <si>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</si>
  <si>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</si>
  <si>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</si>
  <si>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</si>
  <si>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</si>
  <si>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</si>
  <si>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</si>
  <si>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</si>
  <si>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</si>
  <si>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</si>
  <si>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</si>
  <si>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</si>
  <si>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</si>
  <si>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</si>
  <si>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</si>
  <si>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</si>
  <si>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</si>
  <si>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</si>
  <si>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</si>
  <si>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</si>
  <si>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</si>
  <si>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</si>
  <si>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</si>
  <si>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</si>
  <si>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</si>
  <si>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</si>
  <si>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</si>
  <si>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</si>
  <si>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</si>
  <si>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</si>
  <si>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</si>
  <si>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</si>
  <si>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</si>
  <si>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</si>
  <si>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</si>
  <si>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</si>
  <si>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</si>
  <si>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</si>
  <si>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</si>
  <si>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</si>
  <si>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</si>
  <si>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</si>
  <si>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</si>
  <si>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</si>
  <si>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</si>
  <si>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</si>
  <si>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</si>
  <si>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</si>
  <si>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</si>
  <si>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</si>
  <si>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</si>
  <si>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</si>
  <si>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</si>
  <si>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</si>
  <si>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</si>
  <si>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</si>
  <si>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</si>
  <si>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</si>
  <si>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</si>
  <si>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</si>
  <si>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</si>
  <si>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</si>
  <si>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</si>
  <si>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</si>
  <si>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</si>
  <si>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</si>
  <si>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</si>
  <si>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</si>
  <si>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</si>
  <si>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</si>
  <si>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</si>
  <si>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</si>
  <si>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</si>
  <si>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</si>
  <si>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</si>
  <si>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</si>
  <si>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</si>
  <si>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</si>
  <si>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</si>
  <si>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</si>
  <si>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</si>
  <si>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</si>
  <si>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</si>
  <si>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</si>
  <si>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</si>
  <si>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</si>
  <si>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</si>
  <si>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</si>
  <si>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</si>
  <si>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</si>
  <si>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</si>
  <si>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</si>
  <si>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</si>
  <si>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</si>
  <si>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</si>
  <si>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</si>
  <si>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</si>
  <si>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</si>
  <si>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</si>
  <si>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</si>
  <si>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</si>
  <si>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</si>
  <si>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</si>
  <si>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</si>
  <si>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</si>
  <si>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</si>
  <si>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</si>
  <si>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</si>
  <si>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</si>
  <si>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</si>
  <si>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</si>
  <si>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</si>
  <si>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</si>
  <si>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</si>
  <si>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</si>
  <si>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</si>
  <si>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</si>
  <si>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</si>
  <si>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</si>
  <si>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</si>
  <si>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</si>
  <si>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</si>
  <si>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</si>
  <si>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</si>
  <si>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</si>
  <si>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</si>
  <si>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</si>
  <si>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</si>
  <si>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</si>
  <si>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</si>
  <si>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</si>
  <si>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</si>
  <si>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</si>
  <si>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</si>
  <si>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</si>
  <si>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</si>
  <si>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</si>
  <si>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</si>
  <si>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</si>
  <si>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</si>
  <si>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</si>
  <si>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</si>
  <si>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</si>
  <si>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</si>
  <si>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</si>
  <si>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</si>
  <si>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</si>
  <si>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</si>
  <si>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</si>
  <si>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</si>
  <si>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</si>
  <si>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</si>
  <si>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</si>
  <si>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</si>
  <si>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</si>
  <si>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</si>
  <si>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</si>
  <si>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</si>
  <si>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</si>
  <si>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</si>
  <si>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</si>
  <si>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</si>
  <si>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</si>
  <si>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</si>
  <si>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</si>
  <si>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</si>
  <si>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</si>
  <si>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</si>
  <si>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</si>
  <si>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</si>
  <si>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</si>
  <si>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</si>
  <si>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</si>
  <si>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</si>
  <si>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</si>
  <si>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</si>
  <si>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</si>
  <si>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</si>
  <si>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</si>
  <si>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</si>
  <si>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</si>
  <si>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</si>
  <si>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</si>
  <si>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</si>
  <si>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</si>
  <si>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</si>
  <si>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</si>
  <si>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</si>
  <si>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</si>
  <si>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</si>
  <si>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</si>
  <si>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</si>
  <si>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</si>
  <si>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</si>
  <si>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</si>
  <si>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</si>
  <si>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</si>
  <si>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</si>
  <si>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</si>
  <si>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</si>
  <si>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</si>
  <si>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</si>
  <si>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</si>
  <si>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</si>
  <si>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</si>
  <si>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</si>
  <si>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</si>
  <si>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</si>
  <si>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</si>
  <si>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</si>
  <si>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</si>
  <si>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</si>
  <si>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</si>
  <si>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</si>
  <si>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</si>
  <si>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</si>
  <si>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</si>
  <si>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</si>
  <si>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</si>
  <si>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</si>
  <si>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</si>
  <si>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</si>
  <si>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</si>
  <si>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</si>
  <si>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</si>
  <si>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</si>
  <si>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</si>
  <si>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</si>
  <si>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</si>
  <si>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</si>
  <si>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</si>
  <si>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</si>
  <si>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</si>
  <si>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</si>
  <si>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</si>
  <si>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</si>
  <si>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</si>
  <si>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</si>
  <si>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</si>
  <si>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</si>
  <si>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</si>
  <si>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</si>
  <si>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</si>
  <si>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</si>
  <si>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</si>
  <si>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</si>
  <si>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</si>
  <si>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</si>
  <si>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</si>
  <si>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</si>
  <si>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</si>
  <si>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</si>
  <si>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</si>
  <si>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</si>
  <si>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</si>
  <si>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</si>
  <si>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</si>
  <si>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</si>
  <si>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</si>
  <si>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</si>
  <si>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</si>
  <si>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</si>
  <si>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</si>
  <si>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</si>
  <si>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</si>
  <si>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</si>
  <si>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</si>
  <si>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</si>
  <si>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</si>
  <si>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</si>
  <si>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</si>
  <si>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</si>
  <si>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</si>
  <si>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</si>
  <si>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</si>
  <si>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</si>
  <si>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</si>
  <si>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</si>
  <si>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</si>
  <si>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</si>
  <si>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</si>
  <si>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</si>
  <si>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</si>
  <si>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</si>
  <si>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</si>
  <si>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</si>
  <si>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</si>
  <si>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</si>
  <si>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</si>
  <si>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</si>
  <si>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</si>
  <si>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</si>
  <si>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</si>
  <si>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</si>
  <si>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</si>
  <si>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</si>
  <si>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</si>
  <si>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</si>
  <si>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</si>
  <si>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</si>
  <si>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</si>
  <si>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</si>
  <si>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</si>
  <si>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</si>
  <si>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</si>
  <si>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</si>
  <si>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</si>
  <si>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</si>
  <si>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</si>
  <si>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</si>
  <si>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</si>
  <si>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</si>
  <si>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</si>
  <si>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</si>
  <si>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</si>
  <si>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</si>
  <si>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</si>
  <si>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</si>
  <si>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</si>
  <si>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</si>
  <si>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</si>
  <si>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</si>
  <si>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</si>
  <si>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</si>
  <si>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</si>
  <si>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</si>
  <si>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</si>
  <si>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</si>
  <si>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</si>
  <si>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</si>
  <si>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</si>
  <si>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</si>
  <si>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</si>
  <si>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</si>
  <si>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</si>
  <si>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</si>
  <si>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</si>
  <si>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</si>
  <si>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</si>
  <si>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</si>
  <si>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</si>
  <si>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</si>
  <si>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</si>
  <si>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</si>
  <si>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</si>
  <si>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</si>
  <si>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</si>
  <si>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</si>
  <si>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</si>
  <si>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</si>
  <si>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</si>
  <si>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</si>
  <si>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</si>
  <si>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</si>
  <si>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</si>
  <si>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</si>
  <si>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</si>
  <si>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</si>
  <si>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</si>
  <si>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</si>
  <si>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</si>
  <si>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</si>
  <si>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</si>
  <si>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</si>
  <si>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</si>
  <si>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</si>
  <si>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</si>
  <si>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</si>
  <si>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</si>
  <si>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</si>
  <si>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</si>
  <si>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</si>
  <si>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</si>
  <si>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</si>
  <si>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</si>
  <si>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</si>
  <si>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</si>
  <si>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</si>
  <si>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</si>
  <si>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</si>
  <si>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</si>
  <si>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</si>
  <si>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</si>
  <si>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</si>
  <si>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</si>
  <si>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</si>
  <si>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</si>
  <si>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</si>
  <si>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</si>
  <si>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</si>
  <si>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</si>
  <si>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</si>
  <si>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</si>
  <si>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</si>
  <si>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</si>
  <si>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</si>
  <si>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</si>
  <si>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</si>
  <si>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</si>
  <si>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</si>
  <si>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</si>
  <si>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</si>
  <si>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</si>
  <si>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</si>
  <si>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</si>
  <si>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</si>
  <si>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</si>
  <si>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</si>
  <si>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</si>
  <si>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</si>
  <si>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</si>
  <si>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</si>
  <si>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</si>
  <si>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</si>
  <si>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</si>
  <si>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</si>
  <si>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</si>
  <si>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</si>
  <si>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</si>
  <si>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</si>
  <si>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</si>
  <si>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</si>
  <si>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</si>
  <si>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</si>
  <si>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</si>
  <si>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</si>
  <si>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</si>
  <si>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</si>
  <si>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</si>
  <si>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</si>
  <si>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</si>
  <si>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</si>
  <si>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</si>
  <si>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</si>
  <si>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</si>
  <si>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</si>
  <si>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</si>
  <si>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</si>
  <si>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</si>
  <si>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</si>
  <si>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</si>
  <si>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</si>
  <si>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</si>
  <si>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</si>
  <si>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</si>
  <si>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</si>
  <si>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</si>
  <si>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</si>
  <si>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</si>
  <si>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</si>
  <si>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</si>
  <si>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</si>
  <si>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</si>
  <si>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</si>
  <si>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</si>
  <si>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</si>
  <si>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</si>
  <si>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</si>
  <si>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</si>
  <si>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</si>
  <si>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</si>
  <si>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</si>
  <si>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</si>
  <si>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</si>
  <si>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</si>
  <si>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</si>
  <si>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</si>
  <si>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</si>
  <si>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</si>
  <si>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</si>
  <si>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</si>
  <si>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</si>
  <si>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</si>
  <si>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</si>
  <si>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</si>
  <si>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</si>
  <si>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</si>
  <si>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</si>
  <si>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</si>
  <si>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</si>
  <si>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</si>
  <si>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</si>
  <si>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</si>
  <si>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</si>
  <si>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</si>
  <si>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</si>
  <si>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</si>
  <si>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</si>
  <si>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</si>
  <si>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</si>
  <si>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</si>
  <si>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</si>
  <si>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</si>
  <si>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</si>
  <si>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</si>
  <si>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</si>
  <si>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</si>
  <si>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</si>
  <si>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</si>
  <si>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</si>
  <si>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</si>
  <si>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</si>
  <si>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</si>
  <si>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</si>
  <si>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</si>
  <si>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</si>
  <si>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</si>
  <si>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</si>
  <si>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</si>
  <si>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</si>
  <si>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</si>
  <si>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</si>
  <si>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</si>
  <si>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</si>
  <si>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</si>
  <si>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</si>
  <si>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</si>
  <si>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</si>
  <si>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</si>
  <si>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</si>
  <si>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</si>
  <si>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</si>
  <si>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</si>
  <si>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</si>
  <si>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</si>
  <si>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</si>
  <si>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</si>
  <si>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</si>
  <si>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</si>
  <si>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</si>
  <si>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</si>
  <si>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</si>
  <si>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</si>
  <si>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</si>
  <si>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</si>
  <si>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</si>
  <si>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</si>
  <si>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</si>
  <si>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</si>
  <si>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</si>
  <si>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</si>
  <si>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</si>
  <si>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</si>
  <si>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</si>
  <si>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</si>
  <si>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</si>
  <si>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</si>
  <si>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</si>
  <si>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</si>
  <si>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</si>
  <si>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</si>
  <si>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</si>
  <si>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</si>
  <si>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</si>
  <si>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</si>
  <si>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</si>
  <si>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</si>
  <si>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</si>
  <si>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</si>
  <si>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</si>
  <si>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</si>
  <si>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</si>
  <si>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</si>
  <si>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</si>
  <si>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</si>
  <si>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</si>
  <si>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</si>
  <si>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</si>
  <si>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</si>
  <si>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</si>
  <si>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</si>
  <si>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</si>
  <si>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</si>
  <si>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</si>
  <si>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</si>
  <si>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</si>
  <si>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</si>
  <si>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</si>
  <si>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</si>
  <si>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</si>
  <si>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</si>
  <si>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</si>
  <si>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</si>
  <si>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</si>
  <si>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</si>
  <si>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</si>
  <si>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</si>
  <si>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</si>
  <si>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</si>
  <si>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</si>
  <si>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</si>
  <si>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</si>
  <si>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</si>
  <si>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</si>
  <si>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</si>
  <si>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</si>
  <si>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</si>
  <si>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</si>
  <si>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</si>
  <si>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</si>
  <si>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</si>
  <si>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</si>
  <si>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</si>
  <si>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</si>
  <si>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</si>
  <si>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</si>
  <si>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</si>
  <si>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</si>
  <si>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</si>
  <si>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</si>
  <si>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</si>
  <si>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</si>
  <si>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</si>
  <si>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</si>
  <si>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</si>
  <si>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</si>
  <si>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</si>
  <si>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</si>
  <si>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</si>
  <si>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</si>
  <si>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</si>
  <si>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</si>
  <si>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</si>
  <si>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</si>
  <si>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</si>
  <si>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</si>
  <si>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</si>
  <si>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</si>
  <si>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</si>
  <si>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</si>
  <si>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</si>
  <si>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</si>
  <si>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</si>
  <si>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</si>
  <si>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</si>
  <si>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</si>
  <si>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</si>
  <si>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</si>
  <si>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</si>
  <si>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</si>
  <si>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</si>
  <si>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</si>
  <si>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</si>
  <si>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</si>
  <si>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</si>
  <si>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</si>
  <si>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</si>
  <si>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</si>
  <si>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</si>
  <si>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</si>
  <si>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</si>
  <si>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</si>
  <si>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</si>
  <si>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</si>
  <si>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</si>
  <si>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</si>
  <si>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</si>
  <si>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</si>
  <si>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</si>
  <si>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</si>
  <si>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</si>
  <si>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</si>
  <si>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</si>
  <si>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</si>
  <si>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</si>
  <si>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</si>
  <si>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</si>
  <si>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</si>
  <si>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</si>
  <si>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</si>
  <si>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</si>
  <si>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</si>
  <si>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</si>
  <si>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</si>
  <si>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</si>
  <si>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</si>
  <si>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</si>
  <si>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</si>
  <si>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</si>
  <si>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</si>
  <si>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</si>
  <si>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</si>
  <si>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</si>
  <si>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</si>
  <si>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</si>
  <si>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</si>
  <si>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</si>
  <si>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</si>
  <si>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</si>
  <si>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</si>
  <si>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</si>
  <si>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</si>
  <si>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</si>
  <si>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</si>
  <si>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</si>
  <si>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</si>
  <si>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</si>
  <si>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</si>
  <si>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</si>
  <si>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</si>
  <si>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</si>
  <si>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</si>
  <si>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</si>
  <si>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</si>
  <si>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</si>
  <si>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</si>
  <si>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</si>
  <si>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</si>
  <si>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</si>
  <si>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</si>
  <si>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</si>
  <si>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</si>
  <si>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</si>
  <si>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</si>
  <si>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</si>
  <si>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</si>
  <si>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</si>
  <si>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</si>
  <si>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</si>
  <si>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</si>
  <si>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</si>
  <si>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</si>
  <si>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</si>
  <si>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</si>
  <si>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</si>
  <si>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</si>
  <si>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</si>
  <si>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</si>
  <si>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</si>
  <si>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</si>
  <si>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</si>
  <si>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</si>
  <si>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</si>
  <si>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</si>
  <si>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</si>
  <si>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</si>
  <si>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</si>
  <si>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</si>
  <si>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</si>
  <si>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</si>
  <si>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</si>
  <si>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</si>
  <si>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</si>
  <si>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</si>
  <si>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</si>
  <si>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</si>
  <si>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</si>
  <si>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</si>
  <si>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</si>
  <si>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</si>
  <si>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</si>
  <si>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</si>
  <si>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</si>
  <si>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</si>
  <si>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</si>
  <si>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</si>
  <si>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</si>
  <si>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</si>
  <si>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</si>
  <si>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</si>
  <si>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</si>
  <si>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</si>
  <si>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</si>
  <si>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</si>
  <si>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</si>
  <si>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</si>
  <si>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</si>
  <si>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</si>
  <si>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</si>
  <si>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</si>
  <si>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</si>
  <si>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</si>
  <si>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</si>
  <si>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</si>
  <si>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</si>
  <si>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</si>
  <si>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</si>
  <si>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</si>
  <si>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</si>
  <si>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</si>
  <si>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</si>
  <si>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</si>
  <si>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</si>
  <si>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</si>
  <si>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</si>
  <si>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</si>
  <si>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</si>
  <si>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</si>
  <si>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</si>
  <si>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</si>
  <si>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</si>
  <si>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</si>
  <si>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</si>
  <si>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</si>
  <si>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</si>
  <si>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</si>
  <si>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</si>
  <si>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</si>
  <si>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</si>
  <si>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</si>
  <si>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</si>
  <si>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</si>
  <si>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</si>
  <si>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</si>
  <si>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</si>
  <si>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</si>
  <si>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</si>
  <si>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</si>
  <si>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</si>
  <si>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</si>
  <si>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</si>
  <si>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</si>
  <si>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</si>
  <si>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</si>
  <si>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</si>
  <si>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</si>
  <si>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</si>
  <si>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</si>
  <si>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</si>
  <si>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</si>
  <si>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</si>
  <si>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</si>
  <si>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</si>
  <si>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</si>
  <si>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</si>
  <si>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</si>
  <si>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</si>
  <si>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</si>
  <si>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</si>
  <si>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</si>
  <si>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</si>
  <si>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</si>
  <si>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</si>
  <si>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</si>
  <si>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</si>
  <si>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</si>
  <si>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</si>
  <si>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</si>
  <si>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</si>
  <si>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</si>
  <si>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</si>
  <si>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</si>
  <si>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</si>
  <si>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</si>
  <si>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</si>
  <si>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</si>
  <si>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</si>
  <si>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</si>
  <si>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</si>
  <si>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</si>
  <si>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</si>
  <si>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</si>
  <si>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</si>
  <si>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</si>
  <si>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</si>
  <si>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</si>
  <si>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</si>
  <si>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</si>
  <si>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</si>
  <si>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</si>
  <si>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</si>
  <si>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</si>
  <si>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</si>
  <si>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</si>
  <si>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</si>
  <si>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</si>
  <si>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</si>
  <si>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</si>
  <si>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</si>
  <si>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</si>
  <si>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</si>
  <si>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</si>
  <si>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</si>
  <si>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</si>
  <si>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</si>
  <si>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</si>
  <si>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</si>
  <si>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</si>
  <si>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</si>
  <si>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</si>
  <si>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</si>
  <si>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</si>
  <si>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</si>
  <si>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</si>
  <si>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</si>
  <si>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</si>
  <si>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</si>
  <si>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</si>
  <si>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</si>
  <si>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</si>
  <si>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</si>
  <si>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</si>
  <si>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</si>
  <si>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</si>
  <si>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</si>
  <si>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</si>
  <si>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</si>
  <si>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</si>
  <si>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</si>
  <si>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</si>
  <si>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</si>
  <si>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</si>
  <si>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</si>
  <si>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</si>
  <si>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</si>
  <si>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</si>
  <si>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</si>
  <si>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</si>
  <si>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</si>
  <si>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</si>
  <si>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</si>
  <si>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</si>
  <si>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</si>
  <si>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</si>
  <si>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</si>
  <si>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</si>
  <si>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</si>
  <si>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</si>
  <si>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</si>
  <si>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</si>
  <si>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</si>
  <si>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</si>
  <si>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</si>
  <si>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</si>
  <si>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</si>
  <si>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</si>
  <si>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</si>
  <si>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</si>
  <si>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</si>
  <si>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</si>
  <si>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</si>
  <si>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</si>
  <si>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</si>
  <si>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</si>
  <si>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</si>
  <si>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</si>
  <si>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</si>
  <si>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</si>
  <si>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</si>
  <si>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</si>
  <si>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</si>
  <si>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</si>
  <si>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</si>
  <si>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</si>
  <si>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</si>
  <si>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</si>
  <si>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</si>
  <si>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</si>
  <si>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</si>
  <si>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</si>
  <si>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</si>
  <si>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</si>
  <si>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</si>
  <si>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</si>
  <si>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</si>
  <si>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</si>
  <si>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</si>
  <si>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</si>
  <si>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</si>
  <si>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</si>
  <si>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</si>
  <si>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</si>
  <si>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</si>
  <si>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</si>
  <si>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</si>
  <si>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</si>
  <si>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</si>
  <si>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</si>
  <si>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</si>
  <si>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</si>
  <si>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</si>
  <si>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</si>
  <si>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</si>
  <si>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</si>
  <si>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</si>
  <si>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</si>
  <si>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</si>
  <si>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</si>
  <si>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</si>
  <si>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</si>
  <si>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</si>
  <si>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</si>
  <si>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</si>
  <si>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</si>
  <si>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</si>
  <si>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</si>
  <si>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</si>
  <si>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</si>
  <si>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</si>
  <si>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</si>
  <si>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</si>
  <si>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</si>
  <si>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</si>
  <si>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</si>
  <si>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</si>
  <si>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</si>
  <si>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</si>
  <si>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</si>
  <si>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</si>
  <si>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</si>
  <si>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</si>
  <si>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</si>
  <si>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</si>
  <si>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</si>
  <si>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</si>
  <si>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</si>
  <si>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</si>
  <si>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</si>
  <si>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</si>
  <si>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</si>
  <si>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</si>
  <si>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</si>
  <si>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</si>
  <si>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</si>
  <si>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</si>
  <si>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</si>
  <si>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</si>
  <si>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</si>
  <si>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</si>
  <si>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</si>
  <si>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</si>
  <si>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</si>
  <si>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</si>
  <si>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</si>
  <si>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</si>
  <si>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</si>
  <si>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</si>
  <si>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</si>
  <si>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</si>
  <si>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</si>
  <si>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</si>
  <si>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</si>
  <si>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</si>
  <si>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</si>
  <si>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</si>
  <si>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</si>
  <si>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</si>
  <si>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</si>
  <si>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</si>
  <si>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</si>
  <si>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</si>
  <si>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</si>
  <si>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</si>
  <si>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</si>
  <si>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</si>
  <si>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</si>
  <si>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</si>
  <si>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</si>
  <si>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</si>
  <si>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</si>
  <si>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</si>
  <si>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</si>
  <si>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</si>
  <si>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</si>
  <si>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</si>
  <si>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</si>
  <si>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</si>
  <si>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</si>
  <si>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</si>
  <si>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</si>
  <si>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</si>
  <si>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</si>
  <si>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</si>
  <si>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</si>
  <si>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</si>
  <si>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</si>
  <si>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</si>
  <si>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</si>
  <si>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</si>
  <si>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</si>
  <si>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</si>
  <si>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</si>
  <si>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</si>
  <si>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</si>
  <si>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</si>
  <si>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</si>
  <si>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</si>
  <si>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</si>
  <si>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</si>
  <si>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</si>
  <si>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</si>
  <si>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</si>
  <si>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</si>
  <si>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</si>
  <si>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</si>
  <si>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</si>
  <si>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</si>
  <si>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</si>
  <si>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</si>
  <si>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</si>
  <si>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</si>
  <si>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</si>
  <si>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</si>
  <si>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</si>
  <si>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</si>
  <si>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</si>
  <si>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</si>
  <si>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</si>
  <si>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</si>
  <si>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</si>
  <si>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</si>
  <si>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</si>
  <si>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</si>
  <si>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</si>
  <si>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</si>
  <si>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</si>
  <si>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</si>
  <si>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</si>
  <si>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</si>
  <si>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</si>
  <si>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</si>
  <si>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</si>
  <si>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</si>
  <si>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</si>
  <si>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</si>
  <si>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</si>
  <si>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</si>
  <si>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</si>
  <si>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</si>
  <si>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</si>
  <si>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</si>
  <si>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</si>
  <si>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</si>
  <si>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</si>
  <si>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</si>
  <si>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</si>
  <si>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</si>
  <si>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</si>
  <si>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</si>
  <si>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</si>
  <si>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</si>
  <si>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</si>
  <si>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</si>
  <si>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</si>
  <si>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</si>
  <si>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</si>
  <si>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</si>
  <si>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</si>
  <si>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</si>
  <si>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</si>
  <si>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</si>
  <si>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</si>
  <si>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</si>
  <si>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</si>
  <si>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</si>
  <si>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</si>
  <si>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</si>
  <si>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</si>
  <si>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</si>
  <si>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</si>
  <si>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</si>
  <si>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</si>
  <si>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</si>
  <si>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</si>
  <si>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</si>
  <si>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</si>
  <si>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</si>
  <si>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</si>
  <si>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</si>
  <si>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</si>
  <si>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</si>
  <si>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</si>
  <si>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</si>
  <si>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</si>
  <si>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</si>
  <si>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</si>
  <si>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</si>
  <si>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</si>
  <si>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</si>
  <si>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</si>
  <si>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</si>
  <si>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</si>
  <si>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</si>
  <si>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</si>
  <si>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</si>
  <si>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</si>
  <si>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</si>
  <si>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</si>
  <si>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</si>
  <si>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</si>
  <si>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</si>
  <si>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</si>
  <si>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</si>
  <si>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</si>
  <si>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</si>
  <si>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</si>
  <si>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</si>
  <si>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</si>
  <si>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</si>
  <si>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</si>
  <si>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</si>
  <si>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</si>
  <si>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</si>
  <si>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</si>
  <si>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</si>
  <si>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</si>
  <si>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</si>
  <si>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</si>
  <si>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</si>
  <si>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</si>
  <si>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</si>
  <si>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</si>
  <si>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</si>
  <si>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</si>
  <si>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</si>
  <si>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</si>
  <si>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</si>
  <si>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</si>
  <si>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</si>
  <si>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</si>
  <si>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</si>
  <si>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</si>
  <si>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</si>
  <si>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</si>
  <si>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</si>
  <si>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</si>
  <si>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</si>
  <si>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</si>
  <si>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</si>
  <si>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</si>
  <si>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</si>
  <si>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</si>
  <si>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</si>
  <si>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</si>
  <si>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</si>
  <si>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</si>
  <si>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</si>
  <si>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</si>
  <si>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</si>
  <si>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</si>
  <si>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</si>
  <si>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</si>
  <si>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</si>
  <si>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</si>
  <si>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</si>
  <si>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</si>
  <si>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</si>
  <si>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</si>
  <si>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</si>
  <si>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</si>
  <si>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</si>
  <si>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</si>
  <si>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</si>
  <si>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</si>
  <si>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</si>
  <si>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</si>
  <si>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</si>
  <si>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</si>
  <si>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</si>
  <si>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</si>
  <si>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</si>
  <si>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</si>
  <si>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</si>
  <si>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</si>
  <si>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</si>
  <si>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</si>
  <si>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</si>
  <si>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</si>
  <si>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</si>
  <si>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</si>
  <si>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</si>
  <si>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</si>
  <si>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</si>
  <si>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</si>
  <si>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</si>
  <si>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</si>
  <si>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</si>
  <si>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</si>
  <si>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</si>
  <si>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</si>
  <si>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</si>
  <si>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</si>
  <si>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</si>
  <si>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</si>
  <si>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</si>
  <si>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</si>
  <si>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</si>
  <si>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</si>
  <si>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</si>
  <si>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</si>
  <si>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</si>
  <si>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</si>
  <si>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</si>
  <si>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</si>
  <si>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</si>
  <si>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</si>
  <si>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</si>
  <si>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</si>
  <si>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</si>
  <si>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</si>
  <si>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</si>
  <si>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</si>
  <si>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</si>
  <si>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</si>
  <si>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</si>
  <si>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</si>
  <si>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</si>
  <si>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</si>
  <si>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</si>
  <si>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</si>
  <si>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</si>
  <si>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</si>
  <si>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</si>
  <si>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</si>
  <si>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</si>
  <si>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</si>
  <si>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</si>
  <si>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</si>
  <si>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</si>
  <si>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</si>
  <si>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</si>
  <si>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</si>
  <si>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</si>
  <si>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</si>
  <si>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</si>
  <si>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</si>
  <si>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</si>
  <si>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</si>
  <si>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</si>
  <si>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</si>
  <si>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</si>
  <si>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</si>
  <si>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</si>
  <si>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</si>
  <si>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</si>
  <si>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</si>
  <si>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</si>
  <si>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</si>
  <si>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</si>
  <si>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</si>
  <si>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</si>
  <si>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</si>
  <si>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</si>
  <si>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</si>
  <si>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</si>
  <si>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</si>
  <si>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</si>
  <si>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</si>
  <si>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</si>
  <si>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</si>
  <si>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</si>
  <si>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</si>
  <si>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</si>
  <si>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</si>
  <si>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</si>
  <si>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</si>
  <si>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</si>
  <si>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</si>
  <si>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</si>
  <si>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</si>
  <si>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</si>
  <si>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</si>
  <si>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</si>
  <si>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</si>
  <si>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</si>
  <si>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</si>
  <si>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</si>
  <si>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</si>
  <si>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</si>
  <si>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</si>
  <si>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</si>
  <si>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</si>
  <si>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</si>
  <si>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</si>
  <si>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</si>
  <si>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</si>
  <si>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</si>
  <si>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</si>
  <si>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</si>
  <si>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</si>
  <si>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</si>
  <si>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</si>
  <si>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</si>
  <si>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</si>
  <si>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</si>
  <si>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</si>
  <si>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</si>
  <si>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</si>
  <si>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</si>
  <si>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</si>
  <si>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</si>
  <si>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</si>
  <si>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</si>
  <si>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</si>
  <si>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</si>
  <si>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</si>
  <si>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</si>
  <si>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</si>
  <si>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</si>
  <si>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</si>
  <si>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</si>
  <si>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</si>
  <si>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</si>
  <si>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</si>
  <si>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</si>
  <si>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</si>
  <si>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</si>
  <si>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</si>
  <si>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</si>
  <si>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</si>
  <si>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</si>
  <si>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</si>
  <si>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</si>
  <si>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</si>
  <si>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</si>
  <si>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</si>
  <si>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</si>
  <si>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</si>
  <si>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</si>
  <si>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</si>
  <si>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</si>
  <si>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</si>
  <si>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</si>
  <si>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</si>
  <si>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</si>
  <si>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</si>
  <si>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</si>
  <si>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</si>
  <si>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</si>
  <si>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</si>
  <si>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</si>
  <si>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</si>
  <si>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</si>
  <si>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</si>
  <si>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</si>
  <si>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</si>
  <si>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</si>
  <si>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</si>
  <si>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</si>
  <si>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</si>
  <si>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</si>
  <si>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</si>
  <si>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</si>
  <si>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</si>
  <si>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</si>
  <si>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</si>
  <si>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</si>
  <si>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</si>
  <si>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</si>
  <si>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</si>
  <si>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</si>
  <si>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</si>
  <si>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</si>
  <si>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</si>
  <si>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</si>
  <si>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</si>
  <si>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</si>
  <si>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</si>
  <si>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</si>
  <si>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</si>
  <si>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</si>
  <si>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</si>
  <si>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</si>
  <si>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</si>
  <si>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</si>
  <si>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</si>
  <si>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</si>
  <si>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</si>
  <si>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</si>
  <si>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</si>
  <si>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</si>
  <si>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</si>
  <si>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</si>
  <si>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</si>
  <si>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</si>
  <si>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</si>
  <si>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</si>
  <si>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</si>
  <si>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</si>
  <si>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</si>
  <si>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</si>
  <si>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</si>
  <si>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</si>
  <si>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</si>
  <si>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</si>
  <si>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</si>
  <si>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</si>
  <si>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</si>
  <si>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</si>
  <si>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</si>
  <si>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</si>
  <si>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</si>
  <si>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</si>
  <si>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</si>
  <si>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</si>
  <si>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</si>
  <si>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</si>
  <si>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</si>
  <si>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</si>
  <si>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</si>
  <si>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</si>
  <si>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</si>
  <si>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</si>
  <si>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</si>
  <si>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</si>
  <si>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</si>
  <si>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</si>
  <si>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</si>
  <si>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</si>
  <si>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</si>
  <si>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</si>
  <si>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</si>
  <si>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</si>
  <si>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</si>
  <si>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</si>
  <si>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</si>
  <si>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</si>
  <si>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</si>
  <si>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</si>
  <si>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</si>
  <si>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</si>
  <si>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</si>
  <si>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</si>
  <si>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</si>
  <si>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</si>
  <si>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</si>
  <si>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</si>
  <si>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</si>
  <si>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</si>
  <si>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</si>
  <si>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</si>
  <si>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</si>
  <si>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</si>
  <si>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</si>
  <si>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</si>
  <si>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</si>
  <si>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</si>
  <si>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</si>
  <si>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</si>
  <si>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</si>
  <si>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</si>
  <si>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</si>
  <si>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</si>
  <si>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</si>
  <si>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</si>
  <si>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</si>
  <si>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</si>
  <si>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</si>
  <si>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</si>
  <si>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</si>
  <si>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</si>
  <si>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</si>
  <si>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</si>
  <si>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</si>
  <si>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</si>
  <si>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</si>
  <si>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</si>
  <si>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</si>
  <si>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</si>
  <si>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</si>
  <si>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</si>
  <si>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</si>
  <si>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</si>
  <si>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</si>
  <si>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</si>
  <si>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</si>
  <si>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</si>
  <si>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</si>
  <si>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</si>
  <si>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</si>
  <si>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</si>
  <si>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</si>
  <si>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</si>
  <si>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</si>
  <si>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</si>
  <si>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</si>
  <si>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</si>
  <si>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</si>
  <si>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</si>
  <si>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</si>
  <si>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</si>
  <si>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</si>
  <si>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</si>
  <si>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</si>
  <si>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</si>
  <si>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</si>
  <si>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</si>
  <si>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</si>
  <si>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</si>
  <si>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</si>
  <si>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</si>
  <si>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</si>
  <si>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</si>
  <si>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</si>
  <si>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</si>
  <si>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</si>
  <si>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</si>
  <si>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</si>
  <si>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</si>
  <si>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</si>
  <si>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</si>
  <si>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</si>
  <si>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</si>
  <si>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</si>
  <si>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</si>
  <si>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</si>
  <si>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</si>
  <si>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</si>
  <si>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</si>
  <si>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</si>
  <si>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</si>
  <si>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</si>
  <si>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</si>
  <si>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</si>
  <si>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</si>
  <si>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</si>
  <si>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</si>
  <si>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</si>
  <si>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</si>
  <si>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</si>
  <si>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</si>
  <si>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</si>
  <si>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</si>
  <si>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</si>
  <si>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</si>
  <si>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</si>
  <si>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</si>
  <si>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</si>
  <si>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</si>
  <si>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</si>
  <si>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</si>
  <si>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</si>
  <si>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</si>
  <si>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</si>
  <si>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</si>
  <si>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</si>
  <si>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</si>
  <si>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</si>
  <si>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</si>
  <si>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</si>
  <si>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</si>
  <si>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</si>
  <si>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</si>
  <si>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</si>
  <si>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</si>
  <si>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</si>
  <si>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</si>
  <si>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</si>
  <si>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</si>
  <si>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</si>
  <si>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</si>
  <si>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</si>
  <si>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</si>
  <si>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</si>
  <si>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</si>
  <si>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</si>
  <si>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</si>
  <si>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</si>
  <si>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</si>
  <si>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</si>
  <si>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</si>
  <si>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</si>
  <si>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</si>
  <si>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</si>
  <si>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</si>
  <si>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</si>
  <si>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</si>
  <si>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</si>
  <si>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</si>
  <si>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</si>
  <si>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</si>
  <si>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</si>
  <si>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</si>
  <si>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</si>
  <si>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</si>
  <si>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</si>
  <si>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</si>
  <si>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</si>
  <si>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</si>
  <si>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</si>
  <si>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</si>
  <si>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</si>
  <si>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</si>
  <si>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</si>
  <si>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</si>
  <si>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</si>
  <si>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</si>
  <si>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</si>
  <si>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</si>
  <si>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</si>
  <si>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</si>
  <si>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</si>
  <si>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</si>
  <si>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</si>
  <si>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</si>
  <si>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</si>
  <si>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</si>
  <si>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</si>
  <si>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</si>
  <si>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</si>
  <si>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</si>
  <si>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</si>
  <si>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</si>
  <si>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</si>
  <si>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</si>
  <si>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</si>
  <si>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</si>
  <si>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</si>
  <si>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</si>
  <si>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</si>
  <si>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</si>
  <si>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</si>
  <si>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</si>
  <si>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</si>
  <si>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</si>
  <si>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</si>
  <si>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</si>
  <si>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</si>
  <si>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</si>
  <si>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</si>
  <si>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</si>
  <si>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</si>
  <si>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</si>
  <si>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</si>
  <si>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</si>
  <si>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</si>
  <si>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</si>
  <si>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</si>
  <si>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</si>
  <si>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</si>
  <si>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</si>
  <si>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</si>
  <si>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</si>
  <si>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</si>
  <si>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</si>
  <si>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</si>
  <si>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</si>
  <si>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</si>
  <si>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</si>
  <si>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</si>
  <si>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</si>
  <si>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</si>
  <si>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</si>
  <si>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</si>
  <si>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</si>
  <si>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</si>
  <si>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</si>
  <si>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</si>
  <si>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</si>
  <si>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</si>
  <si>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</si>
  <si>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</si>
  <si>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</si>
  <si>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</si>
  <si>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</si>
  <si>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</si>
  <si>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</si>
  <si>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</si>
  <si>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</si>
  <si>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</si>
  <si>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</si>
  <si>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</si>
  <si>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</si>
  <si>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</si>
  <si>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</si>
  <si>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</si>
  <si>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</si>
  <si>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</si>
  <si>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</si>
  <si>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</si>
  <si>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</si>
  <si>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</si>
  <si>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</si>
  <si>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</si>
  <si>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</si>
  <si>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</si>
  <si>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</si>
  <si>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</si>
  <si>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</si>
  <si>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</si>
  <si>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</si>
  <si>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</si>
  <si>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</si>
  <si>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</si>
  <si>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</si>
  <si>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</si>
  <si>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</si>
  <si>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</si>
  <si>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</si>
  <si>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</si>
  <si>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</si>
  <si>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</si>
  <si>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</si>
  <si>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</si>
  <si>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</si>
  <si>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</si>
  <si>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</si>
  <si>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Gaveta de Rechazo Llena</t>
  </si>
  <si>
    <t>ReservaC Norte</t>
  </si>
  <si>
    <t xml:space="preserve">DISPENSADOR </t>
  </si>
  <si>
    <t xml:space="preserve">Brioso Luciano, Cristino </t>
  </si>
  <si>
    <t>SIN EFECITVO</t>
  </si>
  <si>
    <t>Abastecido</t>
  </si>
  <si>
    <t>Morales Payano, Wilfredy Leandro</t>
  </si>
  <si>
    <t>ERROR DE PRINTER</t>
  </si>
  <si>
    <t>335856550 </t>
  </si>
  <si>
    <t>Closed</t>
  </si>
  <si>
    <t>335857028</t>
  </si>
  <si>
    <t>335857027</t>
  </si>
  <si>
    <t>335857026</t>
  </si>
  <si>
    <t>335857025</t>
  </si>
  <si>
    <t>335857034</t>
  </si>
  <si>
    <t>335857033</t>
  </si>
  <si>
    <t>335857032</t>
  </si>
  <si>
    <t>335857031</t>
  </si>
  <si>
    <t>335857030</t>
  </si>
  <si>
    <t>335857029</t>
  </si>
  <si>
    <t>19 Abril de 2021</t>
  </si>
  <si>
    <t>335857037</t>
  </si>
  <si>
    <t>335857038</t>
  </si>
  <si>
    <t>335857039</t>
  </si>
  <si>
    <t>335857040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</si>
  <si>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</si>
  <si>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</si>
  <si>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</si>
  <si>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</si>
  <si>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</si>
  <si>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</si>
  <si>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</si>
  <si>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</si>
  <si>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</si>
  <si>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</si>
  <si>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</si>
  <si>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</si>
  <si>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</si>
  <si>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</si>
  <si>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</si>
  <si>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</si>
  <si>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</si>
  <si>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</si>
  <si>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</si>
  <si>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</si>
  <si>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</si>
  <si>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</si>
  <si>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</si>
  <si>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</si>
  <si>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</si>
  <si>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</si>
  <si>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</si>
  <si>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</si>
  <si>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</si>
  <si>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</si>
  <si>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</si>
  <si>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</si>
  <si>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</si>
  <si>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</si>
  <si>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</si>
  <si>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</si>
  <si>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</si>
  <si>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</si>
  <si>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</si>
  <si>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</si>
  <si>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</si>
  <si>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</si>
  <si>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</si>
  <si>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</si>
  <si>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</si>
  <si>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</si>
  <si>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</si>
  <si>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</si>
  <si>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</si>
  <si>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</si>
  <si>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</si>
  <si>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</si>
  <si>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335857054</t>
  </si>
  <si>
    <t>335857052</t>
  </si>
  <si>
    <t>335857050</t>
  </si>
  <si>
    <t>335857049</t>
  </si>
  <si>
    <t>335857048</t>
  </si>
  <si>
    <t>335857046</t>
  </si>
  <si>
    <t>335856887 </t>
  </si>
  <si>
    <t>En Servicio</t>
  </si>
  <si>
    <t>335857712</t>
  </si>
  <si>
    <t>335857708</t>
  </si>
  <si>
    <t>335857704</t>
  </si>
  <si>
    <t>335857687</t>
  </si>
  <si>
    <t>335857672</t>
  </si>
  <si>
    <t>335857665</t>
  </si>
  <si>
    <t>335857656</t>
  </si>
  <si>
    <t>335857638</t>
  </si>
  <si>
    <t>335857636</t>
  </si>
  <si>
    <t>335857632</t>
  </si>
  <si>
    <t>335857603</t>
  </si>
  <si>
    <t>335857526</t>
  </si>
  <si>
    <t>335857524</t>
  </si>
  <si>
    <t>335857498</t>
  </si>
  <si>
    <t>335857475</t>
  </si>
  <si>
    <t>335857473</t>
  </si>
  <si>
    <t>335857469</t>
  </si>
  <si>
    <t>335857428</t>
  </si>
  <si>
    <t>335857396</t>
  </si>
  <si>
    <t>335857375</t>
  </si>
  <si>
    <t>335857362</t>
  </si>
  <si>
    <t>335857338</t>
  </si>
  <si>
    <t xml:space="preserve">GAVETAS FALLANDO + GAVETAS VACIAS </t>
  </si>
  <si>
    <t>VANDALIZADO</t>
  </si>
  <si>
    <t>335858274</t>
  </si>
  <si>
    <t>335858194</t>
  </si>
  <si>
    <t>335858159</t>
  </si>
  <si>
    <t>335858154</t>
  </si>
  <si>
    <t>335858153</t>
  </si>
  <si>
    <t>335858151</t>
  </si>
  <si>
    <t>335858123</t>
  </si>
  <si>
    <t>335858103</t>
  </si>
  <si>
    <t>335857974</t>
  </si>
  <si>
    <t>335857912</t>
  </si>
  <si>
    <t>335857910</t>
  </si>
  <si>
    <t>335857907</t>
  </si>
  <si>
    <t>335857900</t>
  </si>
  <si>
    <t>335857896</t>
  </si>
  <si>
    <t>335857895</t>
  </si>
  <si>
    <t>335857893</t>
  </si>
  <si>
    <t>335857888</t>
  </si>
  <si>
    <t>335857887</t>
  </si>
  <si>
    <t>Toribio Batista, Junior De Jesus</t>
  </si>
  <si>
    <t>SIN EFECTTIVO</t>
  </si>
  <si>
    <t>335858114</t>
  </si>
  <si>
    <t>335857916</t>
  </si>
  <si>
    <t>GAVETAS VACIAS + GAVETAS FALLANDOLLióDO</t>
  </si>
  <si>
    <t>335858448</t>
  </si>
  <si>
    <t>335858441</t>
  </si>
  <si>
    <t>335858423</t>
  </si>
  <si>
    <t>335858411</t>
  </si>
  <si>
    <t>335858407</t>
  </si>
  <si>
    <t>335858339</t>
  </si>
  <si>
    <t>335858337</t>
  </si>
  <si>
    <t>335858330</t>
  </si>
  <si>
    <t>335858325</t>
  </si>
  <si>
    <t>335858323</t>
  </si>
  <si>
    <t>335858295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</si>
</sst>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2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30" fillId="40" borderId="40" xfId="0" applyFont="1" applyFill="1" applyBorder="1" applyAlignment="1">
      <alignment horizontal="center" vertical="center" wrapText="1"/>
    </xf>
    <xf numFmtId="0" fontId="53" fillId="46" borderId="65" xfId="0" applyFont="1" applyFill="1" applyBorder="1" applyAlignment="1">
      <alignment horizontal="left" vertical="center"/>
    </xf>
    <xf numFmtId="22" fontId="52" fillId="5" borderId="64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18"/>
      <tableStyleElement type="headerRow" dxfId="2617"/>
      <tableStyleElement type="totalRow" dxfId="2616"/>
      <tableStyleElement type="firstColumn" dxfId="2615"/>
      <tableStyleElement type="lastColumn" dxfId="2614"/>
      <tableStyleElement type="firstRowStripe" dxfId="2613"/>
      <tableStyleElement type="firstColumnStripe" dxfId="26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6514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5149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65146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6514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8"/>
  <sheetViews>
    <sheetView tabSelected="1" zoomScale="70" zoomScaleNormal="70" workbookViewId="0">
      <pane ySplit="4" topLeftCell="A5" activePane="bottomLeft" state="frozen"/>
      <selection pane="bottomLeft" activeCell="P5" sqref="P5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customWidth="1"/>
    <col min="5" max="5" width="12.28515625" style="85" bestFit="1" customWidth="1"/>
    <col min="6" max="6" width="11.7109375" style="47" customWidth="1"/>
    <col min="7" max="7" width="63.42578125" style="47" customWidth="1"/>
    <col min="8" max="11" width="7" style="47" customWidth="1"/>
    <col min="12" max="12" width="49.855468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5.42578125" style="92" bestFit="1" customWidth="1"/>
    <col min="17" max="17" width="49.85546875" style="78" bestFit="1" customWidth="1"/>
    <col min="18" max="16384" width="21" style="44"/>
  </cols>
  <sheetData>
    <row r="1" spans="1:18" ht="18" x14ac:dyDescent="0.25">
      <c r="A1" s="156" t="s">
        <v>2160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2546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ht="18" x14ac:dyDescent="0.25">
      <c r="A5" s="121" t="str">
        <f>VLOOKUP(E5,'LISTADO ATM'!$A$2:$C$901,3,0)</f>
        <v>DISTRITO NACIONAL</v>
      </c>
      <c r="B5" s="139">
        <v>335856621</v>
      </c>
      <c r="C5" s="119">
        <v>44303.394953703704</v>
      </c>
      <c r="D5" s="121" t="s">
        <v>2188</v>
      </c>
      <c r="E5" s="122">
        <v>160</v>
      </c>
      <c r="F5" s="140" t="str">
        <f>VLOOKUP(E5,VIP!$A$2:$O12653,2,0)</f>
        <v>DRBR160</v>
      </c>
      <c r="G5" s="121" t="str">
        <f>VLOOKUP(E5,'LISTADO ATM'!$A$2:$B$900,2,0)</f>
        <v xml:space="preserve">ATM Oficina Herrera </v>
      </c>
      <c r="H5" s="121" t="str">
        <f>VLOOKUP(E5,VIP!$A$2:$O17574,7,FALSE)</f>
        <v>Si</v>
      </c>
      <c r="I5" s="121" t="str">
        <f>VLOOKUP(E5,VIP!$A$2:$O9539,8,FALSE)</f>
        <v>Si</v>
      </c>
      <c r="J5" s="121" t="str">
        <f>VLOOKUP(E5,VIP!$A$2:$O9489,8,FALSE)</f>
        <v>Si</v>
      </c>
      <c r="K5" s="121" t="str">
        <f>VLOOKUP(E5,VIP!$A$2:$O13063,6,0)</f>
        <v>NO</v>
      </c>
      <c r="L5" s="123" t="s">
        <v>2227</v>
      </c>
      <c r="M5" s="146" t="s">
        <v>2610</v>
      </c>
      <c r="N5" s="117" t="s">
        <v>2471</v>
      </c>
      <c r="O5" s="140" t="s">
        <v>2473</v>
      </c>
      <c r="P5" s="136"/>
      <c r="Q5" s="201">
        <v>44305.442800925928</v>
      </c>
    </row>
    <row r="6" spans="1:18" ht="18" x14ac:dyDescent="0.25">
      <c r="A6" s="121" t="str">
        <f>VLOOKUP(E6,'LISTADO ATM'!$A$2:$C$901,3,0)</f>
        <v>ESTE</v>
      </c>
      <c r="B6" s="139">
        <v>335856900</v>
      </c>
      <c r="C6" s="119">
        <v>44303.782013888886</v>
      </c>
      <c r="D6" s="121" t="s">
        <v>2188</v>
      </c>
      <c r="E6" s="122">
        <v>519</v>
      </c>
      <c r="F6" s="140" t="str">
        <f>VLOOKUP(E6,VIP!$A$2:$O12629,2,0)</f>
        <v>DRBR519</v>
      </c>
      <c r="G6" s="121" t="str">
        <f>VLOOKUP(E6,'LISTADO ATM'!$A$2:$B$900,2,0)</f>
        <v xml:space="preserve">ATM Plaza Estrella (Bávaro) </v>
      </c>
      <c r="H6" s="121" t="str">
        <f>VLOOKUP(E6,VIP!$A$2:$O17550,7,FALSE)</f>
        <v>Si</v>
      </c>
      <c r="I6" s="121" t="str">
        <f>VLOOKUP(E6,VIP!$A$2:$O9515,8,FALSE)</f>
        <v>Si</v>
      </c>
      <c r="J6" s="121" t="str">
        <f>VLOOKUP(E6,VIP!$A$2:$O9465,8,FALSE)</f>
        <v>Si</v>
      </c>
      <c r="K6" s="121" t="str">
        <f>VLOOKUP(E6,VIP!$A$2:$O13039,6,0)</f>
        <v>NO</v>
      </c>
      <c r="L6" s="123" t="s">
        <v>2227</v>
      </c>
      <c r="M6" s="146" t="s">
        <v>2610</v>
      </c>
      <c r="N6" s="117" t="s">
        <v>2471</v>
      </c>
      <c r="O6" s="140" t="s">
        <v>2473</v>
      </c>
      <c r="P6" s="136"/>
      <c r="Q6" s="201">
        <v>44305.611388888887</v>
      </c>
    </row>
    <row r="7" spans="1:18" ht="18" x14ac:dyDescent="0.25">
      <c r="A7" s="121" t="str">
        <f>VLOOKUP(E7,'LISTADO ATM'!$A$2:$C$901,3,0)</f>
        <v>DISTRITO NACIONAL</v>
      </c>
      <c r="B7" s="139">
        <v>335856916</v>
      </c>
      <c r="C7" s="119">
        <v>44303.8671412037</v>
      </c>
      <c r="D7" s="121" t="s">
        <v>2188</v>
      </c>
      <c r="E7" s="122">
        <v>797</v>
      </c>
      <c r="F7" s="140" t="str">
        <f>VLOOKUP(E7,VIP!$A$2:$O12634,2,0)</f>
        <v xml:space="preserve">DRBR797 </v>
      </c>
      <c r="G7" s="121" t="str">
        <f>VLOOKUP(E7,'LISTADO ATM'!$A$2:$B$900,2,0)</f>
        <v>ATM Dirección de Pensiones y Jubilaciones</v>
      </c>
      <c r="H7" s="121" t="str">
        <f>VLOOKUP(E7,VIP!$A$2:$O17553,7,FALSE)</f>
        <v>N/A</v>
      </c>
      <c r="I7" s="121" t="str">
        <f>VLOOKUP(E7,VIP!$A$2:$O9518,8,FALSE)</f>
        <v>N/A</v>
      </c>
      <c r="J7" s="121" t="str">
        <f>VLOOKUP(E7,VIP!$A$2:$O9468,8,FALSE)</f>
        <v>N/A</v>
      </c>
      <c r="K7" s="121" t="str">
        <f>VLOOKUP(E7,VIP!$A$2:$O13042,6,0)</f>
        <v>N/A</v>
      </c>
      <c r="L7" s="123" t="s">
        <v>2227</v>
      </c>
      <c r="M7" s="146" t="s">
        <v>2610</v>
      </c>
      <c r="N7" s="117" t="s">
        <v>2471</v>
      </c>
      <c r="O7" s="140" t="s">
        <v>2473</v>
      </c>
      <c r="P7" s="136"/>
      <c r="Q7" s="201">
        <v>44305.442800925928</v>
      </c>
    </row>
    <row r="8" spans="1:18" ht="18" x14ac:dyDescent="0.25">
      <c r="A8" s="121" t="str">
        <f>VLOOKUP(E8,'LISTADO ATM'!$A$2:$C$901,3,0)</f>
        <v>DISTRITO NACIONAL</v>
      </c>
      <c r="B8" s="139">
        <v>335856917</v>
      </c>
      <c r="C8" s="119">
        <v>44303.937268518515</v>
      </c>
      <c r="D8" s="121" t="s">
        <v>2188</v>
      </c>
      <c r="E8" s="122">
        <v>622</v>
      </c>
      <c r="F8" s="140" t="str">
        <f>VLOOKUP(E8,VIP!$A$2:$O12631,2,0)</f>
        <v>DRBR622</v>
      </c>
      <c r="G8" s="121" t="str">
        <f>VLOOKUP(E8,'LISTADO ATM'!$A$2:$B$900,2,0)</f>
        <v xml:space="preserve">ATM Ayuntamiento D.N. </v>
      </c>
      <c r="H8" s="121" t="str">
        <f>VLOOKUP(E8,VIP!$A$2:$O17552,7,FALSE)</f>
        <v>Si</v>
      </c>
      <c r="I8" s="121" t="str">
        <f>VLOOKUP(E8,VIP!$A$2:$O9517,8,FALSE)</f>
        <v>Si</v>
      </c>
      <c r="J8" s="121" t="str">
        <f>VLOOKUP(E8,VIP!$A$2:$O9467,8,FALSE)</f>
        <v>Si</v>
      </c>
      <c r="K8" s="121" t="str">
        <f>VLOOKUP(E8,VIP!$A$2:$O13041,6,0)</f>
        <v>NO</v>
      </c>
      <c r="L8" s="123" t="s">
        <v>2227</v>
      </c>
      <c r="M8" s="146" t="s">
        <v>2610</v>
      </c>
      <c r="N8" s="117" t="s">
        <v>2471</v>
      </c>
      <c r="O8" s="140" t="s">
        <v>2473</v>
      </c>
      <c r="P8" s="136"/>
      <c r="Q8" s="201">
        <v>44305.442800925928</v>
      </c>
    </row>
    <row r="9" spans="1:18" ht="18" x14ac:dyDescent="0.25">
      <c r="A9" s="121" t="str">
        <f>VLOOKUP(E9,'LISTADO ATM'!$A$2:$C$901,3,0)</f>
        <v>DISTRITO NACIONAL</v>
      </c>
      <c r="B9" s="139">
        <v>335856939</v>
      </c>
      <c r="C9" s="119">
        <v>44304.408206018517</v>
      </c>
      <c r="D9" s="121" t="s">
        <v>2188</v>
      </c>
      <c r="E9" s="122">
        <v>884</v>
      </c>
      <c r="F9" s="140" t="str">
        <f>VLOOKUP(E9,VIP!$A$2:$O12646,2,0)</f>
        <v>DRBR884</v>
      </c>
      <c r="G9" s="121" t="str">
        <f>VLOOKUP(E9,'LISTADO ATM'!$A$2:$B$900,2,0)</f>
        <v xml:space="preserve">ATM UNP Olé Sabana Perdida </v>
      </c>
      <c r="H9" s="121" t="str">
        <f>VLOOKUP(E9,VIP!$A$2:$O17567,7,FALSE)</f>
        <v>Si</v>
      </c>
      <c r="I9" s="121" t="str">
        <f>VLOOKUP(E9,VIP!$A$2:$O9532,8,FALSE)</f>
        <v>Si</v>
      </c>
      <c r="J9" s="121" t="str">
        <f>VLOOKUP(E9,VIP!$A$2:$O9482,8,FALSE)</f>
        <v>Si</v>
      </c>
      <c r="K9" s="121" t="str">
        <f>VLOOKUP(E9,VIP!$A$2:$O13056,6,0)</f>
        <v>NO</v>
      </c>
      <c r="L9" s="123" t="s">
        <v>2227</v>
      </c>
      <c r="M9" s="146" t="s">
        <v>2610</v>
      </c>
      <c r="N9" s="117" t="s">
        <v>2471</v>
      </c>
      <c r="O9" s="140" t="s">
        <v>2473</v>
      </c>
      <c r="P9" s="136"/>
      <c r="Q9" s="201">
        <v>44305.611388888887</v>
      </c>
    </row>
    <row r="10" spans="1:18" ht="18" x14ac:dyDescent="0.25">
      <c r="A10" s="121" t="str">
        <f>VLOOKUP(E10,'LISTADO ATM'!$A$2:$C$901,3,0)</f>
        <v>DISTRITO NACIONAL</v>
      </c>
      <c r="B10" s="139">
        <v>335856966</v>
      </c>
      <c r="C10" s="119">
        <v>44304.529618055552</v>
      </c>
      <c r="D10" s="121" t="s">
        <v>2188</v>
      </c>
      <c r="E10" s="122">
        <v>416</v>
      </c>
      <c r="F10" s="140" t="str">
        <f>VLOOKUP(E10,VIP!$A$2:$O12646,2,0)</f>
        <v>DRBR416</v>
      </c>
      <c r="G10" s="121" t="str">
        <f>VLOOKUP(E10,'LISTADO ATM'!$A$2:$B$900,2,0)</f>
        <v xml:space="preserve">ATM Autobanco San Martín II </v>
      </c>
      <c r="H10" s="121" t="str">
        <f>VLOOKUP(E10,VIP!$A$2:$O17567,7,FALSE)</f>
        <v>Si</v>
      </c>
      <c r="I10" s="121" t="str">
        <f>VLOOKUP(E10,VIP!$A$2:$O9532,8,FALSE)</f>
        <v>Si</v>
      </c>
      <c r="J10" s="121" t="str">
        <f>VLOOKUP(E10,VIP!$A$2:$O9482,8,FALSE)</f>
        <v>Si</v>
      </c>
      <c r="K10" s="121" t="str">
        <f>VLOOKUP(E10,VIP!$A$2:$O13056,6,0)</f>
        <v>NO</v>
      </c>
      <c r="L10" s="123" t="s">
        <v>2227</v>
      </c>
      <c r="M10" s="146" t="s">
        <v>2610</v>
      </c>
      <c r="N10" s="117" t="s">
        <v>2471</v>
      </c>
      <c r="O10" s="140" t="s">
        <v>2473</v>
      </c>
      <c r="P10" s="136"/>
      <c r="Q10" s="201">
        <v>44305.611388888887</v>
      </c>
    </row>
    <row r="11" spans="1:18" ht="18" x14ac:dyDescent="0.25">
      <c r="A11" s="121" t="str">
        <f>VLOOKUP(E11,'LISTADO ATM'!$A$2:$C$901,3,0)</f>
        <v>DISTRITO NACIONAL</v>
      </c>
      <c r="B11" s="139" t="s">
        <v>2536</v>
      </c>
      <c r="C11" s="119">
        <v>44304.924363425926</v>
      </c>
      <c r="D11" s="121" t="s">
        <v>2188</v>
      </c>
      <c r="E11" s="122">
        <v>570</v>
      </c>
      <c r="F11" s="140" t="str">
        <f>VLOOKUP(E11,VIP!$A$2:$O12637,2,0)</f>
        <v>DRBR478</v>
      </c>
      <c r="G11" s="121" t="str">
        <f>VLOOKUP(E11,'LISTADO ATM'!$A$2:$B$900,2,0)</f>
        <v xml:space="preserve">ATM S/M Liverpool Villa Mella </v>
      </c>
      <c r="H11" s="121" t="str">
        <f>VLOOKUP(E11,VIP!$A$2:$O17558,7,FALSE)</f>
        <v>Si</v>
      </c>
      <c r="I11" s="121" t="str">
        <f>VLOOKUP(E11,VIP!$A$2:$O9523,8,FALSE)</f>
        <v>Si</v>
      </c>
      <c r="J11" s="121" t="str">
        <f>VLOOKUP(E11,VIP!$A$2:$O9473,8,FALSE)</f>
        <v>Si</v>
      </c>
      <c r="K11" s="121" t="str">
        <f>VLOOKUP(E11,VIP!$A$2:$O13047,6,0)</f>
        <v>NO</v>
      </c>
      <c r="L11" s="123" t="s">
        <v>2227</v>
      </c>
      <c r="M11" s="146" t="s">
        <v>2610</v>
      </c>
      <c r="N11" s="117" t="s">
        <v>2471</v>
      </c>
      <c r="O11" s="140" t="s">
        <v>2473</v>
      </c>
      <c r="P11" s="136"/>
      <c r="Q11" s="201">
        <v>44305.442800925928</v>
      </c>
    </row>
    <row r="12" spans="1:18" ht="18" x14ac:dyDescent="0.25">
      <c r="A12" s="121" t="str">
        <f>VLOOKUP(E12,'LISTADO ATM'!$A$2:$C$901,3,0)</f>
        <v>DISTRITO NACIONAL</v>
      </c>
      <c r="B12" s="139" t="s">
        <v>2607</v>
      </c>
      <c r="C12" s="119">
        <v>44305.310219907406</v>
      </c>
      <c r="D12" s="121" t="s">
        <v>2188</v>
      </c>
      <c r="E12" s="122">
        <v>488</v>
      </c>
      <c r="F12" s="140" t="str">
        <f>VLOOKUP(E12,VIP!$A$2:$O12647,2,0)</f>
        <v>DRBR488</v>
      </c>
      <c r="G12" s="121" t="str">
        <f>VLOOKUP(E12,'LISTADO ATM'!$A$2:$B$900,2,0)</f>
        <v xml:space="preserve">ATM Aeropuerto El Higuero </v>
      </c>
      <c r="H12" s="121" t="str">
        <f>VLOOKUP(E12,VIP!$A$2:$O17568,7,FALSE)</f>
        <v>Si</v>
      </c>
      <c r="I12" s="121" t="str">
        <f>VLOOKUP(E12,VIP!$A$2:$O9533,8,FALSE)</f>
        <v>Si</v>
      </c>
      <c r="J12" s="121" t="str">
        <f>VLOOKUP(E12,VIP!$A$2:$O9483,8,FALSE)</f>
        <v>Si</v>
      </c>
      <c r="K12" s="121" t="str">
        <f>VLOOKUP(E12,VIP!$A$2:$O13057,6,0)</f>
        <v>NO</v>
      </c>
      <c r="L12" s="123" t="s">
        <v>2227</v>
      </c>
      <c r="M12" s="146" t="s">
        <v>2610</v>
      </c>
      <c r="N12" s="117" t="s">
        <v>2505</v>
      </c>
      <c r="O12" s="140" t="s">
        <v>2473</v>
      </c>
      <c r="P12" s="136"/>
      <c r="Q12" s="201">
        <v>44305.611388888887</v>
      </c>
    </row>
    <row r="13" spans="1:18" ht="18" x14ac:dyDescent="0.25">
      <c r="A13" s="121" t="str">
        <f>VLOOKUP(E13,'LISTADO ATM'!$A$2:$C$901,3,0)</f>
        <v>SUR</v>
      </c>
      <c r="B13" s="139" t="s">
        <v>2624</v>
      </c>
      <c r="C13" s="119">
        <v>44305.408865740741</v>
      </c>
      <c r="D13" s="121" t="s">
        <v>2188</v>
      </c>
      <c r="E13" s="122">
        <v>131</v>
      </c>
      <c r="F13" s="140" t="str">
        <f>VLOOKUP(E13,VIP!$A$2:$O12657,2,0)</f>
        <v>DRBR131</v>
      </c>
      <c r="G13" s="121" t="str">
        <f>VLOOKUP(E13,'LISTADO ATM'!$A$2:$B$900,2,0)</f>
        <v xml:space="preserve">ATM Oficina Baní I </v>
      </c>
      <c r="H13" s="121" t="str">
        <f>VLOOKUP(E13,VIP!$A$2:$O17578,7,FALSE)</f>
        <v>Si</v>
      </c>
      <c r="I13" s="121" t="str">
        <f>VLOOKUP(E13,VIP!$A$2:$O9543,8,FALSE)</f>
        <v>Si</v>
      </c>
      <c r="J13" s="121" t="str">
        <f>VLOOKUP(E13,VIP!$A$2:$O9493,8,FALSE)</f>
        <v>Si</v>
      </c>
      <c r="K13" s="121" t="str">
        <f>VLOOKUP(E13,VIP!$A$2:$O13067,6,0)</f>
        <v>NO</v>
      </c>
      <c r="L13" s="123" t="s">
        <v>2227</v>
      </c>
      <c r="M13" s="146" t="s">
        <v>2610</v>
      </c>
      <c r="N13" s="117" t="s">
        <v>2471</v>
      </c>
      <c r="O13" s="140" t="s">
        <v>2473</v>
      </c>
      <c r="P13" s="136"/>
      <c r="Q13" s="201">
        <v>44305.611388888887</v>
      </c>
    </row>
    <row r="14" spans="1:18" ht="18" x14ac:dyDescent="0.25">
      <c r="A14" s="121" t="str">
        <f>VLOOKUP(E14,'LISTADO ATM'!$A$2:$C$901,3,0)</f>
        <v>NORTE</v>
      </c>
      <c r="B14" s="139" t="s">
        <v>2652</v>
      </c>
      <c r="C14" s="119">
        <v>44305.491203703707</v>
      </c>
      <c r="D14" s="121" t="s">
        <v>2189</v>
      </c>
      <c r="E14" s="122">
        <v>747</v>
      </c>
      <c r="F14" s="140" t="str">
        <f>VLOOKUP(E14,VIP!$A$2:$O12662,2,0)</f>
        <v>DRBR200</v>
      </c>
      <c r="G14" s="121" t="str">
        <f>VLOOKUP(E14,'LISTADO ATM'!$A$2:$B$900,2,0)</f>
        <v xml:space="preserve">ATM Club BR (Santiago) </v>
      </c>
      <c r="H14" s="121" t="str">
        <f>VLOOKUP(E14,VIP!$A$2:$O17583,7,FALSE)</f>
        <v>Si</v>
      </c>
      <c r="I14" s="121" t="str">
        <f>VLOOKUP(E14,VIP!$A$2:$O9548,8,FALSE)</f>
        <v>Si</v>
      </c>
      <c r="J14" s="121" t="str">
        <f>VLOOKUP(E14,VIP!$A$2:$O9498,8,FALSE)</f>
        <v>Si</v>
      </c>
      <c r="K14" s="121" t="str">
        <f>VLOOKUP(E14,VIP!$A$2:$O13072,6,0)</f>
        <v>SI</v>
      </c>
      <c r="L14" s="123" t="s">
        <v>2227</v>
      </c>
      <c r="M14" s="146" t="s">
        <v>2610</v>
      </c>
      <c r="N14" s="117" t="s">
        <v>2471</v>
      </c>
      <c r="O14" s="140" t="s">
        <v>2500</v>
      </c>
      <c r="P14" s="136"/>
      <c r="Q14" s="201">
        <v>44305.611388888887</v>
      </c>
    </row>
    <row r="15" spans="1:18" ht="18" x14ac:dyDescent="0.25">
      <c r="A15" s="121" t="str">
        <f>VLOOKUP(E15,'LISTADO ATM'!$A$2:$C$901,3,0)</f>
        <v>DISTRITO NACIONAL</v>
      </c>
      <c r="B15" s="139">
        <v>335856777</v>
      </c>
      <c r="C15" s="119">
        <v>44303.510555555556</v>
      </c>
      <c r="D15" s="121" t="s">
        <v>2188</v>
      </c>
      <c r="E15" s="122">
        <v>355</v>
      </c>
      <c r="F15" s="140" t="str">
        <f>VLOOKUP(E15,VIP!$A$2:$O12637,2,0)</f>
        <v>DRBR355</v>
      </c>
      <c r="G15" s="121" t="str">
        <f>VLOOKUP(E15,'LISTADO ATM'!$A$2:$B$900,2,0)</f>
        <v xml:space="preserve">ATM UNP Metro II </v>
      </c>
      <c r="H15" s="121" t="str">
        <f>VLOOKUP(E15,VIP!$A$2:$O17558,7,FALSE)</f>
        <v>Si</v>
      </c>
      <c r="I15" s="121" t="str">
        <f>VLOOKUP(E15,VIP!$A$2:$O9523,8,FALSE)</f>
        <v>Si</v>
      </c>
      <c r="J15" s="121" t="str">
        <f>VLOOKUP(E15,VIP!$A$2:$O9473,8,FALSE)</f>
        <v>Si</v>
      </c>
      <c r="K15" s="121" t="str">
        <f>VLOOKUP(E15,VIP!$A$2:$O13047,6,0)</f>
        <v>SI</v>
      </c>
      <c r="L15" s="123" t="s">
        <v>2528</v>
      </c>
      <c r="M15" s="146" t="s">
        <v>2610</v>
      </c>
      <c r="N15" s="117" t="s">
        <v>2471</v>
      </c>
      <c r="O15" s="140" t="s">
        <v>2473</v>
      </c>
      <c r="P15" s="136"/>
      <c r="Q15" s="201">
        <v>44305.611388888887</v>
      </c>
    </row>
    <row r="16" spans="1:18" ht="18" x14ac:dyDescent="0.25">
      <c r="A16" s="121" t="str">
        <f>VLOOKUP(E16,'LISTADO ATM'!$A$2:$C$901,3,0)</f>
        <v>NORTE</v>
      </c>
      <c r="B16" s="139">
        <v>335856948</v>
      </c>
      <c r="C16" s="119">
        <v>44304.437395833331</v>
      </c>
      <c r="D16" s="121" t="s">
        <v>2189</v>
      </c>
      <c r="E16" s="122">
        <v>538</v>
      </c>
      <c r="F16" s="140" t="str">
        <f>VLOOKUP(E16,VIP!$A$2:$O12638,2,0)</f>
        <v>DRBR538</v>
      </c>
      <c r="G16" s="121" t="str">
        <f>VLOOKUP(E16,'LISTADO ATM'!$A$2:$B$900,2,0)</f>
        <v>ATM  Autoservicio San Fco. Macorís</v>
      </c>
      <c r="H16" s="121" t="str">
        <f>VLOOKUP(E16,VIP!$A$2:$O17559,7,FALSE)</f>
        <v>Si</v>
      </c>
      <c r="I16" s="121" t="str">
        <f>VLOOKUP(E16,VIP!$A$2:$O9524,8,FALSE)</f>
        <v>Si</v>
      </c>
      <c r="J16" s="121" t="str">
        <f>VLOOKUP(E16,VIP!$A$2:$O9474,8,FALSE)</f>
        <v>Si</v>
      </c>
      <c r="K16" s="121" t="str">
        <f>VLOOKUP(E16,VIP!$A$2:$O13048,6,0)</f>
        <v>NO</v>
      </c>
      <c r="L16" s="123" t="s">
        <v>2533</v>
      </c>
      <c r="M16" s="146" t="s">
        <v>2610</v>
      </c>
      <c r="N16" s="117" t="s">
        <v>2471</v>
      </c>
      <c r="O16" s="141" t="s">
        <v>2500</v>
      </c>
      <c r="P16" s="136"/>
      <c r="Q16" s="201">
        <v>44305.611388888887</v>
      </c>
    </row>
    <row r="17" spans="1:17" ht="18" x14ac:dyDescent="0.25">
      <c r="A17" s="121" t="str">
        <f>VLOOKUP(E17,'LISTADO ATM'!$A$2:$C$901,3,0)</f>
        <v>DISTRITO NACIONAL</v>
      </c>
      <c r="B17" s="139">
        <v>335854745</v>
      </c>
      <c r="C17" s="119">
        <v>44301.591504629629</v>
      </c>
      <c r="D17" s="121" t="s">
        <v>2188</v>
      </c>
      <c r="E17" s="122">
        <v>549</v>
      </c>
      <c r="F17" s="141" t="str">
        <f>VLOOKUP(E17,VIP!$A$2:$O12639,2,0)</f>
        <v>DRBR026</v>
      </c>
      <c r="G17" s="121" t="str">
        <f>VLOOKUP(E17,'LISTADO ATM'!$A$2:$B$900,2,0)</f>
        <v xml:space="preserve">ATM Ministerio de Turismo (Oficinas Gubernamentales) </v>
      </c>
      <c r="H17" s="121" t="str">
        <f>VLOOKUP(E17,VIP!$A$2:$O17560,7,FALSE)</f>
        <v>Si</v>
      </c>
      <c r="I17" s="121" t="str">
        <f>VLOOKUP(E17,VIP!$A$2:$O9525,8,FALSE)</f>
        <v>Si</v>
      </c>
      <c r="J17" s="121" t="str">
        <f>VLOOKUP(E17,VIP!$A$2:$O9475,8,FALSE)</f>
        <v>Si</v>
      </c>
      <c r="K17" s="121" t="str">
        <f>VLOOKUP(E17,VIP!$A$2:$O13049,6,0)</f>
        <v>NO</v>
      </c>
      <c r="L17" s="123" t="s">
        <v>2253</v>
      </c>
      <c r="M17" s="146" t="s">
        <v>2610</v>
      </c>
      <c r="N17" s="117" t="s">
        <v>2471</v>
      </c>
      <c r="O17" s="141" t="s">
        <v>2473</v>
      </c>
      <c r="P17" s="137"/>
      <c r="Q17" s="201">
        <v>44305.611388888887</v>
      </c>
    </row>
    <row r="18" spans="1:17" ht="18" x14ac:dyDescent="0.25">
      <c r="A18" s="121" t="str">
        <f>VLOOKUP(E18,'LISTADO ATM'!$A$2:$C$901,3,0)</f>
        <v>DISTRITO NACIONAL</v>
      </c>
      <c r="B18" s="139">
        <v>335855566</v>
      </c>
      <c r="C18" s="119">
        <v>44302.402245370373</v>
      </c>
      <c r="D18" s="121" t="s">
        <v>2188</v>
      </c>
      <c r="E18" s="122">
        <v>841</v>
      </c>
      <c r="F18" s="141" t="str">
        <f>VLOOKUP(E18,VIP!$A$2:$O12612,2,0)</f>
        <v>DRBR841</v>
      </c>
      <c r="G18" s="121" t="str">
        <f>VLOOKUP(E18,'LISTADO ATM'!$A$2:$B$900,2,0)</f>
        <v xml:space="preserve">ATM CEA </v>
      </c>
      <c r="H18" s="121" t="str">
        <f>VLOOKUP(E18,VIP!$A$2:$O17533,7,FALSE)</f>
        <v>Si</v>
      </c>
      <c r="I18" s="121" t="str">
        <f>VLOOKUP(E18,VIP!$A$2:$O9498,8,FALSE)</f>
        <v>No</v>
      </c>
      <c r="J18" s="121" t="str">
        <f>VLOOKUP(E18,VIP!$A$2:$O9448,8,FALSE)</f>
        <v>No</v>
      </c>
      <c r="K18" s="121" t="str">
        <f>VLOOKUP(E18,VIP!$A$2:$O13022,6,0)</f>
        <v>NO</v>
      </c>
      <c r="L18" s="123" t="s">
        <v>2253</v>
      </c>
      <c r="M18" s="146" t="s">
        <v>2610</v>
      </c>
      <c r="N18" s="146" t="s">
        <v>2535</v>
      </c>
      <c r="O18" s="141" t="s">
        <v>2473</v>
      </c>
      <c r="P18" s="136"/>
      <c r="Q18" s="201">
        <v>44305.442800925928</v>
      </c>
    </row>
    <row r="19" spans="1:17" ht="18" x14ac:dyDescent="0.25">
      <c r="A19" s="121" t="str">
        <f>VLOOKUP(E19,'LISTADO ATM'!$A$2:$C$901,3,0)</f>
        <v>DISTRITO NACIONAL</v>
      </c>
      <c r="B19" s="139">
        <v>335856684</v>
      </c>
      <c r="C19" s="119">
        <v>44303.417696759258</v>
      </c>
      <c r="D19" s="121" t="s">
        <v>2188</v>
      </c>
      <c r="E19" s="122">
        <v>719</v>
      </c>
      <c r="F19" s="141" t="str">
        <f>VLOOKUP(E19,VIP!$A$2:$O12635,2,0)</f>
        <v>DRBR419</v>
      </c>
      <c r="G19" s="121" t="str">
        <f>VLOOKUP(E19,'LISTADO ATM'!$A$2:$B$900,2,0)</f>
        <v xml:space="preserve">ATM Ayuntamiento Municipal San Luís </v>
      </c>
      <c r="H19" s="121" t="str">
        <f>VLOOKUP(E19,VIP!$A$2:$O17556,7,FALSE)</f>
        <v>Si</v>
      </c>
      <c r="I19" s="121" t="str">
        <f>VLOOKUP(E19,VIP!$A$2:$O9521,8,FALSE)</f>
        <v>Si</v>
      </c>
      <c r="J19" s="121" t="str">
        <f>VLOOKUP(E19,VIP!$A$2:$O9471,8,FALSE)</f>
        <v>Si</v>
      </c>
      <c r="K19" s="121" t="str">
        <f>VLOOKUP(E19,VIP!$A$2:$O13045,6,0)</f>
        <v>NO</v>
      </c>
      <c r="L19" s="123" t="s">
        <v>2253</v>
      </c>
      <c r="M19" s="146" t="s">
        <v>2610</v>
      </c>
      <c r="N19" s="117" t="s">
        <v>2471</v>
      </c>
      <c r="O19" s="141" t="s">
        <v>2473</v>
      </c>
      <c r="P19" s="136"/>
      <c r="Q19" s="201">
        <v>44305.611388888887</v>
      </c>
    </row>
    <row r="20" spans="1:17" ht="18" x14ac:dyDescent="0.25">
      <c r="A20" s="121" t="str">
        <f>VLOOKUP(E20,'LISTADO ATM'!$A$2:$C$901,3,0)</f>
        <v>DISTRITO NACIONAL</v>
      </c>
      <c r="B20" s="139">
        <v>335856928</v>
      </c>
      <c r="C20" s="119">
        <v>44304.378750000003</v>
      </c>
      <c r="D20" s="121" t="s">
        <v>2188</v>
      </c>
      <c r="E20" s="122">
        <v>384</v>
      </c>
      <c r="F20" s="141" t="str">
        <f>VLOOKUP(E20,VIP!$A$2:$O12650,2,0)</f>
        <v>DRBR384</v>
      </c>
      <c r="G20" s="121" t="str">
        <f>VLOOKUP(E20,'LISTADO ATM'!$A$2:$B$900,2,0)</f>
        <v>ATM Sotano Torre Banreservas</v>
      </c>
      <c r="H20" s="121" t="str">
        <f>VLOOKUP(E20,VIP!$A$2:$O17571,7,FALSE)</f>
        <v>N/A</v>
      </c>
      <c r="I20" s="121" t="str">
        <f>VLOOKUP(E20,VIP!$A$2:$O9536,8,FALSE)</f>
        <v>N/A</v>
      </c>
      <c r="J20" s="121" t="str">
        <f>VLOOKUP(E20,VIP!$A$2:$O9486,8,FALSE)</f>
        <v>N/A</v>
      </c>
      <c r="K20" s="121" t="str">
        <f>VLOOKUP(E20,VIP!$A$2:$O13060,6,0)</f>
        <v>N/A</v>
      </c>
      <c r="L20" s="123" t="s">
        <v>2253</v>
      </c>
      <c r="M20" s="146" t="s">
        <v>2610</v>
      </c>
      <c r="N20" s="117" t="s">
        <v>2471</v>
      </c>
      <c r="O20" s="141" t="s">
        <v>2473</v>
      </c>
      <c r="P20" s="136"/>
      <c r="Q20" s="201">
        <v>44305.611388888887</v>
      </c>
    </row>
    <row r="21" spans="1:17" ht="18" x14ac:dyDescent="0.25">
      <c r="A21" s="121" t="str">
        <f>VLOOKUP(E21,'LISTADO ATM'!$A$2:$C$901,3,0)</f>
        <v>SUR</v>
      </c>
      <c r="B21" s="139">
        <v>335857010</v>
      </c>
      <c r="C21" s="119">
        <v>44304.749872685185</v>
      </c>
      <c r="D21" s="121" t="s">
        <v>2188</v>
      </c>
      <c r="E21" s="122">
        <v>584</v>
      </c>
      <c r="F21" s="141" t="str">
        <f>VLOOKUP(E21,VIP!$A$2:$O12637,2,0)</f>
        <v>DRBR404</v>
      </c>
      <c r="G21" s="121" t="str">
        <f>VLOOKUP(E21,'LISTADO ATM'!$A$2:$B$900,2,0)</f>
        <v xml:space="preserve">ATM Oficina San Cristóbal I </v>
      </c>
      <c r="H21" s="121" t="str">
        <f>VLOOKUP(E21,VIP!$A$2:$O17558,7,FALSE)</f>
        <v>Si</v>
      </c>
      <c r="I21" s="121" t="str">
        <f>VLOOKUP(E21,VIP!$A$2:$O9523,8,FALSE)</f>
        <v>Si</v>
      </c>
      <c r="J21" s="121" t="str">
        <f>VLOOKUP(E21,VIP!$A$2:$O9473,8,FALSE)</f>
        <v>Si</v>
      </c>
      <c r="K21" s="121" t="str">
        <f>VLOOKUP(E21,VIP!$A$2:$O13047,6,0)</f>
        <v>SI</v>
      </c>
      <c r="L21" s="123" t="s">
        <v>2253</v>
      </c>
      <c r="M21" s="146" t="s">
        <v>2610</v>
      </c>
      <c r="N21" s="117" t="s">
        <v>2471</v>
      </c>
      <c r="O21" s="141" t="s">
        <v>2473</v>
      </c>
      <c r="P21" s="136"/>
      <c r="Q21" s="201">
        <v>44305.442800925928</v>
      </c>
    </row>
    <row r="22" spans="1:17" ht="18" x14ac:dyDescent="0.25">
      <c r="A22" s="121" t="str">
        <f>VLOOKUP(E22,'LISTADO ATM'!$A$2:$C$901,3,0)</f>
        <v>DISTRITO NACIONAL</v>
      </c>
      <c r="B22" s="139">
        <v>335857011</v>
      </c>
      <c r="C22" s="119">
        <v>44304.754224537035</v>
      </c>
      <c r="D22" s="121" t="s">
        <v>2188</v>
      </c>
      <c r="E22" s="122">
        <v>868</v>
      </c>
      <c r="F22" s="141" t="str">
        <f>VLOOKUP(E22,VIP!$A$2:$O12636,2,0)</f>
        <v>DRBR868</v>
      </c>
      <c r="G22" s="121" t="str">
        <f>VLOOKUP(E22,'LISTADO ATM'!$A$2:$B$900,2,0)</f>
        <v xml:space="preserve">ATM Casino Diamante </v>
      </c>
      <c r="H22" s="121" t="str">
        <f>VLOOKUP(E22,VIP!$A$2:$O17557,7,FALSE)</f>
        <v>Si</v>
      </c>
      <c r="I22" s="121" t="str">
        <f>VLOOKUP(E22,VIP!$A$2:$O9522,8,FALSE)</f>
        <v>Si</v>
      </c>
      <c r="J22" s="121" t="str">
        <f>VLOOKUP(E22,VIP!$A$2:$O9472,8,FALSE)</f>
        <v>Si</v>
      </c>
      <c r="K22" s="121" t="str">
        <f>VLOOKUP(E22,VIP!$A$2:$O13046,6,0)</f>
        <v>NO</v>
      </c>
      <c r="L22" s="123" t="s">
        <v>2253</v>
      </c>
      <c r="M22" s="146" t="s">
        <v>2610</v>
      </c>
      <c r="N22" s="117" t="s">
        <v>2471</v>
      </c>
      <c r="O22" s="141" t="s">
        <v>2473</v>
      </c>
      <c r="P22" s="136"/>
      <c r="Q22" s="201">
        <v>44305.442800925928</v>
      </c>
    </row>
    <row r="23" spans="1:17" ht="18" x14ac:dyDescent="0.25">
      <c r="A23" s="121" t="str">
        <f>VLOOKUP(E23,'LISTADO ATM'!$A$2:$C$901,3,0)</f>
        <v>NORTE</v>
      </c>
      <c r="B23" s="139">
        <v>335857013</v>
      </c>
      <c r="C23" s="119">
        <v>44304.762083333335</v>
      </c>
      <c r="D23" s="121" t="s">
        <v>2189</v>
      </c>
      <c r="E23" s="122">
        <v>95</v>
      </c>
      <c r="F23" s="141" t="str">
        <f>VLOOKUP(E23,VIP!$A$2:$O12639,2,0)</f>
        <v>DRBR095</v>
      </c>
      <c r="G23" s="121" t="str">
        <f>VLOOKUP(E23,'LISTADO ATM'!$A$2:$B$900,2,0)</f>
        <v xml:space="preserve">ATM Oficina Tenares </v>
      </c>
      <c r="H23" s="121" t="str">
        <f>VLOOKUP(E23,VIP!$A$2:$O17560,7,FALSE)</f>
        <v>Si</v>
      </c>
      <c r="I23" s="121" t="str">
        <f>VLOOKUP(E23,VIP!$A$2:$O9525,8,FALSE)</f>
        <v>Si</v>
      </c>
      <c r="J23" s="121" t="str">
        <f>VLOOKUP(E23,VIP!$A$2:$O9475,8,FALSE)</f>
        <v>Si</v>
      </c>
      <c r="K23" s="121" t="str">
        <f>VLOOKUP(E23,VIP!$A$2:$O13049,6,0)</f>
        <v>SI</v>
      </c>
      <c r="L23" s="123" t="s">
        <v>2253</v>
      </c>
      <c r="M23" s="146" t="s">
        <v>2610</v>
      </c>
      <c r="N23" s="117" t="s">
        <v>2471</v>
      </c>
      <c r="O23" s="141" t="s">
        <v>2500</v>
      </c>
      <c r="P23" s="136"/>
      <c r="Q23" s="201">
        <v>44305.611388888887</v>
      </c>
    </row>
    <row r="24" spans="1:17" ht="18" x14ac:dyDescent="0.25">
      <c r="A24" s="121" t="str">
        <f>VLOOKUP(E24,'LISTADO ATM'!$A$2:$C$901,3,0)</f>
        <v>SUR</v>
      </c>
      <c r="B24" s="139" t="s">
        <v>2547</v>
      </c>
      <c r="C24" s="119">
        <v>44305.163391203707</v>
      </c>
      <c r="D24" s="121" t="s">
        <v>2188</v>
      </c>
      <c r="E24" s="122">
        <v>45</v>
      </c>
      <c r="F24" s="141" t="str">
        <f>VLOOKUP(E24,VIP!$A$2:$O12639,2,0)</f>
        <v>DRBR045</v>
      </c>
      <c r="G24" s="121" t="str">
        <f>VLOOKUP(E24,'LISTADO ATM'!$A$2:$B$900,2,0)</f>
        <v xml:space="preserve">ATM Oficina Tamayo </v>
      </c>
      <c r="H24" s="121" t="str">
        <f>VLOOKUP(E24,VIP!$A$2:$O17560,7,FALSE)</f>
        <v>Si</v>
      </c>
      <c r="I24" s="121" t="str">
        <f>VLOOKUP(E24,VIP!$A$2:$O9525,8,FALSE)</f>
        <v>Si</v>
      </c>
      <c r="J24" s="121" t="str">
        <f>VLOOKUP(E24,VIP!$A$2:$O9475,8,FALSE)</f>
        <v>Si</v>
      </c>
      <c r="K24" s="121" t="str">
        <f>VLOOKUP(E24,VIP!$A$2:$O13049,6,0)</f>
        <v>SI</v>
      </c>
      <c r="L24" s="123" t="s">
        <v>2253</v>
      </c>
      <c r="M24" s="146" t="s">
        <v>2610</v>
      </c>
      <c r="N24" s="117" t="s">
        <v>2471</v>
      </c>
      <c r="O24" s="141" t="s">
        <v>2473</v>
      </c>
      <c r="P24" s="136"/>
      <c r="Q24" s="201">
        <v>44305.611388888887</v>
      </c>
    </row>
    <row r="25" spans="1:17" ht="18" x14ac:dyDescent="0.25">
      <c r="A25" s="121" t="str">
        <f>VLOOKUP(E25,'LISTADO ATM'!$A$2:$C$901,3,0)</f>
        <v>NORTE</v>
      </c>
      <c r="B25" s="139">
        <v>335856892</v>
      </c>
      <c r="C25" s="119">
        <v>44303.737407407411</v>
      </c>
      <c r="D25" s="121" t="s">
        <v>2491</v>
      </c>
      <c r="E25" s="122">
        <v>3</v>
      </c>
      <c r="F25" s="141" t="str">
        <f>VLOOKUP(E25,VIP!$A$2:$O12637,2,0)</f>
        <v>DRBR003</v>
      </c>
      <c r="G25" s="121" t="str">
        <f>VLOOKUP(E25,'LISTADO ATM'!$A$2:$B$900,2,0)</f>
        <v>ATM Autoservicio La Vega Real</v>
      </c>
      <c r="H25" s="121" t="str">
        <f>VLOOKUP(E25,VIP!$A$2:$O17558,7,FALSE)</f>
        <v>Si</v>
      </c>
      <c r="I25" s="121" t="str">
        <f>VLOOKUP(E25,VIP!$A$2:$O9523,8,FALSE)</f>
        <v>Si</v>
      </c>
      <c r="J25" s="121" t="str">
        <f>VLOOKUP(E25,VIP!$A$2:$O9473,8,FALSE)</f>
        <v>Si</v>
      </c>
      <c r="K25" s="121" t="str">
        <f>VLOOKUP(E25,VIP!$A$2:$O13047,6,0)</f>
        <v>NO</v>
      </c>
      <c r="L25" s="123" t="s">
        <v>2521</v>
      </c>
      <c r="M25" s="146" t="s">
        <v>2610</v>
      </c>
      <c r="N25" s="117" t="s">
        <v>2471</v>
      </c>
      <c r="O25" s="141" t="s">
        <v>2492</v>
      </c>
      <c r="P25" s="136"/>
      <c r="Q25" s="201">
        <v>44305.611388888887</v>
      </c>
    </row>
    <row r="26" spans="1:17" ht="18" x14ac:dyDescent="0.25">
      <c r="A26" s="121" t="str">
        <f>VLOOKUP(E26,'LISTADO ATM'!$A$2:$C$901,3,0)</f>
        <v>DISTRITO NACIONAL</v>
      </c>
      <c r="B26" s="139">
        <v>335856925</v>
      </c>
      <c r="C26" s="119">
        <v>44304.349409722221</v>
      </c>
      <c r="D26" s="121" t="s">
        <v>2467</v>
      </c>
      <c r="E26" s="122">
        <v>835</v>
      </c>
      <c r="F26" s="141" t="str">
        <f>VLOOKUP(E26,VIP!$A$2:$O12632,2,0)</f>
        <v>DRBR835</v>
      </c>
      <c r="G26" s="121" t="str">
        <f>VLOOKUP(E26,'LISTADO ATM'!$A$2:$B$900,2,0)</f>
        <v xml:space="preserve">ATM UNP Megacentro </v>
      </c>
      <c r="H26" s="121" t="str">
        <f>VLOOKUP(E26,VIP!$A$2:$O17553,7,FALSE)</f>
        <v>Si</v>
      </c>
      <c r="I26" s="121" t="str">
        <f>VLOOKUP(E26,VIP!$A$2:$O9518,8,FALSE)</f>
        <v>Si</v>
      </c>
      <c r="J26" s="121" t="str">
        <f>VLOOKUP(E26,VIP!$A$2:$O9468,8,FALSE)</f>
        <v>Si</v>
      </c>
      <c r="K26" s="121" t="str">
        <f>VLOOKUP(E26,VIP!$A$2:$O13042,6,0)</f>
        <v>SI</v>
      </c>
      <c r="L26" s="123" t="s">
        <v>2521</v>
      </c>
      <c r="M26" s="146" t="s">
        <v>2610</v>
      </c>
      <c r="N26" s="117" t="s">
        <v>2471</v>
      </c>
      <c r="O26" s="141" t="s">
        <v>2472</v>
      </c>
      <c r="P26" s="136"/>
      <c r="Q26" s="201">
        <v>44305.442800925928</v>
      </c>
    </row>
    <row r="27" spans="1:17" ht="18" x14ac:dyDescent="0.25">
      <c r="A27" s="121" t="str">
        <f>VLOOKUP(E27,'LISTADO ATM'!$A$2:$C$901,3,0)</f>
        <v>DISTRITO NACIONAL</v>
      </c>
      <c r="B27" s="139">
        <v>335856941</v>
      </c>
      <c r="C27" s="119">
        <v>44304.416446759256</v>
      </c>
      <c r="D27" s="121" t="s">
        <v>2467</v>
      </c>
      <c r="E27" s="122">
        <v>980</v>
      </c>
      <c r="F27" s="142" t="str">
        <f>VLOOKUP(E27,VIP!$A$2:$O12645,2,0)</f>
        <v>DRBR980</v>
      </c>
      <c r="G27" s="121" t="str">
        <f>VLOOKUP(E27,'LISTADO ATM'!$A$2:$B$900,2,0)</f>
        <v xml:space="preserve">ATM Oficina Bella Vista Mall II </v>
      </c>
      <c r="H27" s="121" t="str">
        <f>VLOOKUP(E27,VIP!$A$2:$O17566,7,FALSE)</f>
        <v>Si</v>
      </c>
      <c r="I27" s="121" t="str">
        <f>VLOOKUP(E27,VIP!$A$2:$O9531,8,FALSE)</f>
        <v>Si</v>
      </c>
      <c r="J27" s="121" t="str">
        <f>VLOOKUP(E27,VIP!$A$2:$O9481,8,FALSE)</f>
        <v>Si</v>
      </c>
      <c r="K27" s="121" t="str">
        <f>VLOOKUP(E27,VIP!$A$2:$O13055,6,0)</f>
        <v>NO</v>
      </c>
      <c r="L27" s="123" t="s">
        <v>2521</v>
      </c>
      <c r="M27" s="146" t="s">
        <v>2610</v>
      </c>
      <c r="N27" s="117" t="s">
        <v>2471</v>
      </c>
      <c r="O27" s="141" t="s">
        <v>2472</v>
      </c>
      <c r="P27" s="136"/>
      <c r="Q27" s="201">
        <v>44305.442800925928</v>
      </c>
    </row>
    <row r="28" spans="1:17" ht="18" x14ac:dyDescent="0.25">
      <c r="A28" s="121" t="str">
        <f>VLOOKUP(E28,'LISTADO ATM'!$A$2:$C$901,3,0)</f>
        <v>NORTE</v>
      </c>
      <c r="B28" s="139">
        <v>335856971</v>
      </c>
      <c r="C28" s="119">
        <v>44304.539247685185</v>
      </c>
      <c r="D28" s="121" t="s">
        <v>2491</v>
      </c>
      <c r="E28" s="122">
        <v>431</v>
      </c>
      <c r="F28" s="141" t="str">
        <f>VLOOKUP(E28,VIP!$A$2:$O12642,2,0)</f>
        <v>DRBR583</v>
      </c>
      <c r="G28" s="121" t="str">
        <f>VLOOKUP(E28,'LISTADO ATM'!$A$2:$B$900,2,0)</f>
        <v xml:space="preserve">ATM Autoservicio Sol (Santiago) </v>
      </c>
      <c r="H28" s="121" t="str">
        <f>VLOOKUP(E28,VIP!$A$2:$O17563,7,FALSE)</f>
        <v>Si</v>
      </c>
      <c r="I28" s="121" t="str">
        <f>VLOOKUP(E28,VIP!$A$2:$O9528,8,FALSE)</f>
        <v>Si</v>
      </c>
      <c r="J28" s="121" t="str">
        <f>VLOOKUP(E28,VIP!$A$2:$O9478,8,FALSE)</f>
        <v>Si</v>
      </c>
      <c r="K28" s="121" t="str">
        <f>VLOOKUP(E28,VIP!$A$2:$O13052,6,0)</f>
        <v>SI</v>
      </c>
      <c r="L28" s="123" t="s">
        <v>2521</v>
      </c>
      <c r="M28" s="146" t="s">
        <v>2610</v>
      </c>
      <c r="N28" s="117" t="s">
        <v>2471</v>
      </c>
      <c r="O28" s="141" t="s">
        <v>2492</v>
      </c>
      <c r="P28" s="136"/>
      <c r="Q28" s="201">
        <v>44305.611388888887</v>
      </c>
    </row>
    <row r="29" spans="1:17" ht="18" x14ac:dyDescent="0.25">
      <c r="A29" s="121" t="str">
        <f>VLOOKUP(E29,'LISTADO ATM'!$A$2:$C$901,3,0)</f>
        <v>ESTE</v>
      </c>
      <c r="B29" s="139">
        <v>335857012</v>
      </c>
      <c r="C29" s="119">
        <v>44304.755694444444</v>
      </c>
      <c r="D29" s="121" t="s">
        <v>2491</v>
      </c>
      <c r="E29" s="122">
        <v>330</v>
      </c>
      <c r="F29" s="141" t="str">
        <f>VLOOKUP(E29,VIP!$A$2:$O12635,2,0)</f>
        <v>DRBR330</v>
      </c>
      <c r="G29" s="121" t="str">
        <f>VLOOKUP(E29,'LISTADO ATM'!$A$2:$B$900,2,0)</f>
        <v xml:space="preserve">ATM Oficina Boulevard (Higuey) </v>
      </c>
      <c r="H29" s="121" t="str">
        <f>VLOOKUP(E29,VIP!$A$2:$O17556,7,FALSE)</f>
        <v>Si</v>
      </c>
      <c r="I29" s="121" t="str">
        <f>VLOOKUP(E29,VIP!$A$2:$O9521,8,FALSE)</f>
        <v>Si</v>
      </c>
      <c r="J29" s="121" t="str">
        <f>VLOOKUP(E29,VIP!$A$2:$O9471,8,FALSE)</f>
        <v>Si</v>
      </c>
      <c r="K29" s="121" t="str">
        <f>VLOOKUP(E29,VIP!$A$2:$O13045,6,0)</f>
        <v>SI</v>
      </c>
      <c r="L29" s="123" t="s">
        <v>2521</v>
      </c>
      <c r="M29" s="146" t="s">
        <v>2610</v>
      </c>
      <c r="N29" s="117" t="s">
        <v>2471</v>
      </c>
      <c r="O29" s="141" t="s">
        <v>2492</v>
      </c>
      <c r="P29" s="136"/>
      <c r="Q29" s="201">
        <v>44305.442800925928</v>
      </c>
    </row>
    <row r="30" spans="1:17" s="99" customFormat="1" ht="18" x14ac:dyDescent="0.25">
      <c r="A30" s="121" t="str">
        <f>VLOOKUP(E30,'LISTADO ATM'!$A$2:$C$901,3,0)</f>
        <v>ESTE</v>
      </c>
      <c r="B30" s="139">
        <v>335856904</v>
      </c>
      <c r="C30" s="119">
        <v>44303.817210648151</v>
      </c>
      <c r="D30" s="121" t="s">
        <v>2491</v>
      </c>
      <c r="E30" s="122">
        <v>309</v>
      </c>
      <c r="F30" s="142" t="str">
        <f>VLOOKUP(E30,VIP!$A$2:$O12640,2,0)</f>
        <v>DRBR309</v>
      </c>
      <c r="G30" s="121" t="str">
        <f>VLOOKUP(E30,'LISTADO ATM'!$A$2:$B$900,2,0)</f>
        <v xml:space="preserve">ATM Secrets Cap Cana I </v>
      </c>
      <c r="H30" s="121" t="str">
        <f>VLOOKUP(E30,VIP!$A$2:$O17561,7,FALSE)</f>
        <v>Si</v>
      </c>
      <c r="I30" s="121" t="str">
        <f>VLOOKUP(E30,VIP!$A$2:$O9526,8,FALSE)</f>
        <v>Si</v>
      </c>
      <c r="J30" s="121" t="str">
        <f>VLOOKUP(E30,VIP!$A$2:$O9476,8,FALSE)</f>
        <v>Si</v>
      </c>
      <c r="K30" s="121" t="str">
        <f>VLOOKUP(E30,VIP!$A$2:$O13050,6,0)</f>
        <v>NO</v>
      </c>
      <c r="L30" s="123" t="s">
        <v>2524</v>
      </c>
      <c r="M30" s="146" t="s">
        <v>2610</v>
      </c>
      <c r="N30" s="117" t="s">
        <v>2471</v>
      </c>
      <c r="O30" s="142" t="s">
        <v>2492</v>
      </c>
      <c r="P30" s="136"/>
      <c r="Q30" s="201">
        <v>44305.611388888887</v>
      </c>
    </row>
    <row r="31" spans="1:17" s="99" customFormat="1" ht="18" x14ac:dyDescent="0.25">
      <c r="A31" s="121" t="str">
        <f>VLOOKUP(E31,'LISTADO ATM'!$A$2:$C$901,3,0)</f>
        <v>SUR</v>
      </c>
      <c r="B31" s="139">
        <v>335856946</v>
      </c>
      <c r="C31" s="119">
        <v>44304.43372685185</v>
      </c>
      <c r="D31" s="121" t="s">
        <v>2491</v>
      </c>
      <c r="E31" s="122">
        <v>342</v>
      </c>
      <c r="F31" s="142" t="str">
        <f>VLOOKUP(E31,VIP!$A$2:$O12640,2,0)</f>
        <v>DRBR342</v>
      </c>
      <c r="G31" s="121" t="str">
        <f>VLOOKUP(E31,'LISTADO ATM'!$A$2:$B$900,2,0)</f>
        <v>ATM Oficina Obras Públicas Azua</v>
      </c>
      <c r="H31" s="121" t="str">
        <f>VLOOKUP(E31,VIP!$A$2:$O17561,7,FALSE)</f>
        <v>Si</v>
      </c>
      <c r="I31" s="121" t="str">
        <f>VLOOKUP(E31,VIP!$A$2:$O9526,8,FALSE)</f>
        <v>Si</v>
      </c>
      <c r="J31" s="121" t="str">
        <f>VLOOKUP(E31,VIP!$A$2:$O9476,8,FALSE)</f>
        <v>Si</v>
      </c>
      <c r="K31" s="121" t="str">
        <f>VLOOKUP(E31,VIP!$A$2:$O13050,6,0)</f>
        <v>SI</v>
      </c>
      <c r="L31" s="123" t="s">
        <v>2524</v>
      </c>
      <c r="M31" s="146" t="s">
        <v>2610</v>
      </c>
      <c r="N31" s="117" t="s">
        <v>2471</v>
      </c>
      <c r="O31" s="142" t="s">
        <v>2492</v>
      </c>
      <c r="P31" s="136"/>
      <c r="Q31" s="201">
        <v>44305.611388888887</v>
      </c>
    </row>
    <row r="32" spans="1:17" s="99" customFormat="1" ht="18" x14ac:dyDescent="0.25">
      <c r="A32" s="121" t="str">
        <f>VLOOKUP(E32,'LISTADO ATM'!$A$2:$C$901,3,0)</f>
        <v>DISTRITO NACIONAL</v>
      </c>
      <c r="B32" s="120">
        <v>335850318</v>
      </c>
      <c r="C32" s="119">
        <v>44298.626423611109</v>
      </c>
      <c r="D32" s="119" t="s">
        <v>2491</v>
      </c>
      <c r="E32" s="121">
        <v>567</v>
      </c>
      <c r="F32" s="142" t="str">
        <f>VLOOKUP(E32,VIP!$A$2:$O12606,2,0)</f>
        <v>DRBR015</v>
      </c>
      <c r="G32" s="121" t="str">
        <f>VLOOKUP(E32,'LISTADO ATM'!$A$2:$B$900,2,0)</f>
        <v xml:space="preserve">ATM Oficina Máximo Gómez </v>
      </c>
      <c r="H32" s="121" t="str">
        <f>VLOOKUP(E32,VIP!$A$2:$O17527,7,FALSE)</f>
        <v>Si</v>
      </c>
      <c r="I32" s="121" t="str">
        <f>VLOOKUP(E32,VIP!$A$2:$O9492,8,FALSE)</f>
        <v>Si</v>
      </c>
      <c r="J32" s="121" t="str">
        <f>VLOOKUP(E32,VIP!$A$2:$O9442,8,FALSE)</f>
        <v>Si</v>
      </c>
      <c r="K32" s="121" t="str">
        <f>VLOOKUP(E32,VIP!$A$2:$O13016,6,0)</f>
        <v>NO</v>
      </c>
      <c r="L32" s="123" t="s">
        <v>2458</v>
      </c>
      <c r="M32" s="146" t="s">
        <v>2610</v>
      </c>
      <c r="N32" s="117" t="s">
        <v>2471</v>
      </c>
      <c r="O32" s="142" t="s">
        <v>2492</v>
      </c>
      <c r="P32" s="136"/>
      <c r="Q32" s="201">
        <v>44305.442800925928</v>
      </c>
    </row>
    <row r="33" spans="1:17" s="99" customFormat="1" ht="18" x14ac:dyDescent="0.25">
      <c r="A33" s="121" t="str">
        <f>VLOOKUP(E33,'LISTADO ATM'!$A$2:$C$901,3,0)</f>
        <v>SUR</v>
      </c>
      <c r="B33" s="139">
        <v>335856289</v>
      </c>
      <c r="C33" s="119">
        <v>44302.664375</v>
      </c>
      <c r="D33" s="121" t="s">
        <v>2491</v>
      </c>
      <c r="E33" s="122">
        <v>871</v>
      </c>
      <c r="F33" s="142" t="str">
        <f>VLOOKUP(E33,VIP!$A$2:$O12640,2,0)</f>
        <v>DRBR871</v>
      </c>
      <c r="G33" s="121" t="str">
        <f>VLOOKUP(E33,'LISTADO ATM'!$A$2:$B$900,2,0)</f>
        <v>ATM Plaza Cultural San Juan</v>
      </c>
      <c r="H33" s="121" t="str">
        <f>VLOOKUP(E33,VIP!$A$2:$O17561,7,FALSE)</f>
        <v>N/A</v>
      </c>
      <c r="I33" s="121" t="str">
        <f>VLOOKUP(E33,VIP!$A$2:$O9526,8,FALSE)</f>
        <v>N/A</v>
      </c>
      <c r="J33" s="121" t="str">
        <f>VLOOKUP(E33,VIP!$A$2:$O9476,8,FALSE)</f>
        <v>N/A</v>
      </c>
      <c r="K33" s="121" t="str">
        <f>VLOOKUP(E33,VIP!$A$2:$O13050,6,0)</f>
        <v>N/A</v>
      </c>
      <c r="L33" s="123" t="s">
        <v>2458</v>
      </c>
      <c r="M33" s="146" t="s">
        <v>2610</v>
      </c>
      <c r="N33" s="117" t="s">
        <v>2471</v>
      </c>
      <c r="O33" s="142" t="s">
        <v>2492</v>
      </c>
      <c r="P33" s="136"/>
      <c r="Q33" s="201">
        <v>44305.611388888887</v>
      </c>
    </row>
    <row r="34" spans="1:17" s="99" customFormat="1" ht="18" x14ac:dyDescent="0.25">
      <c r="A34" s="121" t="str">
        <f>VLOOKUP(E34,'LISTADO ATM'!$A$2:$C$901,3,0)</f>
        <v>NORTE</v>
      </c>
      <c r="B34" s="139">
        <v>335856878</v>
      </c>
      <c r="C34" s="119">
        <v>44303.714606481481</v>
      </c>
      <c r="D34" s="121" t="s">
        <v>2491</v>
      </c>
      <c r="E34" s="122">
        <v>749</v>
      </c>
      <c r="F34" s="142" t="str">
        <f>VLOOKUP(E34,VIP!$A$2:$O12649,2,0)</f>
        <v>DRBR251</v>
      </c>
      <c r="G34" s="121" t="str">
        <f>VLOOKUP(E34,'LISTADO ATM'!$A$2:$B$900,2,0)</f>
        <v xml:space="preserve">ATM Oficina Yaque </v>
      </c>
      <c r="H34" s="121" t="str">
        <f>VLOOKUP(E34,VIP!$A$2:$O17570,7,FALSE)</f>
        <v>Si</v>
      </c>
      <c r="I34" s="121" t="str">
        <f>VLOOKUP(E34,VIP!$A$2:$O9535,8,FALSE)</f>
        <v>Si</v>
      </c>
      <c r="J34" s="121" t="str">
        <f>VLOOKUP(E34,VIP!$A$2:$O9485,8,FALSE)</f>
        <v>Si</v>
      </c>
      <c r="K34" s="121" t="str">
        <f>VLOOKUP(E34,VIP!$A$2:$O13059,6,0)</f>
        <v>NO</v>
      </c>
      <c r="L34" s="123" t="s">
        <v>2458</v>
      </c>
      <c r="M34" s="146" t="s">
        <v>2610</v>
      </c>
      <c r="N34" s="117" t="s">
        <v>2471</v>
      </c>
      <c r="O34" s="142" t="s">
        <v>2492</v>
      </c>
      <c r="P34" s="136"/>
      <c r="Q34" s="201">
        <v>44305.442800925928</v>
      </c>
    </row>
    <row r="35" spans="1:17" s="99" customFormat="1" ht="18" x14ac:dyDescent="0.25">
      <c r="A35" s="121" t="str">
        <f>VLOOKUP(E35,'LISTADO ATM'!$A$2:$C$901,3,0)</f>
        <v>DISTRITO NACIONAL</v>
      </c>
      <c r="B35" s="139">
        <v>335856885</v>
      </c>
      <c r="C35" s="119">
        <v>44303.730347222219</v>
      </c>
      <c r="D35" s="121" t="s">
        <v>2491</v>
      </c>
      <c r="E35" s="122">
        <v>911</v>
      </c>
      <c r="F35" s="142" t="str">
        <f>VLOOKUP(E35,VIP!$A$2:$O12644,2,0)</f>
        <v>DRBR911</v>
      </c>
      <c r="G35" s="121" t="str">
        <f>VLOOKUP(E35,'LISTADO ATM'!$A$2:$B$900,2,0)</f>
        <v xml:space="preserve">ATM Oficina Venezuela II </v>
      </c>
      <c r="H35" s="121" t="str">
        <f>VLOOKUP(E35,VIP!$A$2:$O17565,7,FALSE)</f>
        <v>Si</v>
      </c>
      <c r="I35" s="121" t="str">
        <f>VLOOKUP(E35,VIP!$A$2:$O9530,8,FALSE)</f>
        <v>Si</v>
      </c>
      <c r="J35" s="121" t="str">
        <f>VLOOKUP(E35,VIP!$A$2:$O9480,8,FALSE)</f>
        <v>Si</v>
      </c>
      <c r="K35" s="121" t="str">
        <f>VLOOKUP(E35,VIP!$A$2:$O13054,6,0)</f>
        <v>SI</v>
      </c>
      <c r="L35" s="123" t="s">
        <v>2458</v>
      </c>
      <c r="M35" s="146" t="s">
        <v>2610</v>
      </c>
      <c r="N35" s="117" t="s">
        <v>2471</v>
      </c>
      <c r="O35" s="142" t="s">
        <v>2492</v>
      </c>
      <c r="P35" s="136"/>
      <c r="Q35" s="201">
        <v>44305.442800925928</v>
      </c>
    </row>
    <row r="36" spans="1:17" s="99" customFormat="1" ht="18" x14ac:dyDescent="0.25">
      <c r="A36" s="121" t="str">
        <f>VLOOKUP(E36,'LISTADO ATM'!$A$2:$C$901,3,0)</f>
        <v>ESTE</v>
      </c>
      <c r="B36" s="139">
        <v>335856922</v>
      </c>
      <c r="C36" s="119">
        <v>44304.317627314813</v>
      </c>
      <c r="D36" s="121" t="s">
        <v>2467</v>
      </c>
      <c r="E36" s="122">
        <v>385</v>
      </c>
      <c r="F36" s="142" t="str">
        <f>VLOOKUP(E36,VIP!$A$2:$O12635,2,0)</f>
        <v>DRBR385</v>
      </c>
      <c r="G36" s="121" t="str">
        <f>VLOOKUP(E36,'LISTADO ATM'!$A$2:$B$900,2,0)</f>
        <v xml:space="preserve">ATM Plaza Verón I </v>
      </c>
      <c r="H36" s="121" t="str">
        <f>VLOOKUP(E36,VIP!$A$2:$O17556,7,FALSE)</f>
        <v>Si</v>
      </c>
      <c r="I36" s="121" t="str">
        <f>VLOOKUP(E36,VIP!$A$2:$O9521,8,FALSE)</f>
        <v>Si</v>
      </c>
      <c r="J36" s="121" t="str">
        <f>VLOOKUP(E36,VIP!$A$2:$O9471,8,FALSE)</f>
        <v>Si</v>
      </c>
      <c r="K36" s="121" t="str">
        <f>VLOOKUP(E36,VIP!$A$2:$O13045,6,0)</f>
        <v>NO</v>
      </c>
      <c r="L36" s="123" t="s">
        <v>2458</v>
      </c>
      <c r="M36" s="146" t="s">
        <v>2610</v>
      </c>
      <c r="N36" s="117" t="s">
        <v>2471</v>
      </c>
      <c r="O36" s="142" t="s">
        <v>2472</v>
      </c>
      <c r="P36" s="136"/>
      <c r="Q36" s="201">
        <v>44305.611388888887</v>
      </c>
    </row>
    <row r="37" spans="1:17" s="99" customFormat="1" ht="18" x14ac:dyDescent="0.25">
      <c r="A37" s="121" t="str">
        <f>VLOOKUP(E37,'LISTADO ATM'!$A$2:$C$901,3,0)</f>
        <v>SUR</v>
      </c>
      <c r="B37" s="139">
        <v>335856926</v>
      </c>
      <c r="C37" s="119">
        <v>44304.353206018517</v>
      </c>
      <c r="D37" s="121" t="s">
        <v>2491</v>
      </c>
      <c r="E37" s="122">
        <v>825</v>
      </c>
      <c r="F37" s="142" t="str">
        <f>VLOOKUP(E37,VIP!$A$2:$O12631,2,0)</f>
        <v>DRBR825</v>
      </c>
      <c r="G37" s="121" t="str">
        <f>VLOOKUP(E37,'LISTADO ATM'!$A$2:$B$900,2,0)</f>
        <v xml:space="preserve">ATM Estacion Eco Cibeles (Las Matas de Farfán) </v>
      </c>
      <c r="H37" s="121" t="str">
        <f>VLOOKUP(E37,VIP!$A$2:$O17552,7,FALSE)</f>
        <v>Si</v>
      </c>
      <c r="I37" s="121" t="str">
        <f>VLOOKUP(E37,VIP!$A$2:$O9517,8,FALSE)</f>
        <v>Si</v>
      </c>
      <c r="J37" s="121" t="str">
        <f>VLOOKUP(E37,VIP!$A$2:$O9467,8,FALSE)</f>
        <v>Si</v>
      </c>
      <c r="K37" s="121" t="str">
        <f>VLOOKUP(E37,VIP!$A$2:$O13041,6,0)</f>
        <v>NO</v>
      </c>
      <c r="L37" s="123" t="s">
        <v>2458</v>
      </c>
      <c r="M37" s="146" t="s">
        <v>2610</v>
      </c>
      <c r="N37" s="117" t="s">
        <v>2471</v>
      </c>
      <c r="O37" s="142" t="s">
        <v>2532</v>
      </c>
      <c r="P37" s="136"/>
      <c r="Q37" s="201">
        <v>44305.611388888887</v>
      </c>
    </row>
    <row r="38" spans="1:17" s="99" customFormat="1" ht="18" x14ac:dyDescent="0.25">
      <c r="A38" s="121" t="str">
        <f>VLOOKUP(E38,'LISTADO ATM'!$A$2:$C$901,3,0)</f>
        <v>DISTRITO NACIONAL</v>
      </c>
      <c r="B38" s="139">
        <v>335856944</v>
      </c>
      <c r="C38" s="119">
        <v>44304.427847222221</v>
      </c>
      <c r="D38" s="121" t="s">
        <v>2467</v>
      </c>
      <c r="E38" s="122">
        <v>572</v>
      </c>
      <c r="F38" s="142" t="str">
        <f>VLOOKUP(E38,VIP!$A$2:$O12642,2,0)</f>
        <v>DRBR174</v>
      </c>
      <c r="G38" s="121" t="str">
        <f>VLOOKUP(E38,'LISTADO ATM'!$A$2:$B$900,2,0)</f>
        <v xml:space="preserve">ATM Olé Ovando </v>
      </c>
      <c r="H38" s="121" t="str">
        <f>VLOOKUP(E38,VIP!$A$2:$O17563,7,FALSE)</f>
        <v>Si</v>
      </c>
      <c r="I38" s="121" t="str">
        <f>VLOOKUP(E38,VIP!$A$2:$O9528,8,FALSE)</f>
        <v>Si</v>
      </c>
      <c r="J38" s="121" t="str">
        <f>VLOOKUP(E38,VIP!$A$2:$O9478,8,FALSE)</f>
        <v>Si</v>
      </c>
      <c r="K38" s="121" t="str">
        <f>VLOOKUP(E38,VIP!$A$2:$O13052,6,0)</f>
        <v>NO</v>
      </c>
      <c r="L38" s="123" t="s">
        <v>2458</v>
      </c>
      <c r="M38" s="146" t="s">
        <v>2610</v>
      </c>
      <c r="N38" s="117" t="s">
        <v>2471</v>
      </c>
      <c r="O38" s="142" t="s">
        <v>2472</v>
      </c>
      <c r="P38" s="136"/>
      <c r="Q38" s="201">
        <v>44305.611388888887</v>
      </c>
    </row>
    <row r="39" spans="1:17" s="99" customFormat="1" ht="18" x14ac:dyDescent="0.25">
      <c r="A39" s="121" t="str">
        <f>VLOOKUP(E39,'LISTADO ATM'!$A$2:$C$901,3,0)</f>
        <v>NORTE</v>
      </c>
      <c r="B39" s="139">
        <v>335856955</v>
      </c>
      <c r="C39" s="119">
        <v>44304.449374999997</v>
      </c>
      <c r="D39" s="121" t="s">
        <v>2491</v>
      </c>
      <c r="E39" s="122">
        <v>142</v>
      </c>
      <c r="F39" s="142" t="str">
        <f>VLOOKUP(E39,VIP!$A$2:$O12632,2,0)</f>
        <v>DRBR142</v>
      </c>
      <c r="G39" s="121" t="str">
        <f>VLOOKUP(E39,'LISTADO ATM'!$A$2:$B$900,2,0)</f>
        <v xml:space="preserve">ATM Centro de Caja Galerías Bonao </v>
      </c>
      <c r="H39" s="121" t="str">
        <f>VLOOKUP(E39,VIP!$A$2:$O17553,7,FALSE)</f>
        <v>Si</v>
      </c>
      <c r="I39" s="121" t="str">
        <f>VLOOKUP(E39,VIP!$A$2:$O9518,8,FALSE)</f>
        <v>Si</v>
      </c>
      <c r="J39" s="121" t="str">
        <f>VLOOKUP(E39,VIP!$A$2:$O9468,8,FALSE)</f>
        <v>Si</v>
      </c>
      <c r="K39" s="121" t="str">
        <f>VLOOKUP(E39,VIP!$A$2:$O13042,6,0)</f>
        <v>SI</v>
      </c>
      <c r="L39" s="123" t="s">
        <v>2458</v>
      </c>
      <c r="M39" s="146" t="s">
        <v>2610</v>
      </c>
      <c r="N39" s="117" t="s">
        <v>2471</v>
      </c>
      <c r="O39" s="142" t="s">
        <v>2532</v>
      </c>
      <c r="P39" s="136"/>
      <c r="Q39" s="201">
        <v>44305.611388888887</v>
      </c>
    </row>
    <row r="40" spans="1:17" s="99" customFormat="1" ht="18" x14ac:dyDescent="0.25">
      <c r="A40" s="121" t="str">
        <f>VLOOKUP(E40,'LISTADO ATM'!$A$2:$C$901,3,0)</f>
        <v>SUR</v>
      </c>
      <c r="B40" s="139">
        <v>335856956</v>
      </c>
      <c r="C40" s="119">
        <v>44304.470949074072</v>
      </c>
      <c r="D40" s="121" t="s">
        <v>2491</v>
      </c>
      <c r="E40" s="122">
        <v>962</v>
      </c>
      <c r="F40" s="142" t="str">
        <f>VLOOKUP(E40,VIP!$A$2:$O12655,2,0)</f>
        <v>DRBR962</v>
      </c>
      <c r="G40" s="121" t="str">
        <f>VLOOKUP(E40,'LISTADO ATM'!$A$2:$B$900,2,0)</f>
        <v xml:space="preserve">ATM Oficina Villa Ofelia II (San Juan) </v>
      </c>
      <c r="H40" s="121" t="str">
        <f>VLOOKUP(E40,VIP!$A$2:$O17576,7,FALSE)</f>
        <v>Si</v>
      </c>
      <c r="I40" s="121" t="str">
        <f>VLOOKUP(E40,VIP!$A$2:$O9541,8,FALSE)</f>
        <v>Si</v>
      </c>
      <c r="J40" s="121" t="str">
        <f>VLOOKUP(E40,VIP!$A$2:$O9491,8,FALSE)</f>
        <v>Si</v>
      </c>
      <c r="K40" s="121" t="str">
        <f>VLOOKUP(E40,VIP!$A$2:$O13065,6,0)</f>
        <v>NO</v>
      </c>
      <c r="L40" s="123" t="s">
        <v>2458</v>
      </c>
      <c r="M40" s="146" t="s">
        <v>2610</v>
      </c>
      <c r="N40" s="117" t="s">
        <v>2471</v>
      </c>
      <c r="O40" s="142" t="s">
        <v>2532</v>
      </c>
      <c r="P40" s="136"/>
      <c r="Q40" s="201">
        <v>44305.442800925928</v>
      </c>
    </row>
    <row r="41" spans="1:17" s="99" customFormat="1" ht="18" x14ac:dyDescent="0.25">
      <c r="A41" s="121" t="str">
        <f>VLOOKUP(E41,'LISTADO ATM'!$A$2:$C$901,3,0)</f>
        <v>NORTE</v>
      </c>
      <c r="B41" s="139">
        <v>335856958</v>
      </c>
      <c r="C41" s="119">
        <v>44304.485567129632</v>
      </c>
      <c r="D41" s="121" t="s">
        <v>2491</v>
      </c>
      <c r="E41" s="122">
        <v>208</v>
      </c>
      <c r="F41" s="142" t="str">
        <f>VLOOKUP(E41,VIP!$A$2:$O12653,2,0)</f>
        <v>DRBR208</v>
      </c>
      <c r="G41" s="121" t="str">
        <f>VLOOKUP(E41,'LISTADO ATM'!$A$2:$B$900,2,0)</f>
        <v xml:space="preserve">ATM UNP Tireo </v>
      </c>
      <c r="H41" s="121" t="str">
        <f>VLOOKUP(E41,VIP!$A$2:$O17574,7,FALSE)</f>
        <v>Si</v>
      </c>
      <c r="I41" s="121" t="str">
        <f>VLOOKUP(E41,VIP!$A$2:$O9539,8,FALSE)</f>
        <v>Si</v>
      </c>
      <c r="J41" s="121" t="str">
        <f>VLOOKUP(E41,VIP!$A$2:$O9489,8,FALSE)</f>
        <v>Si</v>
      </c>
      <c r="K41" s="121" t="str">
        <f>VLOOKUP(E41,VIP!$A$2:$O13063,6,0)</f>
        <v>NO</v>
      </c>
      <c r="L41" s="123" t="s">
        <v>2458</v>
      </c>
      <c r="M41" s="146" t="s">
        <v>2610</v>
      </c>
      <c r="N41" s="117" t="s">
        <v>2471</v>
      </c>
      <c r="O41" s="142" t="s">
        <v>2532</v>
      </c>
      <c r="P41" s="136"/>
      <c r="Q41" s="201">
        <v>44305.611388888887</v>
      </c>
    </row>
    <row r="42" spans="1:17" s="99" customFormat="1" ht="18" x14ac:dyDescent="0.25">
      <c r="A42" s="121" t="str">
        <f>VLOOKUP(E42,'LISTADO ATM'!$A$2:$C$901,3,0)</f>
        <v>NORTE</v>
      </c>
      <c r="B42" s="139">
        <v>335856962</v>
      </c>
      <c r="C42" s="119">
        <v>44304.518067129633</v>
      </c>
      <c r="D42" s="121" t="s">
        <v>2491</v>
      </c>
      <c r="E42" s="122">
        <v>290</v>
      </c>
      <c r="F42" s="142" t="str">
        <f>VLOOKUP(E42,VIP!$A$2:$O12650,2,0)</f>
        <v>DRBR290</v>
      </c>
      <c r="G42" s="121" t="str">
        <f>VLOOKUP(E42,'LISTADO ATM'!$A$2:$B$900,2,0)</f>
        <v xml:space="preserve">ATM Oficina San Francisco de Macorís </v>
      </c>
      <c r="H42" s="121" t="str">
        <f>VLOOKUP(E42,VIP!$A$2:$O17571,7,FALSE)</f>
        <v>Si</v>
      </c>
      <c r="I42" s="121" t="str">
        <f>VLOOKUP(E42,VIP!$A$2:$O9536,8,FALSE)</f>
        <v>Si</v>
      </c>
      <c r="J42" s="121" t="str">
        <f>VLOOKUP(E42,VIP!$A$2:$O9486,8,FALSE)</f>
        <v>Si</v>
      </c>
      <c r="K42" s="121" t="str">
        <f>VLOOKUP(E42,VIP!$A$2:$O13060,6,0)</f>
        <v>NO</v>
      </c>
      <c r="L42" s="123" t="s">
        <v>2458</v>
      </c>
      <c r="M42" s="146" t="s">
        <v>2610</v>
      </c>
      <c r="N42" s="117" t="s">
        <v>2471</v>
      </c>
      <c r="O42" s="142" t="s">
        <v>2532</v>
      </c>
      <c r="P42" s="136"/>
      <c r="Q42" s="201">
        <v>44305.611388888887</v>
      </c>
    </row>
    <row r="43" spans="1:17" s="99" customFormat="1" ht="18" x14ac:dyDescent="0.25">
      <c r="A43" s="121" t="str">
        <f>VLOOKUP(E43,'LISTADO ATM'!$A$2:$C$901,3,0)</f>
        <v>DISTRITO NACIONAL</v>
      </c>
      <c r="B43" s="139">
        <v>335856963</v>
      </c>
      <c r="C43" s="119">
        <v>44304.521539351852</v>
      </c>
      <c r="D43" s="121" t="s">
        <v>2527</v>
      </c>
      <c r="E43" s="122">
        <v>565</v>
      </c>
      <c r="F43" s="142" t="str">
        <f>VLOOKUP(E43,VIP!$A$2:$O12649,2,0)</f>
        <v>DRBR24H</v>
      </c>
      <c r="G43" s="121" t="str">
        <f>VLOOKUP(E43,'LISTADO ATM'!$A$2:$B$900,2,0)</f>
        <v xml:space="preserve">ATM S/M La Cadena Núñez de Cáceres </v>
      </c>
      <c r="H43" s="121" t="str">
        <f>VLOOKUP(E43,VIP!$A$2:$O17570,7,FALSE)</f>
        <v>Si</v>
      </c>
      <c r="I43" s="121" t="str">
        <f>VLOOKUP(E43,VIP!$A$2:$O9535,8,FALSE)</f>
        <v>Si</v>
      </c>
      <c r="J43" s="121" t="str">
        <f>VLOOKUP(E43,VIP!$A$2:$O9485,8,FALSE)</f>
        <v>Si</v>
      </c>
      <c r="K43" s="121" t="str">
        <f>VLOOKUP(E43,VIP!$A$2:$O13059,6,0)</f>
        <v>NO</v>
      </c>
      <c r="L43" s="123" t="s">
        <v>2458</v>
      </c>
      <c r="M43" s="146" t="s">
        <v>2610</v>
      </c>
      <c r="N43" s="117" t="s">
        <v>2471</v>
      </c>
      <c r="O43" s="142" t="s">
        <v>2529</v>
      </c>
      <c r="P43" s="136"/>
      <c r="Q43" s="201">
        <v>44305.611388888887</v>
      </c>
    </row>
    <row r="44" spans="1:17" s="99" customFormat="1" ht="18" x14ac:dyDescent="0.25">
      <c r="A44" s="121" t="str">
        <f>VLOOKUP(E44,'LISTADO ATM'!$A$2:$C$901,3,0)</f>
        <v>DISTRITO NACIONAL</v>
      </c>
      <c r="B44" s="139">
        <v>335856977</v>
      </c>
      <c r="C44" s="119">
        <v>44304.555150462962</v>
      </c>
      <c r="D44" s="121" t="s">
        <v>2467</v>
      </c>
      <c r="E44" s="122">
        <v>993</v>
      </c>
      <c r="F44" s="142" t="str">
        <f>VLOOKUP(E44,VIP!$A$2:$O12639,2,0)</f>
        <v>DRBR993</v>
      </c>
      <c r="G44" s="121" t="str">
        <f>VLOOKUP(E44,'LISTADO ATM'!$A$2:$B$900,2,0)</f>
        <v xml:space="preserve">ATM Centro Medico Integral II </v>
      </c>
      <c r="H44" s="121" t="str">
        <f>VLOOKUP(E44,VIP!$A$2:$O17560,7,FALSE)</f>
        <v>Si</v>
      </c>
      <c r="I44" s="121" t="str">
        <f>VLOOKUP(E44,VIP!$A$2:$O9525,8,FALSE)</f>
        <v>Si</v>
      </c>
      <c r="J44" s="121" t="str">
        <f>VLOOKUP(E44,VIP!$A$2:$O9475,8,FALSE)</f>
        <v>Si</v>
      </c>
      <c r="K44" s="121" t="str">
        <f>VLOOKUP(E44,VIP!$A$2:$O13049,6,0)</f>
        <v>NO</v>
      </c>
      <c r="L44" s="123" t="s">
        <v>2458</v>
      </c>
      <c r="M44" s="146" t="s">
        <v>2610</v>
      </c>
      <c r="N44" s="117" t="s">
        <v>2471</v>
      </c>
      <c r="O44" s="142" t="s">
        <v>2472</v>
      </c>
      <c r="P44" s="136"/>
      <c r="Q44" s="201">
        <v>44305.611388888887</v>
      </c>
    </row>
    <row r="45" spans="1:17" s="99" customFormat="1" ht="18" x14ac:dyDescent="0.25">
      <c r="A45" s="121" t="str">
        <f>VLOOKUP(E45,'LISTADO ATM'!$A$2:$C$901,3,0)</f>
        <v>NORTE</v>
      </c>
      <c r="B45" s="139">
        <v>335856980</v>
      </c>
      <c r="C45" s="119">
        <v>44304.593368055554</v>
      </c>
      <c r="D45" s="121" t="s">
        <v>2527</v>
      </c>
      <c r="E45" s="122">
        <v>315</v>
      </c>
      <c r="F45" s="142" t="str">
        <f>VLOOKUP(E45,VIP!$A$2:$O12636,2,0)</f>
        <v>DRBR315</v>
      </c>
      <c r="G45" s="121" t="str">
        <f>VLOOKUP(E45,'LISTADO ATM'!$A$2:$B$900,2,0)</f>
        <v xml:space="preserve">ATM Oficina Estrella Sadalá </v>
      </c>
      <c r="H45" s="121" t="str">
        <f>VLOOKUP(E45,VIP!$A$2:$O17557,7,FALSE)</f>
        <v>Si</v>
      </c>
      <c r="I45" s="121" t="str">
        <f>VLOOKUP(E45,VIP!$A$2:$O9522,8,FALSE)</f>
        <v>Si</v>
      </c>
      <c r="J45" s="121" t="str">
        <f>VLOOKUP(E45,VIP!$A$2:$O9472,8,FALSE)</f>
        <v>Si</v>
      </c>
      <c r="K45" s="121" t="str">
        <f>VLOOKUP(E45,VIP!$A$2:$O13046,6,0)</f>
        <v>NO</v>
      </c>
      <c r="L45" s="123" t="s">
        <v>2458</v>
      </c>
      <c r="M45" s="146" t="s">
        <v>2610</v>
      </c>
      <c r="N45" s="117" t="s">
        <v>2471</v>
      </c>
      <c r="O45" s="142" t="s">
        <v>2529</v>
      </c>
      <c r="P45" s="136"/>
      <c r="Q45" s="201">
        <v>44305.442800925928</v>
      </c>
    </row>
    <row r="46" spans="1:17" s="99" customFormat="1" ht="18" x14ac:dyDescent="0.25">
      <c r="A46" s="121" t="str">
        <f>VLOOKUP(E46,'LISTADO ATM'!$A$2:$C$901,3,0)</f>
        <v>NORTE</v>
      </c>
      <c r="B46" s="139">
        <v>335857003</v>
      </c>
      <c r="C46" s="119">
        <v>44304.719826388886</v>
      </c>
      <c r="D46" s="121" t="s">
        <v>2491</v>
      </c>
      <c r="E46" s="122">
        <v>77</v>
      </c>
      <c r="F46" s="142" t="str">
        <f>VLOOKUP(E46,VIP!$A$2:$O12644,2,0)</f>
        <v>DRBR077</v>
      </c>
      <c r="G46" s="121" t="str">
        <f>VLOOKUP(E46,'LISTADO ATM'!$A$2:$B$900,2,0)</f>
        <v xml:space="preserve">ATM Oficina Cruce de Imbert </v>
      </c>
      <c r="H46" s="121" t="str">
        <f>VLOOKUP(E46,VIP!$A$2:$O17565,7,FALSE)</f>
        <v>Si</v>
      </c>
      <c r="I46" s="121" t="str">
        <f>VLOOKUP(E46,VIP!$A$2:$O9530,8,FALSE)</f>
        <v>Si</v>
      </c>
      <c r="J46" s="121" t="str">
        <f>VLOOKUP(E46,VIP!$A$2:$O9480,8,FALSE)</f>
        <v>Si</v>
      </c>
      <c r="K46" s="121" t="str">
        <f>VLOOKUP(E46,VIP!$A$2:$O13054,6,0)</f>
        <v>SI</v>
      </c>
      <c r="L46" s="123" t="s">
        <v>2458</v>
      </c>
      <c r="M46" s="146" t="s">
        <v>2610</v>
      </c>
      <c r="N46" s="117" t="s">
        <v>2471</v>
      </c>
      <c r="O46" s="142" t="s">
        <v>2492</v>
      </c>
      <c r="P46" s="136"/>
      <c r="Q46" s="201">
        <v>44305.611388888887</v>
      </c>
    </row>
    <row r="47" spans="1:17" s="99" customFormat="1" ht="18" x14ac:dyDescent="0.25">
      <c r="A47" s="121" t="str">
        <f>VLOOKUP(E47,'LISTADO ATM'!$A$2:$C$901,3,0)</f>
        <v>ESTE</v>
      </c>
      <c r="B47" s="139">
        <v>335857005</v>
      </c>
      <c r="C47" s="119">
        <v>44304.726689814815</v>
      </c>
      <c r="D47" s="121" t="s">
        <v>2491</v>
      </c>
      <c r="E47" s="122">
        <v>293</v>
      </c>
      <c r="F47" s="142" t="str">
        <f>VLOOKUP(E47,VIP!$A$2:$O12642,2,0)</f>
        <v>DRBR293</v>
      </c>
      <c r="G47" s="121" t="str">
        <f>VLOOKUP(E47,'LISTADO ATM'!$A$2:$B$900,2,0)</f>
        <v xml:space="preserve">ATM S/M Nueva Visión (San Pedro) </v>
      </c>
      <c r="H47" s="121" t="str">
        <f>VLOOKUP(E47,VIP!$A$2:$O17563,7,FALSE)</f>
        <v>Si</v>
      </c>
      <c r="I47" s="121" t="str">
        <f>VLOOKUP(E47,VIP!$A$2:$O9528,8,FALSE)</f>
        <v>Si</v>
      </c>
      <c r="J47" s="121" t="str">
        <f>VLOOKUP(E47,VIP!$A$2:$O9478,8,FALSE)</f>
        <v>Si</v>
      </c>
      <c r="K47" s="121" t="str">
        <f>VLOOKUP(E47,VIP!$A$2:$O13052,6,0)</f>
        <v>NO</v>
      </c>
      <c r="L47" s="123" t="s">
        <v>2458</v>
      </c>
      <c r="M47" s="146" t="s">
        <v>2610</v>
      </c>
      <c r="N47" s="117" t="s">
        <v>2471</v>
      </c>
      <c r="O47" s="142" t="s">
        <v>2492</v>
      </c>
      <c r="P47" s="136"/>
      <c r="Q47" s="201">
        <v>44305.442800925928</v>
      </c>
    </row>
    <row r="48" spans="1:17" s="99" customFormat="1" ht="18" x14ac:dyDescent="0.25">
      <c r="A48" s="121" t="str">
        <f>VLOOKUP(E48,'LISTADO ATM'!$A$2:$C$901,3,0)</f>
        <v>DISTRITO NACIONAL</v>
      </c>
      <c r="B48" s="139" t="s">
        <v>2656</v>
      </c>
      <c r="C48" s="119">
        <v>44305.49863425926</v>
      </c>
      <c r="D48" s="121" t="s">
        <v>2467</v>
      </c>
      <c r="E48" s="122">
        <v>60</v>
      </c>
      <c r="F48" s="142" t="str">
        <f>VLOOKUP(E48,VIP!$A$2:$O12661,2,0)</f>
        <v>DRBR060</v>
      </c>
      <c r="G48" s="121" t="str">
        <f>VLOOKUP(E48,'LISTADO ATM'!$A$2:$B$900,2,0)</f>
        <v xml:space="preserve">ATM Autobanco 27 de Febrero </v>
      </c>
      <c r="H48" s="121" t="str">
        <f>VLOOKUP(E48,VIP!$A$2:$O17582,7,FALSE)</f>
        <v>Si</v>
      </c>
      <c r="I48" s="121" t="str">
        <f>VLOOKUP(E48,VIP!$A$2:$O9547,8,FALSE)</f>
        <v>Si</v>
      </c>
      <c r="J48" s="121" t="str">
        <f>VLOOKUP(E48,VIP!$A$2:$O9497,8,FALSE)</f>
        <v>Si</v>
      </c>
      <c r="K48" s="121" t="str">
        <f>VLOOKUP(E48,VIP!$A$2:$O13071,6,0)</f>
        <v>NO</v>
      </c>
      <c r="L48" s="123" t="s">
        <v>2458</v>
      </c>
      <c r="M48" s="146" t="s">
        <v>2610</v>
      </c>
      <c r="N48" s="117" t="s">
        <v>2535</v>
      </c>
      <c r="O48" s="142" t="s">
        <v>2472</v>
      </c>
      <c r="P48" s="136"/>
      <c r="Q48" s="201" t="s">
        <v>2458</v>
      </c>
    </row>
    <row r="49" spans="1:17" s="99" customFormat="1" ht="18" x14ac:dyDescent="0.25">
      <c r="A49" s="121" t="str">
        <f>VLOOKUP(E49,'LISTADO ATM'!$A$2:$C$901,3,0)</f>
        <v>DISTRITO NACIONAL</v>
      </c>
      <c r="B49" s="139" t="s">
        <v>2655</v>
      </c>
      <c r="C49" s="119">
        <v>44305.5465625</v>
      </c>
      <c r="D49" s="121" t="s">
        <v>2467</v>
      </c>
      <c r="E49" s="122">
        <v>507</v>
      </c>
      <c r="F49" s="142" t="str">
        <f>VLOOKUP(E49,VIP!$A$2:$O12658,2,0)</f>
        <v>DRBR507</v>
      </c>
      <c r="G49" s="121" t="str">
        <f>VLOOKUP(E49,'LISTADO ATM'!$A$2:$B$900,2,0)</f>
        <v>ATM Estación Sigma Boca Chica</v>
      </c>
      <c r="H49" s="121" t="str">
        <f>VLOOKUP(E49,VIP!$A$2:$O17579,7,FALSE)</f>
        <v>Si</v>
      </c>
      <c r="I49" s="121" t="str">
        <f>VLOOKUP(E49,VIP!$A$2:$O9544,8,FALSE)</f>
        <v>Si</v>
      </c>
      <c r="J49" s="121" t="str">
        <f>VLOOKUP(E49,VIP!$A$2:$O9494,8,FALSE)</f>
        <v>Si</v>
      </c>
      <c r="K49" s="121" t="str">
        <f>VLOOKUP(E49,VIP!$A$2:$O13068,6,0)</f>
        <v>NO</v>
      </c>
      <c r="L49" s="123" t="s">
        <v>2657</v>
      </c>
      <c r="M49" s="146" t="s">
        <v>2610</v>
      </c>
      <c r="N49" s="117" t="s">
        <v>2535</v>
      </c>
      <c r="O49" s="142" t="s">
        <v>2472</v>
      </c>
      <c r="P49" s="136"/>
      <c r="Q49" s="201" t="s">
        <v>2657</v>
      </c>
    </row>
    <row r="50" spans="1:17" s="99" customFormat="1" ht="18" x14ac:dyDescent="0.25">
      <c r="A50" s="121" t="str">
        <f>VLOOKUP(E50,'LISTADO ATM'!$A$2:$C$901,3,0)</f>
        <v>NORTE</v>
      </c>
      <c r="B50" s="139" t="s">
        <v>2635</v>
      </c>
      <c r="C50" s="119">
        <v>44305.60224537037</v>
      </c>
      <c r="D50" s="121" t="s">
        <v>2189</v>
      </c>
      <c r="E50" s="122">
        <v>500</v>
      </c>
      <c r="F50" s="142" t="str">
        <f>VLOOKUP(E50,VIP!$A$2:$O12645,2,0)</f>
        <v>DRBR500</v>
      </c>
      <c r="G50" s="121" t="str">
        <f>VLOOKUP(E50,'LISTADO ATM'!$A$2:$B$900,2,0)</f>
        <v xml:space="preserve">ATM UNP Cutupú </v>
      </c>
      <c r="H50" s="121" t="str">
        <f>VLOOKUP(E50,VIP!$A$2:$O17566,7,FALSE)</f>
        <v>Si</v>
      </c>
      <c r="I50" s="121" t="str">
        <f>VLOOKUP(E50,VIP!$A$2:$O9531,8,FALSE)</f>
        <v>Si</v>
      </c>
      <c r="J50" s="121" t="str">
        <f>VLOOKUP(E50,VIP!$A$2:$O9481,8,FALSE)</f>
        <v>Si</v>
      </c>
      <c r="K50" s="121" t="str">
        <f>VLOOKUP(E50,VIP!$A$2:$O13055,6,0)</f>
        <v>NO</v>
      </c>
      <c r="L50" s="123" t="s">
        <v>2436</v>
      </c>
      <c r="M50" s="146" t="s">
        <v>2610</v>
      </c>
      <c r="N50" s="117" t="s">
        <v>2471</v>
      </c>
      <c r="O50" s="142" t="s">
        <v>2500</v>
      </c>
      <c r="P50" s="136"/>
      <c r="Q50" s="201">
        <v>44305.611388888887</v>
      </c>
    </row>
    <row r="51" spans="1:17" s="99" customFormat="1" ht="18" x14ac:dyDescent="0.25">
      <c r="A51" s="121" t="str">
        <f>VLOOKUP(E51,'LISTADO ATM'!$A$2:$C$901,3,0)</f>
        <v>NORTE</v>
      </c>
      <c r="B51" s="139" t="s">
        <v>2616</v>
      </c>
      <c r="C51" s="119">
        <v>44305.445219907408</v>
      </c>
      <c r="D51" s="121" t="s">
        <v>2189</v>
      </c>
      <c r="E51" s="122">
        <v>633</v>
      </c>
      <c r="F51" s="142" t="str">
        <f>VLOOKUP(E51,VIP!$A$2:$O12649,2,0)</f>
        <v>DRBR260</v>
      </c>
      <c r="G51" s="121" t="str">
        <f>VLOOKUP(E51,'LISTADO ATM'!$A$2:$B$900,2,0)</f>
        <v xml:space="preserve">ATM Autobanco Las Colinas </v>
      </c>
      <c r="H51" s="121" t="str">
        <f>VLOOKUP(E51,VIP!$A$2:$O17570,7,FALSE)</f>
        <v>Si</v>
      </c>
      <c r="I51" s="121" t="str">
        <f>VLOOKUP(E51,VIP!$A$2:$O9535,8,FALSE)</f>
        <v>Si</v>
      </c>
      <c r="J51" s="121" t="str">
        <f>VLOOKUP(E51,VIP!$A$2:$O9485,8,FALSE)</f>
        <v>Si</v>
      </c>
      <c r="K51" s="121" t="str">
        <f>VLOOKUP(E51,VIP!$A$2:$O13059,6,0)</f>
        <v>SI</v>
      </c>
      <c r="L51" s="123" t="s">
        <v>2436</v>
      </c>
      <c r="M51" s="146" t="s">
        <v>2610</v>
      </c>
      <c r="N51" s="117" t="s">
        <v>2471</v>
      </c>
      <c r="O51" s="142" t="s">
        <v>2500</v>
      </c>
      <c r="P51" s="136"/>
      <c r="Q51" s="201">
        <v>44305.611388888887</v>
      </c>
    </row>
    <row r="52" spans="1:17" s="99" customFormat="1" ht="18" x14ac:dyDescent="0.25">
      <c r="A52" s="121" t="str">
        <f>VLOOKUP(E52,'LISTADO ATM'!$A$2:$C$901,3,0)</f>
        <v>DISTRITO NACIONAL</v>
      </c>
      <c r="B52" s="139">
        <v>335856515</v>
      </c>
      <c r="C52" s="119">
        <v>44302.912685185183</v>
      </c>
      <c r="D52" s="121" t="s">
        <v>2188</v>
      </c>
      <c r="E52" s="122">
        <v>955</v>
      </c>
      <c r="F52" s="142" t="str">
        <f>VLOOKUP(E52,VIP!$A$2:$O12622,2,0)</f>
        <v>DRBR955</v>
      </c>
      <c r="G52" s="121" t="str">
        <f>VLOOKUP(E52,'LISTADO ATM'!$A$2:$B$900,2,0)</f>
        <v xml:space="preserve">ATM Oficina Americana Independencia II </v>
      </c>
      <c r="H52" s="121" t="str">
        <f>VLOOKUP(E52,VIP!$A$2:$O17543,7,FALSE)</f>
        <v>Si</v>
      </c>
      <c r="I52" s="121" t="str">
        <f>VLOOKUP(E52,VIP!$A$2:$O9508,8,FALSE)</f>
        <v>Si</v>
      </c>
      <c r="J52" s="121" t="str">
        <f>VLOOKUP(E52,VIP!$A$2:$O9458,8,FALSE)</f>
        <v>Si</v>
      </c>
      <c r="K52" s="121" t="str">
        <f>VLOOKUP(E52,VIP!$A$2:$O13032,6,0)</f>
        <v>NO</v>
      </c>
      <c r="L52" s="123" t="s">
        <v>2430</v>
      </c>
      <c r="M52" s="146" t="s">
        <v>2610</v>
      </c>
      <c r="N52" s="117" t="s">
        <v>2471</v>
      </c>
      <c r="O52" s="142" t="s">
        <v>2188</v>
      </c>
      <c r="P52" s="136"/>
      <c r="Q52" s="201">
        <v>44305.611388888887</v>
      </c>
    </row>
    <row r="53" spans="1:17" s="99" customFormat="1" ht="18" x14ac:dyDescent="0.25">
      <c r="A53" s="121" t="str">
        <f>VLOOKUP(E53,'LISTADO ATM'!$A$2:$C$901,3,0)</f>
        <v>DISTRITO NACIONAL</v>
      </c>
      <c r="B53" s="139">
        <v>335856969</v>
      </c>
      <c r="C53" s="119">
        <v>44304.533043981479</v>
      </c>
      <c r="D53" s="121" t="s">
        <v>2188</v>
      </c>
      <c r="E53" s="122">
        <v>744</v>
      </c>
      <c r="F53" s="142" t="str">
        <f>VLOOKUP(E53,VIP!$A$2:$O12644,2,0)</f>
        <v>DRBR289</v>
      </c>
      <c r="G53" s="121" t="str">
        <f>VLOOKUP(E53,'LISTADO ATM'!$A$2:$B$900,2,0)</f>
        <v xml:space="preserve">ATM Multicentro La Sirena Venezuela </v>
      </c>
      <c r="H53" s="121" t="str">
        <f>VLOOKUP(E53,VIP!$A$2:$O17565,7,FALSE)</f>
        <v>Si</v>
      </c>
      <c r="I53" s="121" t="str">
        <f>VLOOKUP(E53,VIP!$A$2:$O9530,8,FALSE)</f>
        <v>Si</v>
      </c>
      <c r="J53" s="121" t="str">
        <f>VLOOKUP(E53,VIP!$A$2:$O9480,8,FALSE)</f>
        <v>Si</v>
      </c>
      <c r="K53" s="121" t="str">
        <f>VLOOKUP(E53,VIP!$A$2:$O13054,6,0)</f>
        <v>SI</v>
      </c>
      <c r="L53" s="123" t="s">
        <v>2430</v>
      </c>
      <c r="M53" s="146" t="s">
        <v>2610</v>
      </c>
      <c r="N53" s="117" t="s">
        <v>2471</v>
      </c>
      <c r="O53" s="142" t="s">
        <v>2473</v>
      </c>
      <c r="P53" s="136"/>
      <c r="Q53" s="201">
        <v>44305.611388888887</v>
      </c>
    </row>
    <row r="54" spans="1:17" s="99" customFormat="1" ht="18" x14ac:dyDescent="0.25">
      <c r="A54" s="121" t="str">
        <f>VLOOKUP(E54,'LISTADO ATM'!$A$2:$C$901,3,0)</f>
        <v>ESTE</v>
      </c>
      <c r="B54" s="139">
        <v>335856915</v>
      </c>
      <c r="C54" s="119">
        <v>44303.835844907408</v>
      </c>
      <c r="D54" s="121" t="s">
        <v>2491</v>
      </c>
      <c r="E54" s="122">
        <v>660</v>
      </c>
      <c r="F54" s="142" t="str">
        <f>VLOOKUP(E54,VIP!$A$2:$O12633,2,0)</f>
        <v>DRBR660</v>
      </c>
      <c r="G54" s="121" t="str">
        <f>VLOOKUP(E54,'LISTADO ATM'!$A$2:$B$900,2,0)</f>
        <v>ATM Oficina Romana Norte II</v>
      </c>
      <c r="H54" s="121" t="str">
        <f>VLOOKUP(E54,VIP!$A$2:$O17554,7,FALSE)</f>
        <v>N/A</v>
      </c>
      <c r="I54" s="121" t="str">
        <f>VLOOKUP(E54,VIP!$A$2:$O9519,8,FALSE)</f>
        <v>N/A</v>
      </c>
      <c r="J54" s="121" t="str">
        <f>VLOOKUP(E54,VIP!$A$2:$O9469,8,FALSE)</f>
        <v>N/A</v>
      </c>
      <c r="K54" s="121" t="str">
        <f>VLOOKUP(E54,VIP!$A$2:$O13043,6,0)</f>
        <v>N/A</v>
      </c>
      <c r="L54" s="123" t="s">
        <v>2530</v>
      </c>
      <c r="M54" s="146" t="s">
        <v>2610</v>
      </c>
      <c r="N54" s="117" t="s">
        <v>2471</v>
      </c>
      <c r="O54" s="142" t="s">
        <v>2492</v>
      </c>
      <c r="P54" s="136"/>
      <c r="Q54" s="201">
        <v>44305.611388888887</v>
      </c>
    </row>
    <row r="55" spans="1:17" s="99" customFormat="1" ht="18" x14ac:dyDescent="0.25">
      <c r="A55" s="121" t="str">
        <f>VLOOKUP(E55,'LISTADO ATM'!$A$2:$C$901,3,0)</f>
        <v>SUR</v>
      </c>
      <c r="B55" s="139">
        <v>335856952</v>
      </c>
      <c r="C55" s="119">
        <v>44304.444039351853</v>
      </c>
      <c r="D55" s="121" t="s">
        <v>2491</v>
      </c>
      <c r="E55" s="122">
        <v>6</v>
      </c>
      <c r="F55" s="142" t="str">
        <f>VLOOKUP(E55,VIP!$A$2:$O12634,2,0)</f>
        <v>DRBR006</v>
      </c>
      <c r="G55" s="121" t="str">
        <f>VLOOKUP(E55,'LISTADO ATM'!$A$2:$B$900,2,0)</f>
        <v xml:space="preserve">ATM Plaza WAO San Juan </v>
      </c>
      <c r="H55" s="121" t="str">
        <f>VLOOKUP(E55,VIP!$A$2:$O17555,7,FALSE)</f>
        <v>N/A</v>
      </c>
      <c r="I55" s="121" t="str">
        <f>VLOOKUP(E55,VIP!$A$2:$O9520,8,FALSE)</f>
        <v>N/A</v>
      </c>
      <c r="J55" s="121" t="str">
        <f>VLOOKUP(E55,VIP!$A$2:$O9470,8,FALSE)</f>
        <v>N/A</v>
      </c>
      <c r="K55" s="121" t="str">
        <f>VLOOKUP(E55,VIP!$A$2:$O13044,6,0)</f>
        <v/>
      </c>
      <c r="L55" s="123" t="s">
        <v>2530</v>
      </c>
      <c r="M55" s="146" t="s">
        <v>2610</v>
      </c>
      <c r="N55" s="117" t="s">
        <v>2471</v>
      </c>
      <c r="O55" s="142" t="s">
        <v>2532</v>
      </c>
      <c r="P55" s="136"/>
      <c r="Q55" s="201">
        <v>44305.611388888887</v>
      </c>
    </row>
    <row r="56" spans="1:17" s="99" customFormat="1" ht="18" x14ac:dyDescent="0.25">
      <c r="A56" s="121" t="str">
        <f>VLOOKUP(E56,'LISTADO ATM'!$A$2:$C$901,3,0)</f>
        <v>NORTE</v>
      </c>
      <c r="B56" s="139">
        <v>335856954</v>
      </c>
      <c r="C56" s="119">
        <v>44304.447766203702</v>
      </c>
      <c r="D56" s="121" t="s">
        <v>2527</v>
      </c>
      <c r="E56" s="122">
        <v>136</v>
      </c>
      <c r="F56" s="142" t="str">
        <f>VLOOKUP(E56,VIP!$A$2:$O12633,2,0)</f>
        <v>DRBR136</v>
      </c>
      <c r="G56" s="121" t="str">
        <f>VLOOKUP(E56,'LISTADO ATM'!$A$2:$B$900,2,0)</f>
        <v>ATM S/M Xtra (Santiago)</v>
      </c>
      <c r="H56" s="121" t="str">
        <f>VLOOKUP(E56,VIP!$A$2:$O17554,7,FALSE)</f>
        <v>Si</v>
      </c>
      <c r="I56" s="121" t="str">
        <f>VLOOKUP(E56,VIP!$A$2:$O9519,8,FALSE)</f>
        <v>Si</v>
      </c>
      <c r="J56" s="121" t="str">
        <f>VLOOKUP(E56,VIP!$A$2:$O9469,8,FALSE)</f>
        <v>Si</v>
      </c>
      <c r="K56" s="121" t="str">
        <f>VLOOKUP(E56,VIP!$A$2:$O13043,6,0)</f>
        <v>NO</v>
      </c>
      <c r="L56" s="123" t="s">
        <v>2530</v>
      </c>
      <c r="M56" s="146" t="s">
        <v>2610</v>
      </c>
      <c r="N56" s="117" t="s">
        <v>2471</v>
      </c>
      <c r="O56" s="142" t="s">
        <v>2529</v>
      </c>
      <c r="P56" s="136"/>
      <c r="Q56" s="201">
        <v>44305.611388888887</v>
      </c>
    </row>
    <row r="57" spans="1:17" s="99" customFormat="1" ht="18" x14ac:dyDescent="0.25">
      <c r="A57" s="121" t="str">
        <f>VLOOKUP(E57,'LISTADO ATM'!$A$2:$C$901,3,0)</f>
        <v>ESTE</v>
      </c>
      <c r="B57" s="139">
        <v>335856510</v>
      </c>
      <c r="C57" s="119">
        <v>44302.859733796293</v>
      </c>
      <c r="D57" s="121" t="s">
        <v>2491</v>
      </c>
      <c r="E57" s="122">
        <v>386</v>
      </c>
      <c r="F57" s="142" t="str">
        <f>VLOOKUP(E57,VIP!$A$2:$O12627,2,0)</f>
        <v>DRBR386</v>
      </c>
      <c r="G57" s="121" t="str">
        <f>VLOOKUP(E57,'LISTADO ATM'!$A$2:$B$900,2,0)</f>
        <v xml:space="preserve">ATM Plaza Verón II </v>
      </c>
      <c r="H57" s="121" t="str">
        <f>VLOOKUP(E57,VIP!$A$2:$O17548,7,FALSE)</f>
        <v>Si</v>
      </c>
      <c r="I57" s="121" t="str">
        <f>VLOOKUP(E57,VIP!$A$2:$O9513,8,FALSE)</f>
        <v>Si</v>
      </c>
      <c r="J57" s="121" t="str">
        <f>VLOOKUP(E57,VIP!$A$2:$O9463,8,FALSE)</f>
        <v>Si</v>
      </c>
      <c r="K57" s="121" t="str">
        <f>VLOOKUP(E57,VIP!$A$2:$O13037,6,0)</f>
        <v>NO</v>
      </c>
      <c r="L57" s="123" t="s">
        <v>2427</v>
      </c>
      <c r="M57" s="146" t="s">
        <v>2610</v>
      </c>
      <c r="N57" s="117" t="s">
        <v>2471</v>
      </c>
      <c r="O57" s="142" t="s">
        <v>2491</v>
      </c>
      <c r="P57" s="136"/>
      <c r="Q57" s="201">
        <v>44305.611388888887</v>
      </c>
    </row>
    <row r="58" spans="1:17" s="99" customFormat="1" ht="18" x14ac:dyDescent="0.25">
      <c r="A58" s="121" t="str">
        <f>VLOOKUP(E58,'LISTADO ATM'!$A$2:$C$901,3,0)</f>
        <v>DISTRITO NACIONAL</v>
      </c>
      <c r="B58" s="139">
        <v>335856708</v>
      </c>
      <c r="C58" s="119">
        <v>44303.429502314815</v>
      </c>
      <c r="D58" s="121" t="s">
        <v>2491</v>
      </c>
      <c r="E58" s="122">
        <v>813</v>
      </c>
      <c r="F58" s="142" t="str">
        <f>VLOOKUP(E58,VIP!$A$2:$O12627,2,0)</f>
        <v>DRBR815</v>
      </c>
      <c r="G58" s="121" t="str">
        <f>VLOOKUP(E58,'LISTADO ATM'!$A$2:$B$900,2,0)</f>
        <v>ATM Occidental Mall</v>
      </c>
      <c r="H58" s="121" t="str">
        <f>VLOOKUP(E58,VIP!$A$2:$O17548,7,FALSE)</f>
        <v>Si</v>
      </c>
      <c r="I58" s="121" t="str">
        <f>VLOOKUP(E58,VIP!$A$2:$O9513,8,FALSE)</f>
        <v>Si</v>
      </c>
      <c r="J58" s="121" t="str">
        <f>VLOOKUP(E58,VIP!$A$2:$O9463,8,FALSE)</f>
        <v>Si</v>
      </c>
      <c r="K58" s="121" t="str">
        <f>VLOOKUP(E58,VIP!$A$2:$O13037,6,0)</f>
        <v>NO</v>
      </c>
      <c r="L58" s="123" t="s">
        <v>2427</v>
      </c>
      <c r="M58" s="146" t="s">
        <v>2610</v>
      </c>
      <c r="N58" s="117" t="s">
        <v>2471</v>
      </c>
      <c r="O58" s="142" t="s">
        <v>2492</v>
      </c>
      <c r="P58" s="136"/>
      <c r="Q58" s="201">
        <v>44305.442800925928</v>
      </c>
    </row>
    <row r="59" spans="1:17" s="99" customFormat="1" ht="18" x14ac:dyDescent="0.25">
      <c r="A59" s="121" t="str">
        <f>VLOOKUP(E59,'LISTADO ATM'!$A$2:$C$901,3,0)</f>
        <v>ESTE</v>
      </c>
      <c r="B59" s="139">
        <v>335856836</v>
      </c>
      <c r="C59" s="119">
        <v>44303.604131944441</v>
      </c>
      <c r="D59" s="121" t="s">
        <v>2467</v>
      </c>
      <c r="E59" s="122">
        <v>480</v>
      </c>
      <c r="F59" s="142" t="str">
        <f>VLOOKUP(E59,VIP!$A$2:$O12634,2,0)</f>
        <v>DRBR480</v>
      </c>
      <c r="G59" s="121" t="str">
        <f>VLOOKUP(E59,'LISTADO ATM'!$A$2:$B$900,2,0)</f>
        <v>ATM UNP Farmaconal Higuey</v>
      </c>
      <c r="H59" s="121" t="str">
        <f>VLOOKUP(E59,VIP!$A$2:$O17555,7,FALSE)</f>
        <v>N/A</v>
      </c>
      <c r="I59" s="121" t="str">
        <f>VLOOKUP(E59,VIP!$A$2:$O9520,8,FALSE)</f>
        <v>N/A</v>
      </c>
      <c r="J59" s="121" t="str">
        <f>VLOOKUP(E59,VIP!$A$2:$O9470,8,FALSE)</f>
        <v>N/A</v>
      </c>
      <c r="K59" s="121" t="str">
        <f>VLOOKUP(E59,VIP!$A$2:$O13044,6,0)</f>
        <v>N/A</v>
      </c>
      <c r="L59" s="123" t="s">
        <v>2427</v>
      </c>
      <c r="M59" s="146" t="s">
        <v>2610</v>
      </c>
      <c r="N59" s="117" t="s">
        <v>2471</v>
      </c>
      <c r="O59" s="142" t="s">
        <v>2472</v>
      </c>
      <c r="P59" s="136"/>
      <c r="Q59" s="201">
        <v>44305.611388888887</v>
      </c>
    </row>
    <row r="60" spans="1:17" s="99" customFormat="1" ht="18" x14ac:dyDescent="0.25">
      <c r="A60" s="121" t="str">
        <f>VLOOKUP(E60,'LISTADO ATM'!$A$2:$C$901,3,0)</f>
        <v>DISTRITO NACIONAL</v>
      </c>
      <c r="B60" s="139">
        <v>335856879</v>
      </c>
      <c r="C60" s="119">
        <v>44303.716435185182</v>
      </c>
      <c r="D60" s="121" t="s">
        <v>2467</v>
      </c>
      <c r="E60" s="122">
        <v>165</v>
      </c>
      <c r="F60" s="142" t="str">
        <f>VLOOKUP(E60,VIP!$A$2:$O12648,2,0)</f>
        <v>DRBR165</v>
      </c>
      <c r="G60" s="121" t="str">
        <f>VLOOKUP(E60,'LISTADO ATM'!$A$2:$B$900,2,0)</f>
        <v>ATM Autoservicio Megacentro</v>
      </c>
      <c r="H60" s="121" t="str">
        <f>VLOOKUP(E60,VIP!$A$2:$O17569,7,FALSE)</f>
        <v>Si</v>
      </c>
      <c r="I60" s="121" t="str">
        <f>VLOOKUP(E60,VIP!$A$2:$O9534,8,FALSE)</f>
        <v>Si</v>
      </c>
      <c r="J60" s="121" t="str">
        <f>VLOOKUP(E60,VIP!$A$2:$O9484,8,FALSE)</f>
        <v>Si</v>
      </c>
      <c r="K60" s="121" t="str">
        <f>VLOOKUP(E60,VIP!$A$2:$O13058,6,0)</f>
        <v>SI</v>
      </c>
      <c r="L60" s="123" t="s">
        <v>2427</v>
      </c>
      <c r="M60" s="146" t="s">
        <v>2610</v>
      </c>
      <c r="N60" s="117" t="s">
        <v>2471</v>
      </c>
      <c r="O60" s="142" t="s">
        <v>2472</v>
      </c>
      <c r="P60" s="136"/>
      <c r="Q60" s="201">
        <v>44305.611388888887</v>
      </c>
    </row>
    <row r="61" spans="1:17" s="99" customFormat="1" ht="18" x14ac:dyDescent="0.25">
      <c r="A61" s="121" t="str">
        <f>VLOOKUP(E61,'LISTADO ATM'!$A$2:$C$901,3,0)</f>
        <v>SUR</v>
      </c>
      <c r="B61" s="139">
        <v>335856913</v>
      </c>
      <c r="C61" s="119">
        <v>44303.834178240744</v>
      </c>
      <c r="D61" s="121" t="s">
        <v>2491</v>
      </c>
      <c r="E61" s="122">
        <v>45</v>
      </c>
      <c r="F61" s="142" t="str">
        <f>VLOOKUP(E61,VIP!$A$2:$O12635,2,0)</f>
        <v>DRBR045</v>
      </c>
      <c r="G61" s="121" t="str">
        <f>VLOOKUP(E61,'LISTADO ATM'!$A$2:$B$900,2,0)</f>
        <v xml:space="preserve">ATM Oficina Tamayo </v>
      </c>
      <c r="H61" s="121" t="str">
        <f>VLOOKUP(E61,VIP!$A$2:$O17556,7,FALSE)</f>
        <v>Si</v>
      </c>
      <c r="I61" s="121" t="str">
        <f>VLOOKUP(E61,VIP!$A$2:$O9521,8,FALSE)</f>
        <v>Si</v>
      </c>
      <c r="J61" s="121" t="str">
        <f>VLOOKUP(E61,VIP!$A$2:$O9471,8,FALSE)</f>
        <v>Si</v>
      </c>
      <c r="K61" s="121" t="str">
        <f>VLOOKUP(E61,VIP!$A$2:$O13045,6,0)</f>
        <v>SI</v>
      </c>
      <c r="L61" s="123" t="s">
        <v>2427</v>
      </c>
      <c r="M61" s="146" t="s">
        <v>2610</v>
      </c>
      <c r="N61" s="117" t="s">
        <v>2471</v>
      </c>
      <c r="O61" s="142" t="s">
        <v>2492</v>
      </c>
      <c r="P61" s="136"/>
      <c r="Q61" s="201">
        <v>44305.611388888887</v>
      </c>
    </row>
    <row r="62" spans="1:17" s="99" customFormat="1" ht="18" x14ac:dyDescent="0.25">
      <c r="A62" s="121" t="str">
        <f>VLOOKUP(E62,'LISTADO ATM'!$A$2:$C$901,3,0)</f>
        <v>DISTRITO NACIONAL</v>
      </c>
      <c r="B62" s="139">
        <v>335856960</v>
      </c>
      <c r="C62" s="119">
        <v>44304.49900462963</v>
      </c>
      <c r="D62" s="121" t="s">
        <v>2467</v>
      </c>
      <c r="E62" s="122">
        <v>391</v>
      </c>
      <c r="F62" s="142" t="str">
        <f>VLOOKUP(E62,VIP!$A$2:$O12652,2,0)</f>
        <v>DRBR391</v>
      </c>
      <c r="G62" s="121" t="str">
        <f>VLOOKUP(E62,'LISTADO ATM'!$A$2:$B$900,2,0)</f>
        <v xml:space="preserve">ATM S/M Jumbo Luperón </v>
      </c>
      <c r="H62" s="121" t="str">
        <f>VLOOKUP(E62,VIP!$A$2:$O17573,7,FALSE)</f>
        <v>Si</v>
      </c>
      <c r="I62" s="121" t="str">
        <f>VLOOKUP(E62,VIP!$A$2:$O9538,8,FALSE)</f>
        <v>Si</v>
      </c>
      <c r="J62" s="121" t="str">
        <f>VLOOKUP(E62,VIP!$A$2:$O9488,8,FALSE)</f>
        <v>Si</v>
      </c>
      <c r="K62" s="121" t="str">
        <f>VLOOKUP(E62,VIP!$A$2:$O13062,6,0)</f>
        <v>NO</v>
      </c>
      <c r="L62" s="123" t="s">
        <v>2427</v>
      </c>
      <c r="M62" s="146" t="s">
        <v>2610</v>
      </c>
      <c r="N62" s="117" t="s">
        <v>2471</v>
      </c>
      <c r="O62" s="142" t="s">
        <v>2472</v>
      </c>
      <c r="P62" s="136"/>
      <c r="Q62" s="201">
        <v>44305.611388888887</v>
      </c>
    </row>
    <row r="63" spans="1:17" s="99" customFormat="1" ht="18" x14ac:dyDescent="0.25">
      <c r="A63" s="121" t="str">
        <f>VLOOKUP(E63,'LISTADO ATM'!$A$2:$C$901,3,0)</f>
        <v>DISTRITO NACIONAL</v>
      </c>
      <c r="B63" s="139">
        <v>335856961</v>
      </c>
      <c r="C63" s="119">
        <v>44304.501157407409</v>
      </c>
      <c r="D63" s="121" t="s">
        <v>2491</v>
      </c>
      <c r="E63" s="122">
        <v>734</v>
      </c>
      <c r="F63" s="142" t="str">
        <f>VLOOKUP(E63,VIP!$A$2:$O12651,2,0)</f>
        <v>DRBR178</v>
      </c>
      <c r="G63" s="121" t="str">
        <f>VLOOKUP(E63,'LISTADO ATM'!$A$2:$B$900,2,0)</f>
        <v xml:space="preserve">ATM Oficina Independencia I </v>
      </c>
      <c r="H63" s="121" t="str">
        <f>VLOOKUP(E63,VIP!$A$2:$O17572,7,FALSE)</f>
        <v>Si</v>
      </c>
      <c r="I63" s="121" t="str">
        <f>VLOOKUP(E63,VIP!$A$2:$O9537,8,FALSE)</f>
        <v>Si</v>
      </c>
      <c r="J63" s="121" t="str">
        <f>VLOOKUP(E63,VIP!$A$2:$O9487,8,FALSE)</f>
        <v>Si</v>
      </c>
      <c r="K63" s="121" t="str">
        <f>VLOOKUP(E63,VIP!$A$2:$O13061,6,0)</f>
        <v>SI</v>
      </c>
      <c r="L63" s="123" t="s">
        <v>2427</v>
      </c>
      <c r="M63" s="146" t="s">
        <v>2610</v>
      </c>
      <c r="N63" s="117" t="s">
        <v>2471</v>
      </c>
      <c r="O63" s="142" t="s">
        <v>2532</v>
      </c>
      <c r="P63" s="136"/>
      <c r="Q63" s="201">
        <v>44305.442800925928</v>
      </c>
    </row>
    <row r="64" spans="1:17" s="99" customFormat="1" ht="18" x14ac:dyDescent="0.25">
      <c r="A64" s="121" t="str">
        <f>VLOOKUP(E64,'LISTADO ATM'!$A$2:$C$901,3,0)</f>
        <v>DISTRITO NACIONAL</v>
      </c>
      <c r="B64" s="139">
        <v>335856974</v>
      </c>
      <c r="C64" s="119">
        <v>44304.548958333333</v>
      </c>
      <c r="D64" s="121" t="s">
        <v>2467</v>
      </c>
      <c r="E64" s="122">
        <v>590</v>
      </c>
      <c r="F64" s="142" t="str">
        <f>VLOOKUP(E64,VIP!$A$2:$O12641,2,0)</f>
        <v>DRBR177</v>
      </c>
      <c r="G64" s="121" t="str">
        <f>VLOOKUP(E64,'LISTADO ATM'!$A$2:$B$900,2,0)</f>
        <v xml:space="preserve">ATM Olé Aut. Las Américas </v>
      </c>
      <c r="H64" s="121" t="str">
        <f>VLOOKUP(E64,VIP!$A$2:$O17562,7,FALSE)</f>
        <v>Si</v>
      </c>
      <c r="I64" s="121" t="str">
        <f>VLOOKUP(E64,VIP!$A$2:$O9527,8,FALSE)</f>
        <v>Si</v>
      </c>
      <c r="J64" s="121" t="str">
        <f>VLOOKUP(E64,VIP!$A$2:$O9477,8,FALSE)</f>
        <v>Si</v>
      </c>
      <c r="K64" s="121" t="str">
        <f>VLOOKUP(E64,VIP!$A$2:$O13051,6,0)</f>
        <v>SI</v>
      </c>
      <c r="L64" s="123" t="s">
        <v>2427</v>
      </c>
      <c r="M64" s="146" t="s">
        <v>2610</v>
      </c>
      <c r="N64" s="117" t="s">
        <v>2471</v>
      </c>
      <c r="O64" s="142" t="s">
        <v>2472</v>
      </c>
      <c r="P64" s="136"/>
      <c r="Q64" s="201">
        <v>44305.611388888887</v>
      </c>
    </row>
    <row r="65" spans="1:17" s="99" customFormat="1" ht="18" x14ac:dyDescent="0.25">
      <c r="A65" s="121" t="str">
        <f>VLOOKUP(E65,'LISTADO ATM'!$A$2:$C$901,3,0)</f>
        <v>DISTRITO NACIONAL</v>
      </c>
      <c r="B65" s="139">
        <v>335856976</v>
      </c>
      <c r="C65" s="119">
        <v>44304.550543981481</v>
      </c>
      <c r="D65" s="121" t="s">
        <v>2491</v>
      </c>
      <c r="E65" s="122">
        <v>378</v>
      </c>
      <c r="F65" s="142" t="str">
        <f>VLOOKUP(E65,VIP!$A$2:$O12640,2,0)</f>
        <v>DRBR378</v>
      </c>
      <c r="G65" s="121" t="str">
        <f>VLOOKUP(E65,'LISTADO ATM'!$A$2:$B$900,2,0)</f>
        <v>ATM UNP Villa Flores</v>
      </c>
      <c r="H65" s="121" t="str">
        <f>VLOOKUP(E65,VIP!$A$2:$O17561,7,FALSE)</f>
        <v>N/A</v>
      </c>
      <c r="I65" s="121" t="str">
        <f>VLOOKUP(E65,VIP!$A$2:$O9526,8,FALSE)</f>
        <v>N/A</v>
      </c>
      <c r="J65" s="121" t="str">
        <f>VLOOKUP(E65,VIP!$A$2:$O9476,8,FALSE)</f>
        <v>N/A</v>
      </c>
      <c r="K65" s="121" t="str">
        <f>VLOOKUP(E65,VIP!$A$2:$O13050,6,0)</f>
        <v>N/A</v>
      </c>
      <c r="L65" s="123" t="s">
        <v>2427</v>
      </c>
      <c r="M65" s="146" t="s">
        <v>2610</v>
      </c>
      <c r="N65" s="117" t="s">
        <v>2471</v>
      </c>
      <c r="O65" s="142" t="s">
        <v>2532</v>
      </c>
      <c r="P65" s="136"/>
      <c r="Q65" s="201">
        <v>44305.611388888887</v>
      </c>
    </row>
    <row r="66" spans="1:17" s="99" customFormat="1" ht="18" x14ac:dyDescent="0.25">
      <c r="A66" s="121" t="str">
        <f>VLOOKUP(E66,'LISTADO ATM'!$A$2:$C$901,3,0)</f>
        <v>ESTE</v>
      </c>
      <c r="B66" s="139">
        <v>335856987</v>
      </c>
      <c r="C66" s="119">
        <v>44304.660231481481</v>
      </c>
      <c r="D66" s="121" t="s">
        <v>2491</v>
      </c>
      <c r="E66" s="122">
        <v>776</v>
      </c>
      <c r="F66" s="142" t="str">
        <f>VLOOKUP(E66,VIP!$A$2:$O12648,2,0)</f>
        <v>DRBR03D</v>
      </c>
      <c r="G66" s="121" t="str">
        <f>VLOOKUP(E66,'LISTADO ATM'!$A$2:$B$900,2,0)</f>
        <v xml:space="preserve">ATM Oficina Monte Plata </v>
      </c>
      <c r="H66" s="121" t="str">
        <f>VLOOKUP(E66,VIP!$A$2:$O17569,7,FALSE)</f>
        <v>Si</v>
      </c>
      <c r="I66" s="121" t="str">
        <f>VLOOKUP(E66,VIP!$A$2:$O9534,8,FALSE)</f>
        <v>Si</v>
      </c>
      <c r="J66" s="121" t="str">
        <f>VLOOKUP(E66,VIP!$A$2:$O9484,8,FALSE)</f>
        <v>Si</v>
      </c>
      <c r="K66" s="121" t="str">
        <f>VLOOKUP(E66,VIP!$A$2:$O13058,6,0)</f>
        <v>SI</v>
      </c>
      <c r="L66" s="123" t="s">
        <v>2427</v>
      </c>
      <c r="M66" s="146" t="s">
        <v>2610</v>
      </c>
      <c r="N66" s="117" t="s">
        <v>2471</v>
      </c>
      <c r="O66" s="142" t="s">
        <v>2532</v>
      </c>
      <c r="P66" s="136"/>
      <c r="Q66" s="201">
        <v>44305.611388888887</v>
      </c>
    </row>
    <row r="67" spans="1:17" s="99" customFormat="1" ht="18" x14ac:dyDescent="0.25">
      <c r="A67" s="121" t="str">
        <f>VLOOKUP(E67,'LISTADO ATM'!$A$2:$C$901,3,0)</f>
        <v>NORTE</v>
      </c>
      <c r="B67" s="139">
        <v>335857004</v>
      </c>
      <c r="C67" s="119">
        <v>44304.721990740742</v>
      </c>
      <c r="D67" s="121" t="s">
        <v>2491</v>
      </c>
      <c r="E67" s="122">
        <v>91</v>
      </c>
      <c r="F67" s="142" t="str">
        <f>VLOOKUP(E67,VIP!$A$2:$O12643,2,0)</f>
        <v>DRBR091</v>
      </c>
      <c r="G67" s="121" t="str">
        <f>VLOOKUP(E67,'LISTADO ATM'!$A$2:$B$900,2,0)</f>
        <v xml:space="preserve">ATM UNP Villa Isabela </v>
      </c>
      <c r="H67" s="121" t="str">
        <f>VLOOKUP(E67,VIP!$A$2:$O17564,7,FALSE)</f>
        <v>Si</v>
      </c>
      <c r="I67" s="121" t="str">
        <f>VLOOKUP(E67,VIP!$A$2:$O9529,8,FALSE)</f>
        <v>Si</v>
      </c>
      <c r="J67" s="121" t="str">
        <f>VLOOKUP(E67,VIP!$A$2:$O9479,8,FALSE)</f>
        <v>Si</v>
      </c>
      <c r="K67" s="121" t="str">
        <f>VLOOKUP(E67,VIP!$A$2:$O13053,6,0)</f>
        <v>NO</v>
      </c>
      <c r="L67" s="123" t="s">
        <v>2427</v>
      </c>
      <c r="M67" s="146" t="s">
        <v>2610</v>
      </c>
      <c r="N67" s="117" t="s">
        <v>2471</v>
      </c>
      <c r="O67" s="142" t="s">
        <v>2492</v>
      </c>
      <c r="P67" s="136"/>
      <c r="Q67" s="201">
        <v>44305.611388888887</v>
      </c>
    </row>
    <row r="68" spans="1:17" s="99" customFormat="1" ht="18" x14ac:dyDescent="0.25">
      <c r="A68" s="121" t="str">
        <f>VLOOKUP(E68,'LISTADO ATM'!$A$2:$C$901,3,0)</f>
        <v>DISTRITO NACIONAL</v>
      </c>
      <c r="B68" s="139">
        <v>335857008</v>
      </c>
      <c r="C68" s="119">
        <v>44304.740717592591</v>
      </c>
      <c r="D68" s="121" t="s">
        <v>2467</v>
      </c>
      <c r="E68" s="122">
        <v>696</v>
      </c>
      <c r="F68" s="142" t="str">
        <f>VLOOKUP(E68,VIP!$A$2:$O12639,2,0)</f>
        <v>DRBR696</v>
      </c>
      <c r="G68" s="121" t="str">
        <f>VLOOKUP(E68,'LISTADO ATM'!$A$2:$B$900,2,0)</f>
        <v>ATM Olé Jacobo Majluta</v>
      </c>
      <c r="H68" s="121" t="str">
        <f>VLOOKUP(E68,VIP!$A$2:$O17560,7,FALSE)</f>
        <v>Si</v>
      </c>
      <c r="I68" s="121" t="str">
        <f>VLOOKUP(E68,VIP!$A$2:$O9525,8,FALSE)</f>
        <v>Si</v>
      </c>
      <c r="J68" s="121" t="str">
        <f>VLOOKUP(E68,VIP!$A$2:$O9475,8,FALSE)</f>
        <v>Si</v>
      </c>
      <c r="K68" s="121" t="str">
        <f>VLOOKUP(E68,VIP!$A$2:$O13049,6,0)</f>
        <v>NO</v>
      </c>
      <c r="L68" s="123" t="s">
        <v>2427</v>
      </c>
      <c r="M68" s="146" t="s">
        <v>2610</v>
      </c>
      <c r="N68" s="117" t="s">
        <v>2471</v>
      </c>
      <c r="O68" s="142" t="s">
        <v>2472</v>
      </c>
      <c r="P68" s="136"/>
      <c r="Q68" s="201">
        <v>44305.611388888887</v>
      </c>
    </row>
    <row r="69" spans="1:17" s="99" customFormat="1" ht="18" x14ac:dyDescent="0.25">
      <c r="A69" s="121" t="str">
        <f>VLOOKUP(E69,'LISTADO ATM'!$A$2:$C$901,3,0)</f>
        <v>SUR</v>
      </c>
      <c r="B69" s="139">
        <v>335857016</v>
      </c>
      <c r="C69" s="119">
        <v>44304.811018518521</v>
      </c>
      <c r="D69" s="121" t="s">
        <v>2467</v>
      </c>
      <c r="E69" s="122">
        <v>619</v>
      </c>
      <c r="F69" s="142" t="str">
        <f>VLOOKUP(E69,VIP!$A$2:$O12638,2,0)</f>
        <v>DRBR619</v>
      </c>
      <c r="G69" s="121" t="str">
        <f>VLOOKUP(E69,'LISTADO ATM'!$A$2:$B$900,2,0)</f>
        <v xml:space="preserve">ATM Academia P.N. Hatillo (San Cristóbal) </v>
      </c>
      <c r="H69" s="121" t="str">
        <f>VLOOKUP(E69,VIP!$A$2:$O17559,7,FALSE)</f>
        <v>Si</v>
      </c>
      <c r="I69" s="121" t="str">
        <f>VLOOKUP(E69,VIP!$A$2:$O9524,8,FALSE)</f>
        <v>Si</v>
      </c>
      <c r="J69" s="121" t="str">
        <f>VLOOKUP(E69,VIP!$A$2:$O9474,8,FALSE)</f>
        <v>Si</v>
      </c>
      <c r="K69" s="121" t="str">
        <f>VLOOKUP(E69,VIP!$A$2:$O13048,6,0)</f>
        <v>NO</v>
      </c>
      <c r="L69" s="123" t="s">
        <v>2427</v>
      </c>
      <c r="M69" s="146" t="s">
        <v>2610</v>
      </c>
      <c r="N69" s="117" t="s">
        <v>2471</v>
      </c>
      <c r="O69" s="142" t="s">
        <v>2472</v>
      </c>
      <c r="P69" s="136"/>
      <c r="Q69" s="201">
        <v>44305.611388888887</v>
      </c>
    </row>
    <row r="70" spans="1:17" s="99" customFormat="1" ht="18" x14ac:dyDescent="0.25">
      <c r="A70" s="121" t="str">
        <f>VLOOKUP(E70,'LISTADO ATM'!$A$2:$C$901,3,0)</f>
        <v>ESTE</v>
      </c>
      <c r="B70" s="139">
        <v>335857017</v>
      </c>
      <c r="C70" s="119">
        <v>44304.811990740738</v>
      </c>
      <c r="D70" s="121" t="s">
        <v>2491</v>
      </c>
      <c r="E70" s="122">
        <v>912</v>
      </c>
      <c r="F70" s="142" t="str">
        <f>VLOOKUP(E70,VIP!$A$2:$O12637,2,0)</f>
        <v>DRBR973</v>
      </c>
      <c r="G70" s="121" t="str">
        <f>VLOOKUP(E70,'LISTADO ATM'!$A$2:$B$900,2,0)</f>
        <v xml:space="preserve">ATM Oficina San Pedro II </v>
      </c>
      <c r="H70" s="121" t="str">
        <f>VLOOKUP(E70,VIP!$A$2:$O17558,7,FALSE)</f>
        <v>Si</v>
      </c>
      <c r="I70" s="121" t="str">
        <f>VLOOKUP(E70,VIP!$A$2:$O9523,8,FALSE)</f>
        <v>Si</v>
      </c>
      <c r="J70" s="121" t="str">
        <f>VLOOKUP(E70,VIP!$A$2:$O9473,8,FALSE)</f>
        <v>Si</v>
      </c>
      <c r="K70" s="121" t="str">
        <f>VLOOKUP(E70,VIP!$A$2:$O13047,6,0)</f>
        <v>SI</v>
      </c>
      <c r="L70" s="123" t="s">
        <v>2427</v>
      </c>
      <c r="M70" s="146" t="s">
        <v>2610</v>
      </c>
      <c r="N70" s="117" t="s">
        <v>2471</v>
      </c>
      <c r="O70" s="142" t="s">
        <v>2492</v>
      </c>
      <c r="P70" s="136"/>
      <c r="Q70" s="201">
        <v>44305.442800925928</v>
      </c>
    </row>
    <row r="71" spans="1:17" s="99" customFormat="1" ht="18" x14ac:dyDescent="0.25">
      <c r="A71" s="121" t="str">
        <f>VLOOKUP(E71,'LISTADO ATM'!$A$2:$C$901,3,0)</f>
        <v>ESTE</v>
      </c>
      <c r="B71" s="139" t="s">
        <v>2545</v>
      </c>
      <c r="C71" s="119">
        <v>44304.942627314813</v>
      </c>
      <c r="D71" s="121" t="s">
        <v>2491</v>
      </c>
      <c r="E71" s="122">
        <v>121</v>
      </c>
      <c r="F71" s="142" t="str">
        <f>VLOOKUP(E71,VIP!$A$2:$O12643,2,0)</f>
        <v>DRBR121</v>
      </c>
      <c r="G71" s="121" t="str">
        <f>VLOOKUP(E71,'LISTADO ATM'!$A$2:$B$900,2,0)</f>
        <v xml:space="preserve">ATM Oficina Bayaguana </v>
      </c>
      <c r="H71" s="121" t="str">
        <f>VLOOKUP(E71,VIP!$A$2:$O17564,7,FALSE)</f>
        <v>Si</v>
      </c>
      <c r="I71" s="121" t="str">
        <f>VLOOKUP(E71,VIP!$A$2:$O9529,8,FALSE)</f>
        <v>Si</v>
      </c>
      <c r="J71" s="121" t="str">
        <f>VLOOKUP(E71,VIP!$A$2:$O9479,8,FALSE)</f>
        <v>Si</v>
      </c>
      <c r="K71" s="121" t="str">
        <f>VLOOKUP(E71,VIP!$A$2:$O13053,6,0)</f>
        <v>SI</v>
      </c>
      <c r="L71" s="123" t="s">
        <v>2427</v>
      </c>
      <c r="M71" s="146" t="s">
        <v>2610</v>
      </c>
      <c r="N71" s="117" t="s">
        <v>2471</v>
      </c>
      <c r="O71" s="142" t="s">
        <v>2492</v>
      </c>
      <c r="P71" s="136"/>
      <c r="Q71" s="201">
        <v>44305.442800925928</v>
      </c>
    </row>
    <row r="72" spans="1:17" s="99" customFormat="1" ht="18" x14ac:dyDescent="0.25">
      <c r="A72" s="121" t="str">
        <f>VLOOKUP(E72,'LISTADO ATM'!$A$2:$C$901,3,0)</f>
        <v>DISTRITO NACIONAL</v>
      </c>
      <c r="B72" s="139" t="s">
        <v>2605</v>
      </c>
      <c r="C72" s="119">
        <v>44305.311851851853</v>
      </c>
      <c r="D72" s="121" t="s">
        <v>2467</v>
      </c>
      <c r="E72" s="122">
        <v>32</v>
      </c>
      <c r="F72" s="142" t="str">
        <f>VLOOKUP(E72,VIP!$A$2:$O12645,2,0)</f>
        <v>DRBR032</v>
      </c>
      <c r="G72" s="121" t="str">
        <f>VLOOKUP(E72,'LISTADO ATM'!$A$2:$B$900,2,0)</f>
        <v xml:space="preserve">ATM Oficina San Martín II </v>
      </c>
      <c r="H72" s="121" t="str">
        <f>VLOOKUP(E72,VIP!$A$2:$O17566,7,FALSE)</f>
        <v>Si</v>
      </c>
      <c r="I72" s="121" t="str">
        <f>VLOOKUP(E72,VIP!$A$2:$O9531,8,FALSE)</f>
        <v>Si</v>
      </c>
      <c r="J72" s="121" t="str">
        <f>VLOOKUP(E72,VIP!$A$2:$O9481,8,FALSE)</f>
        <v>Si</v>
      </c>
      <c r="K72" s="121" t="str">
        <f>VLOOKUP(E72,VIP!$A$2:$O13055,6,0)</f>
        <v>NO</v>
      </c>
      <c r="L72" s="123" t="s">
        <v>2427</v>
      </c>
      <c r="M72" s="146" t="s">
        <v>2610</v>
      </c>
      <c r="N72" s="117" t="s">
        <v>2471</v>
      </c>
      <c r="O72" s="142" t="s">
        <v>2472</v>
      </c>
      <c r="P72" s="136"/>
      <c r="Q72" s="201">
        <v>44305.611388888887</v>
      </c>
    </row>
    <row r="73" spans="1:17" s="99" customFormat="1" ht="18" x14ac:dyDescent="0.25">
      <c r="A73" s="121" t="str">
        <f>VLOOKUP(E73,'LISTADO ATM'!$A$2:$C$901,3,0)</f>
        <v>DISTRITO NACIONAL</v>
      </c>
      <c r="B73" s="139" t="s">
        <v>2632</v>
      </c>
      <c r="C73" s="119">
        <v>44305.376932870371</v>
      </c>
      <c r="D73" s="121" t="s">
        <v>2467</v>
      </c>
      <c r="E73" s="122">
        <v>31</v>
      </c>
      <c r="F73" s="142" t="str">
        <f>VLOOKUP(E73,VIP!$A$2:$O12665,2,0)</f>
        <v>DRBR031</v>
      </c>
      <c r="G73" s="121" t="str">
        <f>VLOOKUP(E73,'LISTADO ATM'!$A$2:$B$900,2,0)</f>
        <v xml:space="preserve">ATM Oficina San Martín I </v>
      </c>
      <c r="H73" s="121" t="str">
        <f>VLOOKUP(E73,VIP!$A$2:$O17586,7,FALSE)</f>
        <v>Si</v>
      </c>
      <c r="I73" s="121" t="str">
        <f>VLOOKUP(E73,VIP!$A$2:$O9551,8,FALSE)</f>
        <v>Si</v>
      </c>
      <c r="J73" s="121" t="str">
        <f>VLOOKUP(E73,VIP!$A$2:$O9501,8,FALSE)</f>
        <v>Si</v>
      </c>
      <c r="K73" s="121" t="str">
        <f>VLOOKUP(E73,VIP!$A$2:$O13075,6,0)</f>
        <v>NO</v>
      </c>
      <c r="L73" s="123" t="s">
        <v>2427</v>
      </c>
      <c r="M73" s="146" t="s">
        <v>2610</v>
      </c>
      <c r="N73" s="117" t="s">
        <v>2471</v>
      </c>
      <c r="O73" s="142" t="s">
        <v>2472</v>
      </c>
      <c r="P73" s="136"/>
      <c r="Q73" s="201">
        <v>44305.611388888887</v>
      </c>
    </row>
    <row r="74" spans="1:17" s="99" customFormat="1" ht="18" x14ac:dyDescent="0.25">
      <c r="A74" s="121" t="str">
        <f>VLOOKUP(E74,'LISTADO ATM'!$A$2:$C$901,3,0)</f>
        <v>SUR</v>
      </c>
      <c r="B74" s="139" t="s">
        <v>2630</v>
      </c>
      <c r="C74" s="119">
        <v>44305.386192129627</v>
      </c>
      <c r="D74" s="121" t="s">
        <v>2491</v>
      </c>
      <c r="E74" s="122">
        <v>615</v>
      </c>
      <c r="F74" s="142" t="str">
        <f>VLOOKUP(E74,VIP!$A$2:$O12663,2,0)</f>
        <v>DRBR418</v>
      </c>
      <c r="G74" s="121" t="str">
        <f>VLOOKUP(E74,'LISTADO ATM'!$A$2:$B$900,2,0)</f>
        <v xml:space="preserve">ATM Estación Sunix Cabral (Barahona) </v>
      </c>
      <c r="H74" s="121" t="str">
        <f>VLOOKUP(E74,VIP!$A$2:$O17584,7,FALSE)</f>
        <v>Si</v>
      </c>
      <c r="I74" s="121" t="str">
        <f>VLOOKUP(E74,VIP!$A$2:$O9549,8,FALSE)</f>
        <v>Si</v>
      </c>
      <c r="J74" s="121" t="str">
        <f>VLOOKUP(E74,VIP!$A$2:$O9499,8,FALSE)</f>
        <v>Si</v>
      </c>
      <c r="K74" s="121" t="str">
        <f>VLOOKUP(E74,VIP!$A$2:$O13073,6,0)</f>
        <v>NO</v>
      </c>
      <c r="L74" s="123" t="s">
        <v>2427</v>
      </c>
      <c r="M74" s="146" t="s">
        <v>2610</v>
      </c>
      <c r="N74" s="117" t="s">
        <v>2471</v>
      </c>
      <c r="O74" s="142" t="s">
        <v>2492</v>
      </c>
      <c r="P74" s="136"/>
      <c r="Q74" s="201">
        <v>44305.611388888887</v>
      </c>
    </row>
    <row r="75" spans="1:17" s="99" customFormat="1" ht="18" x14ac:dyDescent="0.25">
      <c r="A75" s="121" t="str">
        <f>VLOOKUP(E75,'LISTADO ATM'!$A$2:$C$901,3,0)</f>
        <v>DISTRITO NACIONAL</v>
      </c>
      <c r="B75" s="139" t="s">
        <v>2629</v>
      </c>
      <c r="C75" s="119">
        <v>44305.390902777777</v>
      </c>
      <c r="D75" s="121" t="s">
        <v>2467</v>
      </c>
      <c r="E75" s="122">
        <v>387</v>
      </c>
      <c r="F75" s="142" t="str">
        <f>VLOOKUP(E75,VIP!$A$2:$O12662,2,0)</f>
        <v>DRBR387</v>
      </c>
      <c r="G75" s="121" t="str">
        <f>VLOOKUP(E75,'LISTADO ATM'!$A$2:$B$900,2,0)</f>
        <v xml:space="preserve">ATM S/M La Cadena San Vicente de Paul </v>
      </c>
      <c r="H75" s="121" t="str">
        <f>VLOOKUP(E75,VIP!$A$2:$O17583,7,FALSE)</f>
        <v>Si</v>
      </c>
      <c r="I75" s="121" t="str">
        <f>VLOOKUP(E75,VIP!$A$2:$O9548,8,FALSE)</f>
        <v>Si</v>
      </c>
      <c r="J75" s="121" t="str">
        <f>VLOOKUP(E75,VIP!$A$2:$O9498,8,FALSE)</f>
        <v>Si</v>
      </c>
      <c r="K75" s="121" t="str">
        <f>VLOOKUP(E75,VIP!$A$2:$O13072,6,0)</f>
        <v>NO</v>
      </c>
      <c r="L75" s="123" t="s">
        <v>2427</v>
      </c>
      <c r="M75" s="146" t="s">
        <v>2610</v>
      </c>
      <c r="N75" s="117" t="s">
        <v>2471</v>
      </c>
      <c r="O75" s="142" t="s">
        <v>2472</v>
      </c>
      <c r="P75" s="136"/>
      <c r="Q75" s="201">
        <v>44305.611388888887</v>
      </c>
    </row>
    <row r="76" spans="1:17" s="99" customFormat="1" ht="18" x14ac:dyDescent="0.25">
      <c r="A76" s="121" t="str">
        <f>VLOOKUP(E76,'LISTADO ATM'!$A$2:$C$901,3,0)</f>
        <v>DISTRITO NACIONAL</v>
      </c>
      <c r="B76" s="139" t="s">
        <v>2628</v>
      </c>
      <c r="C76" s="119">
        <v>44305.397835648146</v>
      </c>
      <c r="D76" s="121" t="s">
        <v>2467</v>
      </c>
      <c r="E76" s="122">
        <v>335</v>
      </c>
      <c r="F76" s="142" t="str">
        <f>VLOOKUP(E76,VIP!$A$2:$O12661,2,0)</f>
        <v>DRBR335</v>
      </c>
      <c r="G76" s="121" t="str">
        <f>VLOOKUP(E76,'LISTADO ATM'!$A$2:$B$900,2,0)</f>
        <v>ATM Edificio Aster</v>
      </c>
      <c r="H76" s="121" t="str">
        <f>VLOOKUP(E76,VIP!$A$2:$O17582,7,FALSE)</f>
        <v>Si</v>
      </c>
      <c r="I76" s="121" t="str">
        <f>VLOOKUP(E76,VIP!$A$2:$O9547,8,FALSE)</f>
        <v>Si</v>
      </c>
      <c r="J76" s="121" t="str">
        <f>VLOOKUP(E76,VIP!$A$2:$O9497,8,FALSE)</f>
        <v>Si</v>
      </c>
      <c r="K76" s="121" t="str">
        <f>VLOOKUP(E76,VIP!$A$2:$O13071,6,0)</f>
        <v>NO</v>
      </c>
      <c r="L76" s="123" t="s">
        <v>2427</v>
      </c>
      <c r="M76" s="146" t="s">
        <v>2610</v>
      </c>
      <c r="N76" s="117" t="s">
        <v>2471</v>
      </c>
      <c r="O76" s="142" t="s">
        <v>2472</v>
      </c>
      <c r="P76" s="136"/>
      <c r="Q76" s="201">
        <v>44305.611388888887</v>
      </c>
    </row>
    <row r="77" spans="1:17" s="99" customFormat="1" ht="18" x14ac:dyDescent="0.25">
      <c r="A77" s="121" t="str">
        <f>VLOOKUP(E77,'LISTADO ATM'!$A$2:$C$901,3,0)</f>
        <v>NORTE</v>
      </c>
      <c r="B77" s="139" t="s">
        <v>2626</v>
      </c>
      <c r="C77" s="119">
        <v>44305.402673611112</v>
      </c>
      <c r="D77" s="121" t="s">
        <v>2491</v>
      </c>
      <c r="E77" s="122">
        <v>645</v>
      </c>
      <c r="F77" s="142" t="str">
        <f>VLOOKUP(E77,VIP!$A$2:$O12659,2,0)</f>
        <v>DRBR329</v>
      </c>
      <c r="G77" s="121" t="str">
        <f>VLOOKUP(E77,'LISTADO ATM'!$A$2:$B$900,2,0)</f>
        <v xml:space="preserve">ATM UNP Cabrera </v>
      </c>
      <c r="H77" s="121" t="str">
        <f>VLOOKUP(E77,VIP!$A$2:$O17580,7,FALSE)</f>
        <v>Si</v>
      </c>
      <c r="I77" s="121" t="str">
        <f>VLOOKUP(E77,VIP!$A$2:$O9545,8,FALSE)</f>
        <v>Si</v>
      </c>
      <c r="J77" s="121" t="str">
        <f>VLOOKUP(E77,VIP!$A$2:$O9495,8,FALSE)</f>
        <v>Si</v>
      </c>
      <c r="K77" s="121" t="str">
        <f>VLOOKUP(E77,VIP!$A$2:$O13069,6,0)</f>
        <v>NO</v>
      </c>
      <c r="L77" s="123" t="s">
        <v>2427</v>
      </c>
      <c r="M77" s="146" t="s">
        <v>2610</v>
      </c>
      <c r="N77" s="117" t="s">
        <v>2471</v>
      </c>
      <c r="O77" s="142" t="s">
        <v>2492</v>
      </c>
      <c r="P77" s="136"/>
      <c r="Q77" s="201">
        <v>44305.442800925928</v>
      </c>
    </row>
    <row r="78" spans="1:17" s="99" customFormat="1" ht="18" x14ac:dyDescent="0.25">
      <c r="A78" s="121" t="str">
        <f>VLOOKUP(E78,'LISTADO ATM'!$A$2:$C$901,3,0)</f>
        <v>NORTE</v>
      </c>
      <c r="B78" s="139" t="s">
        <v>2618</v>
      </c>
      <c r="C78" s="119">
        <v>44305.440115740741</v>
      </c>
      <c r="D78" s="121" t="s">
        <v>2491</v>
      </c>
      <c r="E78" s="122">
        <v>256</v>
      </c>
      <c r="F78" s="142" t="str">
        <f>VLOOKUP(E78,VIP!$A$2:$O12651,2,0)</f>
        <v>DRBR256</v>
      </c>
      <c r="G78" s="121" t="str">
        <f>VLOOKUP(E78,'LISTADO ATM'!$A$2:$B$900,2,0)</f>
        <v xml:space="preserve">ATM Oficina Licey Al Medio </v>
      </c>
      <c r="H78" s="121" t="str">
        <f>VLOOKUP(E78,VIP!$A$2:$O17572,7,FALSE)</f>
        <v>Si</v>
      </c>
      <c r="I78" s="121" t="str">
        <f>VLOOKUP(E78,VIP!$A$2:$O9537,8,FALSE)</f>
        <v>Si</v>
      </c>
      <c r="J78" s="121" t="str">
        <f>VLOOKUP(E78,VIP!$A$2:$O9487,8,FALSE)</f>
        <v>Si</v>
      </c>
      <c r="K78" s="121" t="str">
        <f>VLOOKUP(E78,VIP!$A$2:$O13061,6,0)</f>
        <v>NO</v>
      </c>
      <c r="L78" s="123" t="s">
        <v>2427</v>
      </c>
      <c r="M78" s="146" t="s">
        <v>2610</v>
      </c>
      <c r="N78" s="117" t="s">
        <v>2471</v>
      </c>
      <c r="O78" s="142" t="s">
        <v>2492</v>
      </c>
      <c r="P78" s="136"/>
      <c r="Q78" s="201">
        <v>44305.611388888887</v>
      </c>
    </row>
    <row r="79" spans="1:17" s="99" customFormat="1" ht="18" x14ac:dyDescent="0.25">
      <c r="A79" s="121" t="str">
        <f>VLOOKUP(E79,'LISTADO ATM'!$A$2:$C$901,3,0)</f>
        <v>NORTE</v>
      </c>
      <c r="B79" s="139" t="s">
        <v>2613</v>
      </c>
      <c r="C79" s="119">
        <v>44305.452592592592</v>
      </c>
      <c r="D79" s="121" t="s">
        <v>2527</v>
      </c>
      <c r="E79" s="122">
        <v>594</v>
      </c>
      <c r="F79" s="142" t="str">
        <f>VLOOKUP(E79,VIP!$A$2:$O12646,2,0)</f>
        <v>DRBR594</v>
      </c>
      <c r="G79" s="121" t="str">
        <f>VLOOKUP(E79,'LISTADO ATM'!$A$2:$B$900,2,0)</f>
        <v xml:space="preserve">ATM Plaza Venezuela II (Santiago) </v>
      </c>
      <c r="H79" s="121" t="str">
        <f>VLOOKUP(E79,VIP!$A$2:$O17567,7,FALSE)</f>
        <v>Si</v>
      </c>
      <c r="I79" s="121" t="str">
        <f>VLOOKUP(E79,VIP!$A$2:$O9532,8,FALSE)</f>
        <v>Si</v>
      </c>
      <c r="J79" s="121" t="str">
        <f>VLOOKUP(E79,VIP!$A$2:$O9482,8,FALSE)</f>
        <v>Si</v>
      </c>
      <c r="K79" s="121" t="str">
        <f>VLOOKUP(E79,VIP!$A$2:$O13056,6,0)</f>
        <v>NO</v>
      </c>
      <c r="L79" s="123" t="s">
        <v>2427</v>
      </c>
      <c r="M79" s="146" t="s">
        <v>2610</v>
      </c>
      <c r="N79" s="117" t="s">
        <v>2471</v>
      </c>
      <c r="O79" s="142" t="s">
        <v>2529</v>
      </c>
      <c r="P79" s="136"/>
      <c r="Q79" s="201">
        <v>44305.611388888887</v>
      </c>
    </row>
    <row r="80" spans="1:17" s="99" customFormat="1" ht="18" x14ac:dyDescent="0.25">
      <c r="A80" s="121" t="str">
        <f>VLOOKUP(E80,'LISTADO ATM'!$A$2:$C$901,3,0)</f>
        <v>DISTRITO NACIONAL</v>
      </c>
      <c r="B80" s="139" t="s">
        <v>2612</v>
      </c>
      <c r="C80" s="119">
        <v>44305.453414351854</v>
      </c>
      <c r="D80" s="121" t="s">
        <v>2467</v>
      </c>
      <c r="E80" s="122">
        <v>706</v>
      </c>
      <c r="F80" s="142" t="str">
        <f>VLOOKUP(E80,VIP!$A$2:$O12645,2,0)</f>
        <v>DRBR706</v>
      </c>
      <c r="G80" s="121" t="str">
        <f>VLOOKUP(E80,'LISTADO ATM'!$A$2:$B$900,2,0)</f>
        <v xml:space="preserve">ATM S/M Pristine </v>
      </c>
      <c r="H80" s="121" t="str">
        <f>VLOOKUP(E80,VIP!$A$2:$O17566,7,FALSE)</f>
        <v>Si</v>
      </c>
      <c r="I80" s="121" t="str">
        <f>VLOOKUP(E80,VIP!$A$2:$O9531,8,FALSE)</f>
        <v>Si</v>
      </c>
      <c r="J80" s="121" t="str">
        <f>VLOOKUP(E80,VIP!$A$2:$O9481,8,FALSE)</f>
        <v>Si</v>
      </c>
      <c r="K80" s="121" t="str">
        <f>VLOOKUP(E80,VIP!$A$2:$O13055,6,0)</f>
        <v>NO</v>
      </c>
      <c r="L80" s="123" t="s">
        <v>2427</v>
      </c>
      <c r="M80" s="146" t="s">
        <v>2610</v>
      </c>
      <c r="N80" s="117" t="s">
        <v>2471</v>
      </c>
      <c r="O80" s="142" t="s">
        <v>2472</v>
      </c>
      <c r="P80" s="136"/>
      <c r="Q80" s="201">
        <v>44305.611388888887</v>
      </c>
    </row>
    <row r="81" spans="1:17" s="99" customFormat="1" ht="18" x14ac:dyDescent="0.25">
      <c r="A81" s="121" t="str">
        <f>VLOOKUP(E81,'LISTADO ATM'!$A$2:$C$901,3,0)</f>
        <v>NORTE</v>
      </c>
      <c r="B81" s="139" t="s">
        <v>2611</v>
      </c>
      <c r="C81" s="119">
        <v>44305.455254629633</v>
      </c>
      <c r="D81" s="121" t="s">
        <v>2491</v>
      </c>
      <c r="E81" s="122">
        <v>40</v>
      </c>
      <c r="F81" s="142" t="str">
        <f>VLOOKUP(E81,VIP!$A$2:$O12644,2,0)</f>
        <v>DRBR040</v>
      </c>
      <c r="G81" s="121" t="str">
        <f>VLOOKUP(E81,'LISTADO ATM'!$A$2:$B$900,2,0)</f>
        <v xml:space="preserve">ATM Oficina El Puñal </v>
      </c>
      <c r="H81" s="121" t="str">
        <f>VLOOKUP(E81,VIP!$A$2:$O17565,7,FALSE)</f>
        <v>Si</v>
      </c>
      <c r="I81" s="121" t="str">
        <f>VLOOKUP(E81,VIP!$A$2:$O9530,8,FALSE)</f>
        <v>Si</v>
      </c>
      <c r="J81" s="121" t="str">
        <f>VLOOKUP(E81,VIP!$A$2:$O9480,8,FALSE)</f>
        <v>Si</v>
      </c>
      <c r="K81" s="121" t="str">
        <f>VLOOKUP(E81,VIP!$A$2:$O13054,6,0)</f>
        <v>NO</v>
      </c>
      <c r="L81" s="123" t="s">
        <v>2427</v>
      </c>
      <c r="M81" s="146" t="s">
        <v>2610</v>
      </c>
      <c r="N81" s="117" t="s">
        <v>2471</v>
      </c>
      <c r="O81" s="142" t="s">
        <v>2492</v>
      </c>
      <c r="P81" s="136"/>
      <c r="Q81" s="201">
        <v>44305.611388888887</v>
      </c>
    </row>
    <row r="82" spans="1:17" ht="18" x14ac:dyDescent="0.25">
      <c r="A82" s="121" t="str">
        <f>VLOOKUP(E82,'LISTADO ATM'!$A$2:$C$901,3,0)</f>
        <v>DISTRITO NACIONAL</v>
      </c>
      <c r="B82" s="139" t="s">
        <v>2650</v>
      </c>
      <c r="C82" s="119">
        <v>44305.492291666669</v>
      </c>
      <c r="D82" s="121" t="s">
        <v>2467</v>
      </c>
      <c r="E82" s="122">
        <v>425</v>
      </c>
      <c r="F82" s="145" t="str">
        <f>VLOOKUP(E82,VIP!$A$2:$O12660,2,0)</f>
        <v>DRBR425</v>
      </c>
      <c r="G82" s="121" t="str">
        <f>VLOOKUP(E82,'LISTADO ATM'!$A$2:$B$900,2,0)</f>
        <v xml:space="preserve">ATM UNP Jumbo Luperón II </v>
      </c>
      <c r="H82" s="121" t="str">
        <f>VLOOKUP(E82,VIP!$A$2:$O17581,7,FALSE)</f>
        <v>Si</v>
      </c>
      <c r="I82" s="121" t="str">
        <f>VLOOKUP(E82,VIP!$A$2:$O9546,8,FALSE)</f>
        <v>Si</v>
      </c>
      <c r="J82" s="121" t="str">
        <f>VLOOKUP(E82,VIP!$A$2:$O9496,8,FALSE)</f>
        <v>Si</v>
      </c>
      <c r="K82" s="121" t="str">
        <f>VLOOKUP(E82,VIP!$A$2:$O13070,6,0)</f>
        <v>NO</v>
      </c>
      <c r="L82" s="123" t="s">
        <v>2427</v>
      </c>
      <c r="M82" s="146" t="s">
        <v>2610</v>
      </c>
      <c r="N82" s="117" t="s">
        <v>2471</v>
      </c>
      <c r="O82" s="145" t="s">
        <v>2472</v>
      </c>
      <c r="P82" s="136"/>
      <c r="Q82" s="201">
        <v>44305.611388888887</v>
      </c>
    </row>
    <row r="83" spans="1:17" ht="18" x14ac:dyDescent="0.25">
      <c r="A83" s="121" t="str">
        <f>VLOOKUP(E83,'LISTADO ATM'!$A$2:$C$901,3,0)</f>
        <v>ESTE</v>
      </c>
      <c r="B83" s="139" t="s">
        <v>2647</v>
      </c>
      <c r="C83" s="119">
        <v>44305.494120370371</v>
      </c>
      <c r="D83" s="121" t="s">
        <v>2491</v>
      </c>
      <c r="E83" s="122">
        <v>104</v>
      </c>
      <c r="F83" s="145" t="str">
        <f>VLOOKUP(E83,VIP!$A$2:$O12657,2,0)</f>
        <v>DRBR104</v>
      </c>
      <c r="G83" s="121" t="str">
        <f>VLOOKUP(E83,'LISTADO ATM'!$A$2:$B$900,2,0)</f>
        <v xml:space="preserve">ATM Jumbo Higuey </v>
      </c>
      <c r="H83" s="121" t="str">
        <f>VLOOKUP(E83,VIP!$A$2:$O17578,7,FALSE)</f>
        <v>Si</v>
      </c>
      <c r="I83" s="121" t="str">
        <f>VLOOKUP(E83,VIP!$A$2:$O9543,8,FALSE)</f>
        <v>Si</v>
      </c>
      <c r="J83" s="121" t="str">
        <f>VLOOKUP(E83,VIP!$A$2:$O9493,8,FALSE)</f>
        <v>Si</v>
      </c>
      <c r="K83" s="121" t="str">
        <f>VLOOKUP(E83,VIP!$A$2:$O13067,6,0)</f>
        <v>NO</v>
      </c>
      <c r="L83" s="123" t="s">
        <v>2654</v>
      </c>
      <c r="M83" s="146" t="s">
        <v>2610</v>
      </c>
      <c r="N83" s="117" t="s">
        <v>2471</v>
      </c>
      <c r="O83" s="145" t="s">
        <v>2492</v>
      </c>
      <c r="P83" s="136"/>
      <c r="Q83" s="201">
        <v>44305.611388888887</v>
      </c>
    </row>
    <row r="84" spans="1:17" ht="18" x14ac:dyDescent="0.25">
      <c r="A84" s="121" t="str">
        <f>VLOOKUP(E84,'LISTADO ATM'!$A$2:$C$901,3,0)</f>
        <v>ESTE</v>
      </c>
      <c r="B84" s="139" t="s">
        <v>2534</v>
      </c>
      <c r="C84" s="119">
        <v>44303.366666666669</v>
      </c>
      <c r="D84" s="121" t="s">
        <v>2188</v>
      </c>
      <c r="E84" s="122">
        <v>631</v>
      </c>
      <c r="F84" s="145" t="str">
        <f>VLOOKUP(E84,VIP!$A$2:$O12645,2,0)</f>
        <v>DRBR417</v>
      </c>
      <c r="G84" s="121" t="str">
        <f>VLOOKUP(E84,'LISTADO ATM'!$A$2:$B$900,2,0)</f>
        <v xml:space="preserve">ATM ASOCODEQUI (San Pedro) </v>
      </c>
      <c r="H84" s="121" t="str">
        <f>VLOOKUP(E84,VIP!$A$2:$O17566,7,FALSE)</f>
        <v>Si</v>
      </c>
      <c r="I84" s="121" t="str">
        <f>VLOOKUP(E84,VIP!$A$2:$O9531,8,FALSE)</f>
        <v>Si</v>
      </c>
      <c r="J84" s="121" t="str">
        <f>VLOOKUP(E84,VIP!$A$2:$O9481,8,FALSE)</f>
        <v>Si</v>
      </c>
      <c r="K84" s="121" t="str">
        <f>VLOOKUP(E84,VIP!$A$2:$O13055,6,0)</f>
        <v>NO</v>
      </c>
      <c r="L84" s="123" t="s">
        <v>2487</v>
      </c>
      <c r="M84" s="146" t="s">
        <v>2610</v>
      </c>
      <c r="N84" s="117" t="s">
        <v>2471</v>
      </c>
      <c r="O84" s="145" t="s">
        <v>2473</v>
      </c>
      <c r="P84" s="136"/>
      <c r="Q84" s="201">
        <v>44305.442800925928</v>
      </c>
    </row>
    <row r="85" spans="1:17" ht="18" x14ac:dyDescent="0.25">
      <c r="A85" s="121" t="str">
        <f>VLOOKUP(E85,'LISTADO ATM'!$A$2:$C$901,3,0)</f>
        <v>DISTRITO NACIONAL</v>
      </c>
      <c r="B85" s="139" t="s">
        <v>2609</v>
      </c>
      <c r="C85" s="119">
        <v>44303.731944444444</v>
      </c>
      <c r="D85" s="121" t="s">
        <v>2188</v>
      </c>
      <c r="E85" s="122">
        <v>515</v>
      </c>
      <c r="F85" s="145" t="str">
        <f>VLOOKUP(E85,VIP!$A$2:$O12649,2,0)</f>
        <v>DRBR515</v>
      </c>
      <c r="G85" s="121" t="str">
        <f>VLOOKUP(E85,'LISTADO ATM'!$A$2:$B$900,2,0)</f>
        <v xml:space="preserve">ATM Oficina Agora Mall I </v>
      </c>
      <c r="H85" s="121" t="str">
        <f>VLOOKUP(E85,VIP!$A$2:$O17570,7,FALSE)</f>
        <v>Si</v>
      </c>
      <c r="I85" s="121" t="str">
        <f>VLOOKUP(E85,VIP!$A$2:$O9535,8,FALSE)</f>
        <v>Si</v>
      </c>
      <c r="J85" s="121" t="str">
        <f>VLOOKUP(E85,VIP!$A$2:$O9485,8,FALSE)</f>
        <v>Si</v>
      </c>
      <c r="K85" s="121" t="str">
        <f>VLOOKUP(E85,VIP!$A$2:$O13059,6,0)</f>
        <v>SI</v>
      </c>
      <c r="L85" s="123" t="s">
        <v>2487</v>
      </c>
      <c r="M85" s="146" t="s">
        <v>2610</v>
      </c>
      <c r="N85" s="117" t="s">
        <v>2505</v>
      </c>
      <c r="O85" s="145" t="s">
        <v>2473</v>
      </c>
      <c r="P85" s="136"/>
      <c r="Q85" s="201">
        <v>44305.611388888887</v>
      </c>
    </row>
    <row r="86" spans="1:17" ht="18" x14ac:dyDescent="0.25">
      <c r="A86" s="121" t="str">
        <f>VLOOKUP(E86,'LISTADO ATM'!$A$2:$C$901,3,0)</f>
        <v>DISTRITO NACIONAL</v>
      </c>
      <c r="B86" s="139">
        <v>335856905</v>
      </c>
      <c r="C86" s="119">
        <v>44303.818043981482</v>
      </c>
      <c r="D86" s="121" t="s">
        <v>2188</v>
      </c>
      <c r="E86" s="122">
        <v>957</v>
      </c>
      <c r="F86" s="145" t="str">
        <f>VLOOKUP(E86,VIP!$A$2:$O12639,2,0)</f>
        <v>DRBR23F</v>
      </c>
      <c r="G86" s="121" t="str">
        <f>VLOOKUP(E86,'LISTADO ATM'!$A$2:$B$900,2,0)</f>
        <v xml:space="preserve">ATM Oficina Venezuela </v>
      </c>
      <c r="H86" s="121" t="str">
        <f>VLOOKUP(E86,VIP!$A$2:$O17560,7,FALSE)</f>
        <v>Si</v>
      </c>
      <c r="I86" s="121" t="str">
        <f>VLOOKUP(E86,VIP!$A$2:$O9525,8,FALSE)</f>
        <v>Si</v>
      </c>
      <c r="J86" s="121" t="str">
        <f>VLOOKUP(E86,VIP!$A$2:$O9475,8,FALSE)</f>
        <v>Si</v>
      </c>
      <c r="K86" s="121" t="str">
        <f>VLOOKUP(E86,VIP!$A$2:$O13049,6,0)</f>
        <v>SI</v>
      </c>
      <c r="L86" s="123" t="s">
        <v>2487</v>
      </c>
      <c r="M86" s="146" t="s">
        <v>2610</v>
      </c>
      <c r="N86" s="117" t="s">
        <v>2471</v>
      </c>
      <c r="O86" s="145" t="s">
        <v>2473</v>
      </c>
      <c r="P86" s="136"/>
      <c r="Q86" s="201">
        <v>44305.442800925928</v>
      </c>
    </row>
    <row r="87" spans="1:17" ht="18" x14ac:dyDescent="0.25">
      <c r="A87" s="121" t="str">
        <f>VLOOKUP(E87,'LISTADO ATM'!$A$2:$C$901,3,0)</f>
        <v>NORTE</v>
      </c>
      <c r="B87" s="139">
        <v>335856942</v>
      </c>
      <c r="C87" s="119">
        <v>44304.416550925926</v>
      </c>
      <c r="D87" s="121" t="s">
        <v>2189</v>
      </c>
      <c r="E87" s="122">
        <v>52</v>
      </c>
      <c r="F87" s="145" t="str">
        <f>VLOOKUP(E87,VIP!$A$2:$O12644,2,0)</f>
        <v>DRBR052</v>
      </c>
      <c r="G87" s="121" t="str">
        <f>VLOOKUP(E87,'LISTADO ATM'!$A$2:$B$900,2,0)</f>
        <v xml:space="preserve">ATM Oficina Jarabacoa </v>
      </c>
      <c r="H87" s="121" t="str">
        <f>VLOOKUP(E87,VIP!$A$2:$O17565,7,FALSE)</f>
        <v>Si</v>
      </c>
      <c r="I87" s="121" t="str">
        <f>VLOOKUP(E87,VIP!$A$2:$O9530,8,FALSE)</f>
        <v>Si</v>
      </c>
      <c r="J87" s="121" t="str">
        <f>VLOOKUP(E87,VIP!$A$2:$O9480,8,FALSE)</f>
        <v>Si</v>
      </c>
      <c r="K87" s="121" t="str">
        <f>VLOOKUP(E87,VIP!$A$2:$O13054,6,0)</f>
        <v>NO</v>
      </c>
      <c r="L87" s="123" t="s">
        <v>2487</v>
      </c>
      <c r="M87" s="146" t="s">
        <v>2610</v>
      </c>
      <c r="N87" s="117" t="s">
        <v>2471</v>
      </c>
      <c r="O87" s="145" t="s">
        <v>2500</v>
      </c>
      <c r="P87" s="136"/>
      <c r="Q87" s="201">
        <v>44305.442800925928</v>
      </c>
    </row>
    <row r="88" spans="1:17" ht="18" x14ac:dyDescent="0.25">
      <c r="A88" s="121" t="str">
        <f>VLOOKUP(E88,'LISTADO ATM'!$A$2:$C$901,3,0)</f>
        <v>NORTE</v>
      </c>
      <c r="B88" s="139">
        <v>335856965</v>
      </c>
      <c r="C88" s="119">
        <v>44304.528657407405</v>
      </c>
      <c r="D88" s="121" t="s">
        <v>2189</v>
      </c>
      <c r="E88" s="122">
        <v>380</v>
      </c>
      <c r="F88" s="145" t="str">
        <f>VLOOKUP(E88,VIP!$A$2:$O12647,2,0)</f>
        <v>DRBR380</v>
      </c>
      <c r="G88" s="121" t="str">
        <f>VLOOKUP(E88,'LISTADO ATM'!$A$2:$B$900,2,0)</f>
        <v xml:space="preserve">ATM Oficina Navarrete </v>
      </c>
      <c r="H88" s="121" t="str">
        <f>VLOOKUP(E88,VIP!$A$2:$O17568,7,FALSE)</f>
        <v>Si</v>
      </c>
      <c r="I88" s="121" t="str">
        <f>VLOOKUP(E88,VIP!$A$2:$O9533,8,FALSE)</f>
        <v>Si</v>
      </c>
      <c r="J88" s="121" t="str">
        <f>VLOOKUP(E88,VIP!$A$2:$O9483,8,FALSE)</f>
        <v>Si</v>
      </c>
      <c r="K88" s="121" t="str">
        <f>VLOOKUP(E88,VIP!$A$2:$O13057,6,0)</f>
        <v>NO</v>
      </c>
      <c r="L88" s="123" t="s">
        <v>2487</v>
      </c>
      <c r="M88" s="146" t="s">
        <v>2610</v>
      </c>
      <c r="N88" s="117" t="s">
        <v>2471</v>
      </c>
      <c r="O88" s="145" t="s">
        <v>2500</v>
      </c>
      <c r="P88" s="136"/>
      <c r="Q88" s="201">
        <v>44305.442800925928</v>
      </c>
    </row>
    <row r="89" spans="1:17" ht="18" x14ac:dyDescent="0.25">
      <c r="A89" s="121" t="str">
        <f>VLOOKUP(E89,'LISTADO ATM'!$A$2:$C$901,3,0)</f>
        <v>DISTRITO NACIONAL</v>
      </c>
      <c r="B89" s="139" t="s">
        <v>2539</v>
      </c>
      <c r="C89" s="119">
        <v>44304.853819444441</v>
      </c>
      <c r="D89" s="121" t="s">
        <v>2188</v>
      </c>
      <c r="E89" s="122">
        <v>85</v>
      </c>
      <c r="F89" s="145" t="str">
        <f>VLOOKUP(E89,VIP!$A$2:$O12640,2,0)</f>
        <v>DRBR085</v>
      </c>
      <c r="G89" s="121" t="str">
        <f>VLOOKUP(E89,'LISTADO ATM'!$A$2:$B$900,2,0)</f>
        <v xml:space="preserve">ATM Oficina San Isidro (Fuerza Aérea) </v>
      </c>
      <c r="H89" s="121" t="str">
        <f>VLOOKUP(E89,VIP!$A$2:$O17561,7,FALSE)</f>
        <v>Si</v>
      </c>
      <c r="I89" s="121" t="str">
        <f>VLOOKUP(E89,VIP!$A$2:$O9526,8,FALSE)</f>
        <v>Si</v>
      </c>
      <c r="J89" s="121" t="str">
        <f>VLOOKUP(E89,VIP!$A$2:$O9476,8,FALSE)</f>
        <v>Si</v>
      </c>
      <c r="K89" s="121" t="str">
        <f>VLOOKUP(E89,VIP!$A$2:$O13050,6,0)</f>
        <v>NO</v>
      </c>
      <c r="L89" s="123" t="s">
        <v>2487</v>
      </c>
      <c r="M89" s="146" t="s">
        <v>2610</v>
      </c>
      <c r="N89" s="117" t="s">
        <v>2471</v>
      </c>
      <c r="O89" s="145" t="s">
        <v>2473</v>
      </c>
      <c r="P89" s="136"/>
      <c r="Q89" s="201">
        <v>44305.611388888887</v>
      </c>
    </row>
    <row r="90" spans="1:17" ht="18" x14ac:dyDescent="0.25">
      <c r="A90" s="121" t="str">
        <f>VLOOKUP(E90,'LISTADO ATM'!$A$2:$C$901,3,0)</f>
        <v>DISTRITO NACIONAL</v>
      </c>
      <c r="B90" s="139" t="s">
        <v>2538</v>
      </c>
      <c r="C90" s="119">
        <v>44304.857754629629</v>
      </c>
      <c r="D90" s="121" t="s">
        <v>2188</v>
      </c>
      <c r="E90" s="122">
        <v>908</v>
      </c>
      <c r="F90" s="145" t="str">
        <f>VLOOKUP(E90,VIP!$A$2:$O12639,2,0)</f>
        <v>DRBR16D</v>
      </c>
      <c r="G90" s="121" t="str">
        <f>VLOOKUP(E90,'LISTADO ATM'!$A$2:$B$900,2,0)</f>
        <v xml:space="preserve">ATM Oficina Plaza Botánika </v>
      </c>
      <c r="H90" s="121" t="str">
        <f>VLOOKUP(E90,VIP!$A$2:$O17560,7,FALSE)</f>
        <v>Si</v>
      </c>
      <c r="I90" s="121" t="str">
        <f>VLOOKUP(E90,VIP!$A$2:$O9525,8,FALSE)</f>
        <v>Si</v>
      </c>
      <c r="J90" s="121" t="str">
        <f>VLOOKUP(E90,VIP!$A$2:$O9475,8,FALSE)</f>
        <v>Si</v>
      </c>
      <c r="K90" s="121" t="str">
        <f>VLOOKUP(E90,VIP!$A$2:$O13049,6,0)</f>
        <v>NO</v>
      </c>
      <c r="L90" s="123" t="s">
        <v>2487</v>
      </c>
      <c r="M90" s="146" t="s">
        <v>2610</v>
      </c>
      <c r="N90" s="117" t="s">
        <v>2471</v>
      </c>
      <c r="O90" s="145" t="s">
        <v>2473</v>
      </c>
      <c r="P90" s="136"/>
      <c r="Q90" s="201">
        <v>44305.611388888887</v>
      </c>
    </row>
    <row r="91" spans="1:17" ht="18" x14ac:dyDescent="0.25">
      <c r="A91" s="121" t="str">
        <f>VLOOKUP(E91,'LISTADO ATM'!$A$2:$C$901,3,0)</f>
        <v>DISTRITO NACIONAL</v>
      </c>
      <c r="B91" s="139" t="s">
        <v>2631</v>
      </c>
      <c r="C91" s="119">
        <v>44305.383449074077</v>
      </c>
      <c r="D91" s="121" t="s">
        <v>2188</v>
      </c>
      <c r="E91" s="122">
        <v>347</v>
      </c>
      <c r="F91" s="145" t="str">
        <f>VLOOKUP(E91,VIP!$A$2:$O12664,2,0)</f>
        <v>DRBR347</v>
      </c>
      <c r="G91" s="121" t="str">
        <f>VLOOKUP(E91,'LISTADO ATM'!$A$2:$B$900,2,0)</f>
        <v>ATM Patio de Colombia</v>
      </c>
      <c r="H91" s="121" t="str">
        <f>VLOOKUP(E91,VIP!$A$2:$O17585,7,FALSE)</f>
        <v>N/A</v>
      </c>
      <c r="I91" s="121" t="str">
        <f>VLOOKUP(E91,VIP!$A$2:$O9550,8,FALSE)</f>
        <v>N/A</v>
      </c>
      <c r="J91" s="121" t="str">
        <f>VLOOKUP(E91,VIP!$A$2:$O9500,8,FALSE)</f>
        <v>N/A</v>
      </c>
      <c r="K91" s="121" t="str">
        <f>VLOOKUP(E91,VIP!$A$2:$O13074,6,0)</f>
        <v>N/A</v>
      </c>
      <c r="L91" s="123" t="s">
        <v>2487</v>
      </c>
      <c r="M91" s="146" t="s">
        <v>2610</v>
      </c>
      <c r="N91" s="117" t="s">
        <v>2471</v>
      </c>
      <c r="O91" s="145" t="s">
        <v>2473</v>
      </c>
      <c r="P91" s="136"/>
      <c r="Q91" s="201">
        <v>44305.611388888887</v>
      </c>
    </row>
    <row r="92" spans="1:17" ht="18" x14ac:dyDescent="0.25">
      <c r="A92" s="121" t="str">
        <f>VLOOKUP(E92,'LISTADO ATM'!$A$2:$C$901,3,0)</f>
        <v>DISTRITO NACIONAL</v>
      </c>
      <c r="B92" s="139" t="s">
        <v>2622</v>
      </c>
      <c r="C92" s="119">
        <v>44305.417210648149</v>
      </c>
      <c r="D92" s="121" t="s">
        <v>2188</v>
      </c>
      <c r="E92" s="122">
        <v>493</v>
      </c>
      <c r="F92" s="145" t="str">
        <f>VLOOKUP(E92,VIP!$A$2:$O12655,2,0)</f>
        <v>DRBR493</v>
      </c>
      <c r="G92" s="121" t="str">
        <f>VLOOKUP(E92,'LISTADO ATM'!$A$2:$B$900,2,0)</f>
        <v xml:space="preserve">ATM Oficina Haina Occidental II </v>
      </c>
      <c r="H92" s="121" t="str">
        <f>VLOOKUP(E92,VIP!$A$2:$O17576,7,FALSE)</f>
        <v>Si</v>
      </c>
      <c r="I92" s="121" t="str">
        <f>VLOOKUP(E92,VIP!$A$2:$O9541,8,FALSE)</f>
        <v>Si</v>
      </c>
      <c r="J92" s="121" t="str">
        <f>VLOOKUP(E92,VIP!$A$2:$O9491,8,FALSE)</f>
        <v>Si</v>
      </c>
      <c r="K92" s="121" t="str">
        <f>VLOOKUP(E92,VIP!$A$2:$O13065,6,0)</f>
        <v>NO</v>
      </c>
      <c r="L92" s="123" t="s">
        <v>2487</v>
      </c>
      <c r="M92" s="146" t="s">
        <v>2610</v>
      </c>
      <c r="N92" s="117" t="s">
        <v>2471</v>
      </c>
      <c r="O92" s="145" t="s">
        <v>2473</v>
      </c>
      <c r="P92" s="136"/>
      <c r="Q92" s="201">
        <v>44305.611388888887</v>
      </c>
    </row>
    <row r="93" spans="1:17" ht="18" x14ac:dyDescent="0.25">
      <c r="A93" s="121" t="str">
        <f>VLOOKUP(E93,'LISTADO ATM'!$A$2:$C$901,3,0)</f>
        <v>DISTRITO NACIONAL</v>
      </c>
      <c r="B93" s="139" t="s">
        <v>2620</v>
      </c>
      <c r="C93" s="119">
        <v>44305.439143518517</v>
      </c>
      <c r="D93" s="121" t="s">
        <v>2189</v>
      </c>
      <c r="E93" s="122">
        <v>36</v>
      </c>
      <c r="F93" s="145" t="str">
        <f>VLOOKUP(E93,VIP!$A$2:$O12653,2,0)</f>
        <v>DRBR036</v>
      </c>
      <c r="G93" s="121" t="str">
        <f>VLOOKUP(E93,'LISTADO ATM'!$A$2:$B$900,2,0)</f>
        <v xml:space="preserve">ATM Banco Central </v>
      </c>
      <c r="H93" s="121" t="str">
        <f>VLOOKUP(E93,VIP!$A$2:$O17574,7,FALSE)</f>
        <v>Si</v>
      </c>
      <c r="I93" s="121" t="str">
        <f>VLOOKUP(E93,VIP!$A$2:$O9539,8,FALSE)</f>
        <v>Si</v>
      </c>
      <c r="J93" s="121" t="str">
        <f>VLOOKUP(E93,VIP!$A$2:$O9489,8,FALSE)</f>
        <v>Si</v>
      </c>
      <c r="K93" s="121" t="str">
        <f>VLOOKUP(E93,VIP!$A$2:$O13063,6,0)</f>
        <v>SI</v>
      </c>
      <c r="L93" s="123" t="s">
        <v>2634</v>
      </c>
      <c r="M93" s="146" t="s">
        <v>2610</v>
      </c>
      <c r="N93" s="117" t="s">
        <v>2471</v>
      </c>
      <c r="O93" s="145" t="s">
        <v>2500</v>
      </c>
      <c r="P93" s="136"/>
      <c r="Q93" s="201">
        <v>44305.611388888887</v>
      </c>
    </row>
    <row r="94" spans="1:17" ht="18" x14ac:dyDescent="0.25">
      <c r="A94" s="121" t="str">
        <f>VLOOKUP(E94,'LISTADO ATM'!$A$2:$C$901,3,0)</f>
        <v>NORTE</v>
      </c>
      <c r="B94" s="139" t="s">
        <v>2619</v>
      </c>
      <c r="C94" s="119">
        <v>44305.440034722225</v>
      </c>
      <c r="D94" s="121" t="s">
        <v>2189</v>
      </c>
      <c r="E94" s="122">
        <v>763</v>
      </c>
      <c r="F94" s="145" t="str">
        <f>VLOOKUP(E94,VIP!$A$2:$O12652,2,0)</f>
        <v>DRBR439</v>
      </c>
      <c r="G94" s="121" t="str">
        <f>VLOOKUP(E94,'LISTADO ATM'!$A$2:$B$900,2,0)</f>
        <v xml:space="preserve">ATM UNP Montellano </v>
      </c>
      <c r="H94" s="121" t="str">
        <f>VLOOKUP(E94,VIP!$A$2:$O17573,7,FALSE)</f>
        <v>Si</v>
      </c>
      <c r="I94" s="121" t="str">
        <f>VLOOKUP(E94,VIP!$A$2:$O9538,8,FALSE)</f>
        <v>Si</v>
      </c>
      <c r="J94" s="121" t="str">
        <f>VLOOKUP(E94,VIP!$A$2:$O9488,8,FALSE)</f>
        <v>Si</v>
      </c>
      <c r="K94" s="121" t="str">
        <f>VLOOKUP(E94,VIP!$A$2:$O13062,6,0)</f>
        <v>NO</v>
      </c>
      <c r="L94" s="123" t="s">
        <v>2634</v>
      </c>
      <c r="M94" s="146" t="s">
        <v>2610</v>
      </c>
      <c r="N94" s="117" t="s">
        <v>2471</v>
      </c>
      <c r="O94" s="145" t="s">
        <v>2500</v>
      </c>
      <c r="P94" s="136"/>
      <c r="Q94" s="201">
        <v>44305.611388888887</v>
      </c>
    </row>
    <row r="95" spans="1:17" ht="18" x14ac:dyDescent="0.25">
      <c r="A95" s="121" t="str">
        <f>VLOOKUP(E95,'LISTADO ATM'!$A$2:$C$901,3,0)</f>
        <v>NORTE</v>
      </c>
      <c r="B95" s="139" t="s">
        <v>2643</v>
      </c>
      <c r="C95" s="119">
        <v>44305.508402777778</v>
      </c>
      <c r="D95" s="121" t="s">
        <v>2189</v>
      </c>
      <c r="E95" s="122">
        <v>687</v>
      </c>
      <c r="F95" s="145" t="str">
        <f>VLOOKUP(E95,VIP!$A$2:$O12653,2,0)</f>
        <v>DRBR687</v>
      </c>
      <c r="G95" s="121" t="str">
        <f>VLOOKUP(E95,'LISTADO ATM'!$A$2:$B$900,2,0)</f>
        <v>ATM Oficina Monterrico II</v>
      </c>
      <c r="H95" s="121" t="str">
        <f>VLOOKUP(E95,VIP!$A$2:$O17574,7,FALSE)</f>
        <v>NO</v>
      </c>
      <c r="I95" s="121" t="str">
        <f>VLOOKUP(E95,VIP!$A$2:$O9539,8,FALSE)</f>
        <v>NO</v>
      </c>
      <c r="J95" s="121" t="str">
        <f>VLOOKUP(E95,VIP!$A$2:$O9489,8,FALSE)</f>
        <v>NO</v>
      </c>
      <c r="K95" s="121" t="str">
        <f>VLOOKUP(E95,VIP!$A$2:$O13063,6,0)</f>
        <v>SI</v>
      </c>
      <c r="L95" s="123" t="s">
        <v>2634</v>
      </c>
      <c r="M95" s="146" t="s">
        <v>2610</v>
      </c>
      <c r="N95" s="117" t="s">
        <v>2471</v>
      </c>
      <c r="O95" s="145" t="s">
        <v>2653</v>
      </c>
      <c r="P95" s="136"/>
      <c r="Q95" s="201">
        <v>44305.611388888887</v>
      </c>
    </row>
    <row r="96" spans="1:17" ht="18" x14ac:dyDescent="0.25">
      <c r="A96" s="121" t="str">
        <f>VLOOKUP(E96,'LISTADO ATM'!$A$2:$C$901,3,0)</f>
        <v>NORTE</v>
      </c>
      <c r="B96" s="139" t="s">
        <v>2636</v>
      </c>
      <c r="C96" s="119">
        <v>44305.588877314818</v>
      </c>
      <c r="D96" s="121" t="s">
        <v>2189</v>
      </c>
      <c r="E96" s="122">
        <v>950</v>
      </c>
      <c r="F96" s="147" t="str">
        <f>VLOOKUP(E96,VIP!$A$2:$O12646,2,0)</f>
        <v>DRBR12G</v>
      </c>
      <c r="G96" s="121" t="str">
        <f>VLOOKUP(E96,'LISTADO ATM'!$A$2:$B$900,2,0)</f>
        <v xml:space="preserve">ATM Oficina Monterrico </v>
      </c>
      <c r="H96" s="121" t="str">
        <f>VLOOKUP(E96,VIP!$A$2:$O17567,7,FALSE)</f>
        <v>Si</v>
      </c>
      <c r="I96" s="121" t="str">
        <f>VLOOKUP(E96,VIP!$A$2:$O9532,8,FALSE)</f>
        <v>Si</v>
      </c>
      <c r="J96" s="121" t="str">
        <f>VLOOKUP(E96,VIP!$A$2:$O9482,8,FALSE)</f>
        <v>Si</v>
      </c>
      <c r="K96" s="121" t="str">
        <f>VLOOKUP(E96,VIP!$A$2:$O13056,6,0)</f>
        <v>SI</v>
      </c>
      <c r="L96" s="123" t="s">
        <v>2634</v>
      </c>
      <c r="M96" s="146" t="s">
        <v>2610</v>
      </c>
      <c r="N96" s="117" t="s">
        <v>2471</v>
      </c>
      <c r="O96" s="147" t="s">
        <v>2500</v>
      </c>
      <c r="P96" s="136"/>
      <c r="Q96" s="201">
        <v>44305.611388888887</v>
      </c>
    </row>
    <row r="97" spans="1:17" ht="18" x14ac:dyDescent="0.25">
      <c r="A97" s="121" t="str">
        <f>VLOOKUP(E97,'LISTADO ATM'!$A$2:$C$901,3,0)</f>
        <v>NORTE</v>
      </c>
      <c r="B97" s="139">
        <v>335856051</v>
      </c>
      <c r="C97" s="119">
        <v>44302.574942129628</v>
      </c>
      <c r="D97" s="121" t="s">
        <v>2189</v>
      </c>
      <c r="E97" s="122">
        <v>396</v>
      </c>
      <c r="F97" s="147" t="str">
        <f>VLOOKUP(E97,VIP!$A$2:$O12631,2,0)</f>
        <v>DRBR396</v>
      </c>
      <c r="G97" s="121" t="str">
        <f>VLOOKUP(E97,'LISTADO ATM'!$A$2:$B$900,2,0)</f>
        <v xml:space="preserve">ATM Oficina Plaza Ulloa (La Fuente) </v>
      </c>
      <c r="H97" s="121" t="str">
        <f>VLOOKUP(E97,VIP!$A$2:$O17552,7,FALSE)</f>
        <v>Si</v>
      </c>
      <c r="I97" s="121" t="str">
        <f>VLOOKUP(E97,VIP!$A$2:$O9517,8,FALSE)</f>
        <v>Si</v>
      </c>
      <c r="J97" s="121" t="str">
        <f>VLOOKUP(E97,VIP!$A$2:$O9467,8,FALSE)</f>
        <v>Si</v>
      </c>
      <c r="K97" s="121" t="str">
        <f>VLOOKUP(E97,VIP!$A$2:$O13041,6,0)</f>
        <v>NO</v>
      </c>
      <c r="L97" s="123" t="s">
        <v>2227</v>
      </c>
      <c r="M97" s="117" t="s">
        <v>2464</v>
      </c>
      <c r="N97" s="117" t="s">
        <v>2471</v>
      </c>
      <c r="O97" s="147" t="s">
        <v>2500</v>
      </c>
      <c r="P97" s="136"/>
      <c r="Q97" s="118" t="s">
        <v>2227</v>
      </c>
    </row>
    <row r="98" spans="1:17" ht="18" x14ac:dyDescent="0.25">
      <c r="A98" s="121" t="str">
        <f>VLOOKUP(E98,'LISTADO ATM'!$A$2:$C$901,3,0)</f>
        <v>DISTRITO NACIONAL</v>
      </c>
      <c r="B98" s="139">
        <v>335856093</v>
      </c>
      <c r="C98" s="119">
        <v>44302.598553240743</v>
      </c>
      <c r="D98" s="121" t="s">
        <v>2188</v>
      </c>
      <c r="E98" s="122">
        <v>966</v>
      </c>
      <c r="F98" s="147" t="str">
        <f>VLOOKUP(E98,VIP!$A$2:$O12626,2,0)</f>
        <v>DRBR966</v>
      </c>
      <c r="G98" s="121" t="str">
        <f>VLOOKUP(E98,'LISTADO ATM'!$A$2:$B$900,2,0)</f>
        <v>ATM Centro Medico Real</v>
      </c>
      <c r="H98" s="121" t="str">
        <f>VLOOKUP(E98,VIP!$A$2:$O17547,7,FALSE)</f>
        <v>Si</v>
      </c>
      <c r="I98" s="121" t="str">
        <f>VLOOKUP(E98,VIP!$A$2:$O9512,8,FALSE)</f>
        <v>Si</v>
      </c>
      <c r="J98" s="121" t="str">
        <f>VLOOKUP(E98,VIP!$A$2:$O9462,8,FALSE)</f>
        <v>Si</v>
      </c>
      <c r="K98" s="121" t="str">
        <f>VLOOKUP(E98,VIP!$A$2:$O13036,6,0)</f>
        <v>NO</v>
      </c>
      <c r="L98" s="123" t="s">
        <v>2227</v>
      </c>
      <c r="M98" s="117" t="s">
        <v>2464</v>
      </c>
      <c r="N98" s="117" t="s">
        <v>2505</v>
      </c>
      <c r="O98" s="147" t="s">
        <v>2473</v>
      </c>
      <c r="P98" s="136"/>
      <c r="Q98" s="118" t="s">
        <v>2227</v>
      </c>
    </row>
    <row r="99" spans="1:17" ht="18" x14ac:dyDescent="0.25">
      <c r="A99" s="121" t="str">
        <f>VLOOKUP(E99,'LISTADO ATM'!$A$2:$C$901,3,0)</f>
        <v>DISTRITO NACIONAL</v>
      </c>
      <c r="B99" s="139">
        <v>335856144</v>
      </c>
      <c r="C99" s="119">
        <v>44302.620520833334</v>
      </c>
      <c r="D99" s="121" t="s">
        <v>2188</v>
      </c>
      <c r="E99" s="122">
        <v>70</v>
      </c>
      <c r="F99" s="147" t="str">
        <f>VLOOKUP(E99,VIP!$A$2:$O12621,2,0)</f>
        <v>DRBR070</v>
      </c>
      <c r="G99" s="121" t="str">
        <f>VLOOKUP(E99,'LISTADO ATM'!$A$2:$B$900,2,0)</f>
        <v xml:space="preserve">ATM Autoservicio Plaza Lama Zona Oriental </v>
      </c>
      <c r="H99" s="121" t="str">
        <f>VLOOKUP(E99,VIP!$A$2:$O17542,7,FALSE)</f>
        <v>Si</v>
      </c>
      <c r="I99" s="121" t="str">
        <f>VLOOKUP(E99,VIP!$A$2:$O9507,8,FALSE)</f>
        <v>Si</v>
      </c>
      <c r="J99" s="121" t="str">
        <f>VLOOKUP(E99,VIP!$A$2:$O9457,8,FALSE)</f>
        <v>Si</v>
      </c>
      <c r="K99" s="121" t="str">
        <f>VLOOKUP(E99,VIP!$A$2:$O13031,6,0)</f>
        <v>NO</v>
      </c>
      <c r="L99" s="123" t="s">
        <v>2227</v>
      </c>
      <c r="M99" s="117" t="s">
        <v>2464</v>
      </c>
      <c r="N99" s="117" t="s">
        <v>2471</v>
      </c>
      <c r="O99" s="147" t="s">
        <v>2473</v>
      </c>
      <c r="P99" s="136"/>
      <c r="Q99" s="117" t="s">
        <v>2227</v>
      </c>
    </row>
    <row r="100" spans="1:17" ht="18" x14ac:dyDescent="0.25">
      <c r="A100" s="121" t="str">
        <f>VLOOKUP(E100,'LISTADO ATM'!$A$2:$C$901,3,0)</f>
        <v>DISTRITO NACIONAL</v>
      </c>
      <c r="B100" s="139">
        <v>335856628</v>
      </c>
      <c r="C100" s="119">
        <v>44303.396990740737</v>
      </c>
      <c r="D100" s="121" t="s">
        <v>2188</v>
      </c>
      <c r="E100" s="122">
        <v>517</v>
      </c>
      <c r="F100" s="148" t="str">
        <f>VLOOKUP(E100,VIP!$A$2:$O12651,2,0)</f>
        <v>DRBR517</v>
      </c>
      <c r="G100" s="121" t="str">
        <f>VLOOKUP(E100,'LISTADO ATM'!$A$2:$B$900,2,0)</f>
        <v xml:space="preserve">ATM Autobanco Oficina Sans Soucí </v>
      </c>
      <c r="H100" s="121" t="str">
        <f>VLOOKUP(E100,VIP!$A$2:$O17572,7,FALSE)</f>
        <v>Si</v>
      </c>
      <c r="I100" s="121" t="str">
        <f>VLOOKUP(E100,VIP!$A$2:$O9537,8,FALSE)</f>
        <v>Si</v>
      </c>
      <c r="J100" s="121" t="str">
        <f>VLOOKUP(E100,VIP!$A$2:$O9487,8,FALSE)</f>
        <v>Si</v>
      </c>
      <c r="K100" s="121" t="str">
        <f>VLOOKUP(E100,VIP!$A$2:$O13061,6,0)</f>
        <v>SI</v>
      </c>
      <c r="L100" s="123" t="s">
        <v>2227</v>
      </c>
      <c r="M100" s="117" t="s">
        <v>2464</v>
      </c>
      <c r="N100" s="117" t="s">
        <v>2471</v>
      </c>
      <c r="O100" s="148" t="s">
        <v>2473</v>
      </c>
      <c r="P100" s="136"/>
      <c r="Q100" s="117" t="s">
        <v>2227</v>
      </c>
    </row>
    <row r="101" spans="1:17" ht="18" x14ac:dyDescent="0.25">
      <c r="A101" s="121" t="str">
        <f>VLOOKUP(E101,'LISTADO ATM'!$A$2:$C$901,3,0)</f>
        <v>DISTRITO NACIONAL</v>
      </c>
      <c r="B101" s="139">
        <v>335856637</v>
      </c>
      <c r="C101" s="119">
        <v>44303.4</v>
      </c>
      <c r="D101" s="121" t="s">
        <v>2188</v>
      </c>
      <c r="E101" s="122">
        <v>239</v>
      </c>
      <c r="F101" s="148" t="str">
        <f>VLOOKUP(E101,VIP!$A$2:$O12648,2,0)</f>
        <v>DRBR239</v>
      </c>
      <c r="G101" s="121" t="str">
        <f>VLOOKUP(E101,'LISTADO ATM'!$A$2:$B$900,2,0)</f>
        <v xml:space="preserve">ATM Autobanco Charles de Gaulle </v>
      </c>
      <c r="H101" s="121" t="str">
        <f>VLOOKUP(E101,VIP!$A$2:$O17569,7,FALSE)</f>
        <v>Si</v>
      </c>
      <c r="I101" s="121" t="str">
        <f>VLOOKUP(E101,VIP!$A$2:$O9534,8,FALSE)</f>
        <v>Si</v>
      </c>
      <c r="J101" s="121" t="str">
        <f>VLOOKUP(E101,VIP!$A$2:$O9484,8,FALSE)</f>
        <v>Si</v>
      </c>
      <c r="K101" s="121" t="str">
        <f>VLOOKUP(E101,VIP!$A$2:$O13058,6,0)</f>
        <v>SI</v>
      </c>
      <c r="L101" s="123" t="s">
        <v>2227</v>
      </c>
      <c r="M101" s="117" t="s">
        <v>2464</v>
      </c>
      <c r="N101" s="117" t="s">
        <v>2471</v>
      </c>
      <c r="O101" s="148" t="s">
        <v>2473</v>
      </c>
      <c r="P101" s="136"/>
      <c r="Q101" s="117" t="s">
        <v>2227</v>
      </c>
    </row>
    <row r="102" spans="1:17" ht="18" x14ac:dyDescent="0.25">
      <c r="A102" s="121" t="str">
        <f>VLOOKUP(E102,'LISTADO ATM'!$A$2:$C$901,3,0)</f>
        <v>DISTRITO NACIONAL</v>
      </c>
      <c r="B102" s="139">
        <v>335856650</v>
      </c>
      <c r="C102" s="119">
        <v>44303.404490740744</v>
      </c>
      <c r="D102" s="121" t="s">
        <v>2188</v>
      </c>
      <c r="E102" s="122">
        <v>935</v>
      </c>
      <c r="F102" s="148" t="str">
        <f>VLOOKUP(E102,VIP!$A$2:$O12645,2,0)</f>
        <v>DRBR16J</v>
      </c>
      <c r="G102" s="121" t="str">
        <f>VLOOKUP(E102,'LISTADO ATM'!$A$2:$B$900,2,0)</f>
        <v xml:space="preserve">ATM Oficina John F. Kennedy </v>
      </c>
      <c r="H102" s="121" t="str">
        <f>VLOOKUP(E102,VIP!$A$2:$O17566,7,FALSE)</f>
        <v>Si</v>
      </c>
      <c r="I102" s="121" t="str">
        <f>VLOOKUP(E102,VIP!$A$2:$O9531,8,FALSE)</f>
        <v>Si</v>
      </c>
      <c r="J102" s="121" t="str">
        <f>VLOOKUP(E102,VIP!$A$2:$O9481,8,FALSE)</f>
        <v>Si</v>
      </c>
      <c r="K102" s="121" t="str">
        <f>VLOOKUP(E102,VIP!$A$2:$O13055,6,0)</f>
        <v>SI</v>
      </c>
      <c r="L102" s="123" t="s">
        <v>2227</v>
      </c>
      <c r="M102" s="117" t="s">
        <v>2464</v>
      </c>
      <c r="N102" s="117" t="s">
        <v>2471</v>
      </c>
      <c r="O102" s="148" t="s">
        <v>2473</v>
      </c>
      <c r="P102" s="136"/>
      <c r="Q102" s="117" t="s">
        <v>2227</v>
      </c>
    </row>
    <row r="103" spans="1:17" ht="18" x14ac:dyDescent="0.25">
      <c r="A103" s="121" t="str">
        <f>VLOOKUP(E103,'LISTADO ATM'!$A$2:$C$901,3,0)</f>
        <v>DISTRITO NACIONAL</v>
      </c>
      <c r="B103" s="139">
        <v>335856896</v>
      </c>
      <c r="C103" s="119">
        <v>44303.779814814814</v>
      </c>
      <c r="D103" s="121" t="s">
        <v>2188</v>
      </c>
      <c r="E103" s="122">
        <v>18</v>
      </c>
      <c r="F103" s="148" t="str">
        <f>VLOOKUP(E103,VIP!$A$2:$O12633,2,0)</f>
        <v>DRBR018</v>
      </c>
      <c r="G103" s="121" t="str">
        <f>VLOOKUP(E103,'LISTADO ATM'!$A$2:$B$900,2,0)</f>
        <v xml:space="preserve">ATM Oficina Haina Occidental I </v>
      </c>
      <c r="H103" s="121" t="str">
        <f>VLOOKUP(E103,VIP!$A$2:$O17554,7,FALSE)</f>
        <v>Si</v>
      </c>
      <c r="I103" s="121" t="str">
        <f>VLOOKUP(E103,VIP!$A$2:$O9519,8,FALSE)</f>
        <v>Si</v>
      </c>
      <c r="J103" s="121" t="str">
        <f>VLOOKUP(E103,VIP!$A$2:$O9469,8,FALSE)</f>
        <v>Si</v>
      </c>
      <c r="K103" s="121" t="str">
        <f>VLOOKUP(E103,VIP!$A$2:$O13043,6,0)</f>
        <v>SI</v>
      </c>
      <c r="L103" s="123" t="s">
        <v>2227</v>
      </c>
      <c r="M103" s="117" t="s">
        <v>2464</v>
      </c>
      <c r="N103" s="117" t="s">
        <v>2471</v>
      </c>
      <c r="O103" s="149" t="s">
        <v>2473</v>
      </c>
      <c r="P103" s="136"/>
      <c r="Q103" s="117" t="s">
        <v>2227</v>
      </c>
    </row>
    <row r="104" spans="1:17" ht="18" x14ac:dyDescent="0.25">
      <c r="A104" s="121" t="str">
        <f>VLOOKUP(E104,'LISTADO ATM'!$A$2:$C$901,3,0)</f>
        <v>DISTRITO NACIONAL</v>
      </c>
      <c r="B104" s="139">
        <v>335856898</v>
      </c>
      <c r="C104" s="119">
        <v>44303.780636574076</v>
      </c>
      <c r="D104" s="121" t="s">
        <v>2188</v>
      </c>
      <c r="E104" s="122">
        <v>225</v>
      </c>
      <c r="F104" s="149" t="str">
        <f>VLOOKUP(E104,VIP!$A$2:$O12631,2,0)</f>
        <v>DRBR225</v>
      </c>
      <c r="G104" s="121" t="str">
        <f>VLOOKUP(E104,'LISTADO ATM'!$A$2:$B$900,2,0)</f>
        <v xml:space="preserve">ATM S/M Nacional Arroyo Hondo </v>
      </c>
      <c r="H104" s="121" t="str">
        <f>VLOOKUP(E104,VIP!$A$2:$O17552,7,FALSE)</f>
        <v>Si</v>
      </c>
      <c r="I104" s="121" t="str">
        <f>VLOOKUP(E104,VIP!$A$2:$O9517,8,FALSE)</f>
        <v>Si</v>
      </c>
      <c r="J104" s="121" t="str">
        <f>VLOOKUP(E104,VIP!$A$2:$O9467,8,FALSE)</f>
        <v>Si</v>
      </c>
      <c r="K104" s="121" t="str">
        <f>VLOOKUP(E104,VIP!$A$2:$O13041,6,0)</f>
        <v>NO</v>
      </c>
      <c r="L104" s="123" t="s">
        <v>2227</v>
      </c>
      <c r="M104" s="117" t="s">
        <v>2464</v>
      </c>
      <c r="N104" s="117" t="s">
        <v>2471</v>
      </c>
      <c r="O104" s="149" t="s">
        <v>2473</v>
      </c>
      <c r="P104" s="136"/>
      <c r="Q104" s="117" t="s">
        <v>2227</v>
      </c>
    </row>
    <row r="105" spans="1:17" ht="18" x14ac:dyDescent="0.25">
      <c r="A105" s="121" t="str">
        <f>VLOOKUP(E105,'LISTADO ATM'!$A$2:$C$901,3,0)</f>
        <v>NORTE</v>
      </c>
      <c r="B105" s="139">
        <v>335856899</v>
      </c>
      <c r="C105" s="119">
        <v>44303.781608796293</v>
      </c>
      <c r="D105" s="121" t="s">
        <v>2189</v>
      </c>
      <c r="E105" s="122">
        <v>518</v>
      </c>
      <c r="F105" s="149" t="str">
        <f>VLOOKUP(E105,VIP!$A$2:$O12630,2,0)</f>
        <v>DRBR518</v>
      </c>
      <c r="G105" s="121" t="str">
        <f>VLOOKUP(E105,'LISTADO ATM'!$A$2:$B$900,2,0)</f>
        <v xml:space="preserve">ATM Autobanco Los Alamos </v>
      </c>
      <c r="H105" s="121" t="str">
        <f>VLOOKUP(E105,VIP!$A$2:$O17551,7,FALSE)</f>
        <v>Si</v>
      </c>
      <c r="I105" s="121" t="str">
        <f>VLOOKUP(E105,VIP!$A$2:$O9516,8,FALSE)</f>
        <v>Si</v>
      </c>
      <c r="J105" s="121" t="str">
        <f>VLOOKUP(E105,VIP!$A$2:$O9466,8,FALSE)</f>
        <v>Si</v>
      </c>
      <c r="K105" s="121" t="str">
        <f>VLOOKUP(E105,VIP!$A$2:$O13040,6,0)</f>
        <v>NO</v>
      </c>
      <c r="L105" s="123" t="s">
        <v>2227</v>
      </c>
      <c r="M105" s="117" t="s">
        <v>2464</v>
      </c>
      <c r="N105" s="117" t="s">
        <v>2471</v>
      </c>
      <c r="O105" s="149" t="s">
        <v>2500</v>
      </c>
      <c r="P105" s="136"/>
      <c r="Q105" s="117" t="s">
        <v>2227</v>
      </c>
    </row>
    <row r="106" spans="1:17" ht="18" x14ac:dyDescent="0.25">
      <c r="A106" s="121" t="str">
        <f>VLOOKUP(E106,'LISTADO ATM'!$A$2:$C$901,3,0)</f>
        <v>DISTRITO NACIONAL</v>
      </c>
      <c r="B106" s="139">
        <v>335856924</v>
      </c>
      <c r="C106" s="119">
        <v>44304.342453703706</v>
      </c>
      <c r="D106" s="121" t="s">
        <v>2188</v>
      </c>
      <c r="E106" s="122">
        <v>943</v>
      </c>
      <c r="F106" s="149" t="str">
        <f>VLOOKUP(E106,VIP!$A$2:$O12633,2,0)</f>
        <v>DRBR16K</v>
      </c>
      <c r="G106" s="121" t="str">
        <f>VLOOKUP(E106,'LISTADO ATM'!$A$2:$B$900,2,0)</f>
        <v xml:space="preserve">ATM Oficina Tránsito Terreste </v>
      </c>
      <c r="H106" s="121" t="str">
        <f>VLOOKUP(E106,VIP!$A$2:$O17554,7,FALSE)</f>
        <v>Si</v>
      </c>
      <c r="I106" s="121" t="str">
        <f>VLOOKUP(E106,VIP!$A$2:$O9519,8,FALSE)</f>
        <v>Si</v>
      </c>
      <c r="J106" s="121" t="str">
        <f>VLOOKUP(E106,VIP!$A$2:$O9469,8,FALSE)</f>
        <v>Si</v>
      </c>
      <c r="K106" s="121" t="str">
        <f>VLOOKUP(E106,VIP!$A$2:$O13043,6,0)</f>
        <v>NO</v>
      </c>
      <c r="L106" s="123" t="s">
        <v>2227</v>
      </c>
      <c r="M106" s="117" t="s">
        <v>2464</v>
      </c>
      <c r="N106" s="117" t="s">
        <v>2471</v>
      </c>
      <c r="O106" s="149" t="s">
        <v>2473</v>
      </c>
      <c r="P106" s="136"/>
      <c r="Q106" s="117" t="s">
        <v>2227</v>
      </c>
    </row>
    <row r="107" spans="1:17" ht="18" x14ac:dyDescent="0.25">
      <c r="A107" s="121" t="str">
        <f>VLOOKUP(E107,'LISTADO ATM'!$A$2:$C$901,3,0)</f>
        <v>DISTRITO NACIONAL</v>
      </c>
      <c r="B107" s="139" t="s">
        <v>2543</v>
      </c>
      <c r="C107" s="119">
        <v>44304.994247685187</v>
      </c>
      <c r="D107" s="121" t="s">
        <v>2188</v>
      </c>
      <c r="E107" s="122">
        <v>473</v>
      </c>
      <c r="F107" s="149" t="str">
        <f>VLOOKUP(E107,VIP!$A$2:$O12641,2,0)</f>
        <v>DRBR473</v>
      </c>
      <c r="G107" s="121" t="str">
        <f>VLOOKUP(E107,'LISTADO ATM'!$A$2:$B$900,2,0)</f>
        <v xml:space="preserve">ATM Oficina Carrefour II </v>
      </c>
      <c r="H107" s="121" t="str">
        <f>VLOOKUP(E107,VIP!$A$2:$O17562,7,FALSE)</f>
        <v>Si</v>
      </c>
      <c r="I107" s="121" t="str">
        <f>VLOOKUP(E107,VIP!$A$2:$O9527,8,FALSE)</f>
        <v>Si</v>
      </c>
      <c r="J107" s="121" t="str">
        <f>VLOOKUP(E107,VIP!$A$2:$O9477,8,FALSE)</f>
        <v>Si</v>
      </c>
      <c r="K107" s="121" t="str">
        <f>VLOOKUP(E107,VIP!$A$2:$O13051,6,0)</f>
        <v>NO</v>
      </c>
      <c r="L107" s="123" t="s">
        <v>2227</v>
      </c>
      <c r="M107" s="117" t="s">
        <v>2464</v>
      </c>
      <c r="N107" s="117" t="s">
        <v>2471</v>
      </c>
      <c r="O107" s="149" t="s">
        <v>2473</v>
      </c>
      <c r="P107" s="136"/>
      <c r="Q107" s="117" t="s">
        <v>2227</v>
      </c>
    </row>
    <row r="108" spans="1:17" ht="18" x14ac:dyDescent="0.25">
      <c r="A108" s="121" t="str">
        <f>VLOOKUP(E108,'LISTADO ATM'!$A$2:$C$901,3,0)</f>
        <v>DISTRITO NACIONAL</v>
      </c>
      <c r="B108" s="139" t="s">
        <v>2542</v>
      </c>
      <c r="C108" s="119">
        <v>44304.994664351849</v>
      </c>
      <c r="D108" s="121" t="s">
        <v>2188</v>
      </c>
      <c r="E108" s="122">
        <v>542</v>
      </c>
      <c r="F108" s="149" t="str">
        <f>VLOOKUP(E108,VIP!$A$2:$O12640,2,0)</f>
        <v>DRBR542</v>
      </c>
      <c r="G108" s="121" t="str">
        <f>VLOOKUP(E108,'LISTADO ATM'!$A$2:$B$900,2,0)</f>
        <v>ATM S/M la Cadena Carretera Mella</v>
      </c>
      <c r="H108" s="121" t="str">
        <f>VLOOKUP(E108,VIP!$A$2:$O17561,7,FALSE)</f>
        <v>NO</v>
      </c>
      <c r="I108" s="121" t="str">
        <f>VLOOKUP(E108,VIP!$A$2:$O9526,8,FALSE)</f>
        <v>SI</v>
      </c>
      <c r="J108" s="121" t="str">
        <f>VLOOKUP(E108,VIP!$A$2:$O9476,8,FALSE)</f>
        <v>SI</v>
      </c>
      <c r="K108" s="121" t="str">
        <f>VLOOKUP(E108,VIP!$A$2:$O13050,6,0)</f>
        <v>NO</v>
      </c>
      <c r="L108" s="123" t="s">
        <v>2227</v>
      </c>
      <c r="M108" s="117" t="s">
        <v>2464</v>
      </c>
      <c r="N108" s="117" t="s">
        <v>2471</v>
      </c>
      <c r="O108" s="149" t="s">
        <v>2473</v>
      </c>
      <c r="P108" s="136"/>
      <c r="Q108" s="117" t="s">
        <v>2227</v>
      </c>
    </row>
    <row r="109" spans="1:17" ht="18" x14ac:dyDescent="0.25">
      <c r="A109" s="121" t="str">
        <f>VLOOKUP(E109,'LISTADO ATM'!$A$2:$C$901,3,0)</f>
        <v>ESTE</v>
      </c>
      <c r="B109" s="139" t="s">
        <v>2541</v>
      </c>
      <c r="C109" s="119">
        <v>44304.995347222219</v>
      </c>
      <c r="D109" s="121" t="s">
        <v>2188</v>
      </c>
      <c r="E109" s="122">
        <v>217</v>
      </c>
      <c r="F109" s="149" t="str">
        <f>VLOOKUP(E109,VIP!$A$2:$O12639,2,0)</f>
        <v>DRBR217</v>
      </c>
      <c r="G109" s="121" t="str">
        <f>VLOOKUP(E109,'LISTADO ATM'!$A$2:$B$900,2,0)</f>
        <v xml:space="preserve">ATM Oficina Bávaro </v>
      </c>
      <c r="H109" s="121" t="str">
        <f>VLOOKUP(E109,VIP!$A$2:$O17560,7,FALSE)</f>
        <v>Si</v>
      </c>
      <c r="I109" s="121" t="str">
        <f>VLOOKUP(E109,VIP!$A$2:$O9525,8,FALSE)</f>
        <v>Si</v>
      </c>
      <c r="J109" s="121" t="str">
        <f>VLOOKUP(E109,VIP!$A$2:$O9475,8,FALSE)</f>
        <v>Si</v>
      </c>
      <c r="K109" s="121" t="str">
        <f>VLOOKUP(E109,VIP!$A$2:$O13049,6,0)</f>
        <v>NO</v>
      </c>
      <c r="L109" s="123" t="s">
        <v>2227</v>
      </c>
      <c r="M109" s="117" t="s">
        <v>2464</v>
      </c>
      <c r="N109" s="117" t="s">
        <v>2471</v>
      </c>
      <c r="O109" s="149" t="s">
        <v>2473</v>
      </c>
      <c r="P109" s="136"/>
      <c r="Q109" s="117" t="s">
        <v>2227</v>
      </c>
    </row>
    <row r="110" spans="1:17" ht="18" x14ac:dyDescent="0.25">
      <c r="A110" s="121" t="str">
        <f>VLOOKUP(E110,'LISTADO ATM'!$A$2:$C$901,3,0)</f>
        <v>NORTE</v>
      </c>
      <c r="B110" s="139" t="s">
        <v>2540</v>
      </c>
      <c r="C110" s="119">
        <v>44304.995810185188</v>
      </c>
      <c r="D110" s="121" t="s">
        <v>2189</v>
      </c>
      <c r="E110" s="122">
        <v>482</v>
      </c>
      <c r="F110" s="150" t="str">
        <f>VLOOKUP(E110,VIP!$A$2:$O12638,2,0)</f>
        <v>DRBR482</v>
      </c>
      <c r="G110" s="121" t="str">
        <f>VLOOKUP(E110,'LISTADO ATM'!$A$2:$B$900,2,0)</f>
        <v xml:space="preserve">ATM Centro de Caja Plaza Lama (Santiago) </v>
      </c>
      <c r="H110" s="121" t="str">
        <f>VLOOKUP(E110,VIP!$A$2:$O17559,7,FALSE)</f>
        <v>Si</v>
      </c>
      <c r="I110" s="121" t="str">
        <f>VLOOKUP(E110,VIP!$A$2:$O9524,8,FALSE)</f>
        <v>Si</v>
      </c>
      <c r="J110" s="121" t="str">
        <f>VLOOKUP(E110,VIP!$A$2:$O9474,8,FALSE)</f>
        <v>Si</v>
      </c>
      <c r="K110" s="121" t="str">
        <f>VLOOKUP(E110,VIP!$A$2:$O13048,6,0)</f>
        <v>NO</v>
      </c>
      <c r="L110" s="123" t="s">
        <v>2227</v>
      </c>
      <c r="M110" s="117" t="s">
        <v>2464</v>
      </c>
      <c r="N110" s="117" t="s">
        <v>2471</v>
      </c>
      <c r="O110" s="150" t="s">
        <v>2500</v>
      </c>
      <c r="P110" s="136"/>
      <c r="Q110" s="117" t="s">
        <v>2227</v>
      </c>
    </row>
    <row r="111" spans="1:17" ht="18" x14ac:dyDescent="0.25">
      <c r="A111" s="121" t="str">
        <f>VLOOKUP(E111,'LISTADO ATM'!$A$2:$C$901,3,0)</f>
        <v>DISTRITO NACIONAL</v>
      </c>
      <c r="B111" s="139" t="s">
        <v>2608</v>
      </c>
      <c r="C111" s="119">
        <v>44305.308761574073</v>
      </c>
      <c r="D111" s="121" t="s">
        <v>2188</v>
      </c>
      <c r="E111" s="122">
        <v>57</v>
      </c>
      <c r="F111" s="150" t="str">
        <f>VLOOKUP(E111,VIP!$A$2:$O12648,2,0)</f>
        <v>DRBR057</v>
      </c>
      <c r="G111" s="121" t="str">
        <f>VLOOKUP(E111,'LISTADO ATM'!$A$2:$B$900,2,0)</f>
        <v xml:space="preserve">ATM Oficina Malecon Center </v>
      </c>
      <c r="H111" s="121" t="str">
        <f>VLOOKUP(E111,VIP!$A$2:$O17569,7,FALSE)</f>
        <v>Si</v>
      </c>
      <c r="I111" s="121" t="str">
        <f>VLOOKUP(E111,VIP!$A$2:$O9534,8,FALSE)</f>
        <v>Si</v>
      </c>
      <c r="J111" s="121" t="str">
        <f>VLOOKUP(E111,VIP!$A$2:$O9484,8,FALSE)</f>
        <v>Si</v>
      </c>
      <c r="K111" s="121" t="str">
        <f>VLOOKUP(E111,VIP!$A$2:$O13058,6,0)</f>
        <v>NO</v>
      </c>
      <c r="L111" s="123" t="s">
        <v>2227</v>
      </c>
      <c r="M111" s="117" t="s">
        <v>2464</v>
      </c>
      <c r="N111" s="117" t="s">
        <v>2505</v>
      </c>
      <c r="O111" s="150" t="s">
        <v>2473</v>
      </c>
      <c r="P111" s="136"/>
      <c r="Q111" s="117" t="s">
        <v>2227</v>
      </c>
    </row>
    <row r="112" spans="1:17" ht="18" x14ac:dyDescent="0.25">
      <c r="A112" s="121" t="str">
        <f>VLOOKUP(E112,'LISTADO ATM'!$A$2:$C$901,3,0)</f>
        <v>DISTRITO NACIONAL</v>
      </c>
      <c r="B112" s="139" t="s">
        <v>2604</v>
      </c>
      <c r="C112" s="119">
        <v>44305.313715277778</v>
      </c>
      <c r="D112" s="121" t="s">
        <v>2188</v>
      </c>
      <c r="E112" s="122">
        <v>585</v>
      </c>
      <c r="F112" s="150" t="str">
        <f>VLOOKUP(E112,VIP!$A$2:$O12644,2,0)</f>
        <v>DRBR083</v>
      </c>
      <c r="G112" s="121" t="str">
        <f>VLOOKUP(E112,'LISTADO ATM'!$A$2:$B$900,2,0)</f>
        <v xml:space="preserve">ATM Oficina Haina Oriental </v>
      </c>
      <c r="H112" s="121" t="str">
        <f>VLOOKUP(E112,VIP!$A$2:$O17565,7,FALSE)</f>
        <v>Si</v>
      </c>
      <c r="I112" s="121" t="str">
        <f>VLOOKUP(E112,VIP!$A$2:$O9530,8,FALSE)</f>
        <v>Si</v>
      </c>
      <c r="J112" s="121" t="str">
        <f>VLOOKUP(E112,VIP!$A$2:$O9480,8,FALSE)</f>
        <v>Si</v>
      </c>
      <c r="K112" s="121" t="str">
        <f>VLOOKUP(E112,VIP!$A$2:$O13054,6,0)</f>
        <v>NO</v>
      </c>
      <c r="L112" s="123" t="s">
        <v>2227</v>
      </c>
      <c r="M112" s="117" t="s">
        <v>2464</v>
      </c>
      <c r="N112" s="117" t="s">
        <v>2505</v>
      </c>
      <c r="O112" s="150" t="s">
        <v>2473</v>
      </c>
      <c r="P112" s="136"/>
      <c r="Q112" s="117" t="s">
        <v>2227</v>
      </c>
    </row>
    <row r="113" spans="1:17" ht="18" x14ac:dyDescent="0.25">
      <c r="A113" s="121" t="str">
        <f>VLOOKUP(E113,'LISTADO ATM'!$A$2:$C$901,3,0)</f>
        <v>DISTRITO NACIONAL</v>
      </c>
      <c r="B113" s="139" t="s">
        <v>2614</v>
      </c>
      <c r="C113" s="119">
        <v>44305.44972222222</v>
      </c>
      <c r="D113" s="121" t="s">
        <v>2188</v>
      </c>
      <c r="E113" s="122">
        <v>281</v>
      </c>
      <c r="F113" s="150" t="str">
        <f>VLOOKUP(E113,VIP!$A$2:$O12647,2,0)</f>
        <v>DRBR737</v>
      </c>
      <c r="G113" s="121" t="str">
        <f>VLOOKUP(E113,'LISTADO ATM'!$A$2:$B$900,2,0)</f>
        <v xml:space="preserve">ATM S/M Pola Independencia </v>
      </c>
      <c r="H113" s="121" t="str">
        <f>VLOOKUP(E113,VIP!$A$2:$O17568,7,FALSE)</f>
        <v>Si</v>
      </c>
      <c r="I113" s="121" t="str">
        <f>VLOOKUP(E113,VIP!$A$2:$O9533,8,FALSE)</f>
        <v>Si</v>
      </c>
      <c r="J113" s="121" t="str">
        <f>VLOOKUP(E113,VIP!$A$2:$O9483,8,FALSE)</f>
        <v>Si</v>
      </c>
      <c r="K113" s="121" t="str">
        <f>VLOOKUP(E113,VIP!$A$2:$O13057,6,0)</f>
        <v>NO</v>
      </c>
      <c r="L113" s="123" t="s">
        <v>2227</v>
      </c>
      <c r="M113" s="117" t="s">
        <v>2464</v>
      </c>
      <c r="N113" s="117" t="s">
        <v>2471</v>
      </c>
      <c r="O113" s="150" t="s">
        <v>2473</v>
      </c>
      <c r="P113" s="136"/>
      <c r="Q113" s="117" t="s">
        <v>2227</v>
      </c>
    </row>
    <row r="114" spans="1:17" s="99" customFormat="1" ht="18" x14ac:dyDescent="0.25">
      <c r="A114" s="121" t="str">
        <f>VLOOKUP(E114,'LISTADO ATM'!$A$2:$C$901,3,0)</f>
        <v>ESTE</v>
      </c>
      <c r="B114" s="139" t="s">
        <v>2648</v>
      </c>
      <c r="C114" s="119">
        <v>44305.493483796294</v>
      </c>
      <c r="D114" s="121" t="s">
        <v>2188</v>
      </c>
      <c r="E114" s="122">
        <v>631</v>
      </c>
      <c r="F114" s="154" t="str">
        <f>VLOOKUP(E114,VIP!$A$2:$O12658,2,0)</f>
        <v>DRBR417</v>
      </c>
      <c r="G114" s="121" t="str">
        <f>VLOOKUP(E114,'LISTADO ATM'!$A$2:$B$900,2,0)</f>
        <v xml:space="preserve">ATM ASOCODEQUI (San Pedro) </v>
      </c>
      <c r="H114" s="121" t="str">
        <f>VLOOKUP(E114,VIP!$A$2:$O17579,7,FALSE)</f>
        <v>Si</v>
      </c>
      <c r="I114" s="121" t="str">
        <f>VLOOKUP(E114,VIP!$A$2:$O9544,8,FALSE)</f>
        <v>Si</v>
      </c>
      <c r="J114" s="121" t="str">
        <f>VLOOKUP(E114,VIP!$A$2:$O9494,8,FALSE)</f>
        <v>Si</v>
      </c>
      <c r="K114" s="121" t="str">
        <f>VLOOKUP(E114,VIP!$A$2:$O13068,6,0)</f>
        <v>NO</v>
      </c>
      <c r="L114" s="123" t="s">
        <v>2227</v>
      </c>
      <c r="M114" s="117" t="s">
        <v>2464</v>
      </c>
      <c r="N114" s="117" t="s">
        <v>2505</v>
      </c>
      <c r="O114" s="154" t="s">
        <v>2473</v>
      </c>
      <c r="P114" s="136"/>
      <c r="Q114" s="117" t="s">
        <v>2227</v>
      </c>
    </row>
    <row r="115" spans="1:17" s="99" customFormat="1" ht="18" x14ac:dyDescent="0.25">
      <c r="A115" s="121" t="str">
        <f>VLOOKUP(E115,'LISTADO ATM'!$A$2:$C$901,3,0)</f>
        <v>DISTRITO NACIONAL</v>
      </c>
      <c r="B115" s="139" t="s">
        <v>2644</v>
      </c>
      <c r="C115" s="119">
        <v>44305.497777777775</v>
      </c>
      <c r="D115" s="121" t="s">
        <v>2188</v>
      </c>
      <c r="E115" s="122">
        <v>10</v>
      </c>
      <c r="F115" s="154" t="str">
        <f>VLOOKUP(E115,VIP!$A$2:$O12654,2,0)</f>
        <v>DRBR010</v>
      </c>
      <c r="G115" s="121" t="str">
        <f>VLOOKUP(E115,'LISTADO ATM'!$A$2:$B$900,2,0)</f>
        <v xml:space="preserve">ATM Ministerio Salud Pública </v>
      </c>
      <c r="H115" s="121" t="str">
        <f>VLOOKUP(E115,VIP!$A$2:$O17575,7,FALSE)</f>
        <v>Si</v>
      </c>
      <c r="I115" s="121" t="str">
        <f>VLOOKUP(E115,VIP!$A$2:$O9540,8,FALSE)</f>
        <v>Si</v>
      </c>
      <c r="J115" s="121" t="str">
        <f>VLOOKUP(E115,VIP!$A$2:$O9490,8,FALSE)</f>
        <v>Si</v>
      </c>
      <c r="K115" s="121" t="str">
        <f>VLOOKUP(E115,VIP!$A$2:$O13064,6,0)</f>
        <v>NO</v>
      </c>
      <c r="L115" s="123" t="s">
        <v>2227</v>
      </c>
      <c r="M115" s="117" t="s">
        <v>2464</v>
      </c>
      <c r="N115" s="117" t="s">
        <v>2505</v>
      </c>
      <c r="O115" s="154" t="s">
        <v>2473</v>
      </c>
      <c r="P115" s="136"/>
      <c r="Q115" s="117" t="s">
        <v>2227</v>
      </c>
    </row>
    <row r="116" spans="1:17" s="99" customFormat="1" ht="18" x14ac:dyDescent="0.25">
      <c r="A116" s="121" t="str">
        <f>VLOOKUP(E116,'LISTADO ATM'!$A$2:$C$901,3,0)</f>
        <v>NORTE</v>
      </c>
      <c r="B116" s="139" t="s">
        <v>2640</v>
      </c>
      <c r="C116" s="119">
        <v>44305.561909722222</v>
      </c>
      <c r="D116" s="121" t="s">
        <v>2189</v>
      </c>
      <c r="E116" s="122">
        <v>299</v>
      </c>
      <c r="F116" s="154" t="str">
        <f>VLOOKUP(E116,VIP!$A$2:$O12650,2,0)</f>
        <v>DRBR299</v>
      </c>
      <c r="G116" s="121" t="str">
        <f>VLOOKUP(E116,'LISTADO ATM'!$A$2:$B$900,2,0)</f>
        <v xml:space="preserve">ATM S/M Aprezio Cotui </v>
      </c>
      <c r="H116" s="121" t="str">
        <f>VLOOKUP(E116,VIP!$A$2:$O17571,7,FALSE)</f>
        <v>Si</v>
      </c>
      <c r="I116" s="121" t="str">
        <f>VLOOKUP(E116,VIP!$A$2:$O9536,8,FALSE)</f>
        <v>Si</v>
      </c>
      <c r="J116" s="121" t="str">
        <f>VLOOKUP(E116,VIP!$A$2:$O9486,8,FALSE)</f>
        <v>Si</v>
      </c>
      <c r="K116" s="121" t="str">
        <f>VLOOKUP(E116,VIP!$A$2:$O13060,6,0)</f>
        <v>NO</v>
      </c>
      <c r="L116" s="123" t="s">
        <v>2227</v>
      </c>
      <c r="M116" s="117" t="s">
        <v>2464</v>
      </c>
      <c r="N116" s="117" t="s">
        <v>2471</v>
      </c>
      <c r="O116" s="154" t="s">
        <v>2500</v>
      </c>
      <c r="P116" s="136"/>
      <c r="Q116" s="117" t="s">
        <v>2227</v>
      </c>
    </row>
    <row r="117" spans="1:17" s="99" customFormat="1" ht="18" x14ac:dyDescent="0.25">
      <c r="A117" s="121" t="str">
        <f>VLOOKUP(E117,'LISTADO ATM'!$A$2:$C$901,3,0)</f>
        <v>DISTRITO NACIONAL</v>
      </c>
      <c r="B117" s="139" t="s">
        <v>2668</v>
      </c>
      <c r="C117" s="119">
        <v>44305.608252314814</v>
      </c>
      <c r="D117" s="121" t="s">
        <v>2188</v>
      </c>
      <c r="E117" s="122">
        <v>70</v>
      </c>
      <c r="F117" s="154" t="str">
        <f>VLOOKUP(E117,VIP!$A$2:$O12661,2,0)</f>
        <v>DRBR070</v>
      </c>
      <c r="G117" s="121" t="str">
        <f>VLOOKUP(E117,'LISTADO ATM'!$A$2:$B$900,2,0)</f>
        <v xml:space="preserve">ATM Autoservicio Plaza Lama Zona Oriental </v>
      </c>
      <c r="H117" s="121" t="str">
        <f>VLOOKUP(E117,VIP!$A$2:$O17582,7,FALSE)</f>
        <v>Si</v>
      </c>
      <c r="I117" s="121" t="str">
        <f>VLOOKUP(E117,VIP!$A$2:$O9547,8,FALSE)</f>
        <v>Si</v>
      </c>
      <c r="J117" s="121" t="str">
        <f>VLOOKUP(E117,VIP!$A$2:$O9497,8,FALSE)</f>
        <v>Si</v>
      </c>
      <c r="K117" s="121" t="str">
        <f>VLOOKUP(E117,VIP!$A$2:$O13071,6,0)</f>
        <v>NO</v>
      </c>
      <c r="L117" s="123" t="s">
        <v>2227</v>
      </c>
      <c r="M117" s="117" t="s">
        <v>2464</v>
      </c>
      <c r="N117" s="117" t="s">
        <v>2471</v>
      </c>
      <c r="O117" s="154" t="s">
        <v>2473</v>
      </c>
      <c r="P117" s="136"/>
      <c r="Q117" s="117" t="s">
        <v>2227</v>
      </c>
    </row>
    <row r="118" spans="1:17" s="99" customFormat="1" ht="18" x14ac:dyDescent="0.25">
      <c r="A118" s="121" t="str">
        <f>VLOOKUP(E118,'LISTADO ATM'!$A$2:$C$901,3,0)</f>
        <v>SUR</v>
      </c>
      <c r="B118" s="139" t="s">
        <v>2659</v>
      </c>
      <c r="C118" s="119">
        <v>44305.649525462963</v>
      </c>
      <c r="D118" s="121" t="s">
        <v>2188</v>
      </c>
      <c r="E118" s="122">
        <v>995</v>
      </c>
      <c r="F118" s="154" t="str">
        <f>VLOOKUP(E118,VIP!$A$2:$O12652,2,0)</f>
        <v>DRBR545</v>
      </c>
      <c r="G118" s="121" t="str">
        <f>VLOOKUP(E118,'LISTADO ATM'!$A$2:$B$900,2,0)</f>
        <v xml:space="preserve">ATM Oficina San Cristobal III (Lobby) </v>
      </c>
      <c r="H118" s="121" t="str">
        <f>VLOOKUP(E118,VIP!$A$2:$O17573,7,FALSE)</f>
        <v>Si</v>
      </c>
      <c r="I118" s="121" t="str">
        <f>VLOOKUP(E118,VIP!$A$2:$O9538,8,FALSE)</f>
        <v>No</v>
      </c>
      <c r="J118" s="121" t="str">
        <f>VLOOKUP(E118,VIP!$A$2:$O9488,8,FALSE)</f>
        <v>No</v>
      </c>
      <c r="K118" s="121" t="str">
        <f>VLOOKUP(E118,VIP!$A$2:$O13062,6,0)</f>
        <v>NO</v>
      </c>
      <c r="L118" s="123" t="s">
        <v>2227</v>
      </c>
      <c r="M118" s="117" t="s">
        <v>2464</v>
      </c>
      <c r="N118" s="117" t="s">
        <v>2471</v>
      </c>
      <c r="O118" s="154" t="s">
        <v>2473</v>
      </c>
      <c r="P118" s="136"/>
      <c r="Q118" s="117" t="s">
        <v>2227</v>
      </c>
    </row>
    <row r="119" spans="1:17" s="99" customFormat="1" ht="18" x14ac:dyDescent="0.25">
      <c r="A119" s="121" t="str">
        <f>VLOOKUP(E119,'LISTADO ATM'!$A$2:$C$901,3,0)</f>
        <v>DISTRITO NACIONAL</v>
      </c>
      <c r="B119" s="139">
        <v>335856609</v>
      </c>
      <c r="C119" s="119">
        <v>44303.389398148145</v>
      </c>
      <c r="D119" s="121" t="s">
        <v>2188</v>
      </c>
      <c r="E119" s="122">
        <v>686</v>
      </c>
      <c r="F119" s="154" t="str">
        <f>VLOOKUP(E119,VIP!$A$2:$O12655,2,0)</f>
        <v>DRBR686</v>
      </c>
      <c r="G119" s="121" t="str">
        <f>VLOOKUP(E119,'LISTADO ATM'!$A$2:$B$900,2,0)</f>
        <v>ATM Autoservicio Oficina Máximo Gómez</v>
      </c>
      <c r="H119" s="121" t="str">
        <f>VLOOKUP(E119,VIP!$A$2:$O17576,7,FALSE)</f>
        <v>Si</v>
      </c>
      <c r="I119" s="121" t="str">
        <f>VLOOKUP(E119,VIP!$A$2:$O9541,8,FALSE)</f>
        <v>Si</v>
      </c>
      <c r="J119" s="121" t="str">
        <f>VLOOKUP(E119,VIP!$A$2:$O9491,8,FALSE)</f>
        <v>Si</v>
      </c>
      <c r="K119" s="121" t="str">
        <f>VLOOKUP(E119,VIP!$A$2:$O13065,6,0)</f>
        <v>NO</v>
      </c>
      <c r="L119" s="123" t="s">
        <v>2528</v>
      </c>
      <c r="M119" s="117" t="s">
        <v>2464</v>
      </c>
      <c r="N119" s="117" t="s">
        <v>2471</v>
      </c>
      <c r="O119" s="154" t="s">
        <v>2473</v>
      </c>
      <c r="P119" s="136"/>
      <c r="Q119" s="117" t="s">
        <v>2528</v>
      </c>
    </row>
    <row r="120" spans="1:17" s="99" customFormat="1" ht="18" x14ac:dyDescent="0.25">
      <c r="A120" s="121" t="str">
        <f>VLOOKUP(E120,'LISTADO ATM'!$A$2:$C$901,3,0)</f>
        <v>ESTE</v>
      </c>
      <c r="B120" s="139">
        <v>335856524</v>
      </c>
      <c r="C120" s="119">
        <v>44303.277696759258</v>
      </c>
      <c r="D120" s="121" t="s">
        <v>2188</v>
      </c>
      <c r="E120" s="122">
        <v>289</v>
      </c>
      <c r="F120" s="154" t="str">
        <f>VLOOKUP(E120,VIP!$A$2:$O12624,2,0)</f>
        <v>DRBR910</v>
      </c>
      <c r="G120" s="121" t="str">
        <f>VLOOKUP(E120,'LISTADO ATM'!$A$2:$B$900,2,0)</f>
        <v>ATM Oficina Bávaro II</v>
      </c>
      <c r="H120" s="121" t="str">
        <f>VLOOKUP(E120,VIP!$A$2:$O17545,7,FALSE)</f>
        <v>Si</v>
      </c>
      <c r="I120" s="121" t="str">
        <f>VLOOKUP(E120,VIP!$A$2:$O9510,8,FALSE)</f>
        <v>Si</v>
      </c>
      <c r="J120" s="121" t="str">
        <f>VLOOKUP(E120,VIP!$A$2:$O9460,8,FALSE)</f>
        <v>Si</v>
      </c>
      <c r="K120" s="121" t="str">
        <f>VLOOKUP(E120,VIP!$A$2:$O13034,6,0)</f>
        <v>NO</v>
      </c>
      <c r="L120" s="123" t="s">
        <v>2253</v>
      </c>
      <c r="M120" s="117" t="s">
        <v>2464</v>
      </c>
      <c r="N120" s="117" t="s">
        <v>2471</v>
      </c>
      <c r="O120" s="154" t="s">
        <v>2188</v>
      </c>
      <c r="P120" s="136"/>
      <c r="Q120" s="117" t="s">
        <v>2253</v>
      </c>
    </row>
    <row r="121" spans="1:17" s="99" customFormat="1" ht="18" x14ac:dyDescent="0.25">
      <c r="A121" s="121" t="str">
        <f>VLOOKUP(E121,'LISTADO ATM'!$A$2:$C$901,3,0)</f>
        <v>DISTRITO NACIONAL</v>
      </c>
      <c r="B121" s="139">
        <v>335856528</v>
      </c>
      <c r="C121" s="119">
        <v>44303.324675925927</v>
      </c>
      <c r="D121" s="121" t="s">
        <v>2188</v>
      </c>
      <c r="E121" s="122">
        <v>812</v>
      </c>
      <c r="F121" s="154" t="str">
        <f>VLOOKUP(E121,VIP!$A$2:$O12625,2,0)</f>
        <v>DRBR812</v>
      </c>
      <c r="G121" s="121" t="str">
        <f>VLOOKUP(E121,'LISTADO ATM'!$A$2:$B$900,2,0)</f>
        <v xml:space="preserve">ATM Canasta del Pueblo </v>
      </c>
      <c r="H121" s="121" t="str">
        <f>VLOOKUP(E121,VIP!$A$2:$O17546,7,FALSE)</f>
        <v>Si</v>
      </c>
      <c r="I121" s="121" t="str">
        <f>VLOOKUP(E121,VIP!$A$2:$O9511,8,FALSE)</f>
        <v>Si</v>
      </c>
      <c r="J121" s="121" t="str">
        <f>VLOOKUP(E121,VIP!$A$2:$O9461,8,FALSE)</f>
        <v>Si</v>
      </c>
      <c r="K121" s="121" t="str">
        <f>VLOOKUP(E121,VIP!$A$2:$O13035,6,0)</f>
        <v>NO</v>
      </c>
      <c r="L121" s="123" t="s">
        <v>2253</v>
      </c>
      <c r="M121" s="117" t="s">
        <v>2464</v>
      </c>
      <c r="N121" s="117" t="s">
        <v>2505</v>
      </c>
      <c r="O121" s="154" t="s">
        <v>2473</v>
      </c>
      <c r="P121" s="136"/>
      <c r="Q121" s="117" t="s">
        <v>2253</v>
      </c>
    </row>
    <row r="122" spans="1:17" s="99" customFormat="1" ht="18" x14ac:dyDescent="0.25">
      <c r="A122" s="121" t="str">
        <f>VLOOKUP(E122,'LISTADO ATM'!$A$2:$C$901,3,0)</f>
        <v>DISTRITO NACIONAL</v>
      </c>
      <c r="B122" s="139">
        <v>335856538</v>
      </c>
      <c r="C122" s="119">
        <v>44303.360000000001</v>
      </c>
      <c r="D122" s="121" t="s">
        <v>2188</v>
      </c>
      <c r="E122" s="122">
        <v>420</v>
      </c>
      <c r="F122" s="154" t="str">
        <f>VLOOKUP(E122,VIP!$A$2:$O12663,2,0)</f>
        <v>DRBR420</v>
      </c>
      <c r="G122" s="121" t="str">
        <f>VLOOKUP(E122,'LISTADO ATM'!$A$2:$B$900,2,0)</f>
        <v xml:space="preserve">ATM DGII Av. Lincoln </v>
      </c>
      <c r="H122" s="121" t="str">
        <f>VLOOKUP(E122,VIP!$A$2:$O17584,7,FALSE)</f>
        <v>Si</v>
      </c>
      <c r="I122" s="121" t="str">
        <f>VLOOKUP(E122,VIP!$A$2:$O9549,8,FALSE)</f>
        <v>Si</v>
      </c>
      <c r="J122" s="121" t="str">
        <f>VLOOKUP(E122,VIP!$A$2:$O9499,8,FALSE)</f>
        <v>Si</v>
      </c>
      <c r="K122" s="121" t="str">
        <f>VLOOKUP(E122,VIP!$A$2:$O13073,6,0)</f>
        <v>NO</v>
      </c>
      <c r="L122" s="123" t="s">
        <v>2253</v>
      </c>
      <c r="M122" s="117" t="s">
        <v>2464</v>
      </c>
      <c r="N122" s="117" t="s">
        <v>2471</v>
      </c>
      <c r="O122" s="154" t="s">
        <v>2473</v>
      </c>
      <c r="P122" s="136"/>
      <c r="Q122" s="117" t="s">
        <v>2253</v>
      </c>
    </row>
    <row r="123" spans="1:17" s="99" customFormat="1" ht="18" x14ac:dyDescent="0.25">
      <c r="A123" s="121" t="str">
        <f>VLOOKUP(E123,'LISTADO ATM'!$A$2:$C$901,3,0)</f>
        <v>DISTRITO NACIONAL</v>
      </c>
      <c r="B123" s="139">
        <v>335856805</v>
      </c>
      <c r="C123" s="119">
        <v>44303.536770833336</v>
      </c>
      <c r="D123" s="121" t="s">
        <v>2188</v>
      </c>
      <c r="E123" s="122">
        <v>927</v>
      </c>
      <c r="F123" s="154" t="str">
        <f>VLOOKUP(E123,VIP!$A$2:$O12628,2,0)</f>
        <v>DRBR927</v>
      </c>
      <c r="G123" s="121" t="str">
        <f>VLOOKUP(E123,'LISTADO ATM'!$A$2:$B$900,2,0)</f>
        <v>ATM S/M Bravo La Esperilla</v>
      </c>
      <c r="H123" s="121" t="str">
        <f>VLOOKUP(E123,VIP!$A$2:$O17549,7,FALSE)</f>
        <v>Si</v>
      </c>
      <c r="I123" s="121" t="str">
        <f>VLOOKUP(E123,VIP!$A$2:$O9514,8,FALSE)</f>
        <v>Si</v>
      </c>
      <c r="J123" s="121" t="str">
        <f>VLOOKUP(E123,VIP!$A$2:$O9464,8,FALSE)</f>
        <v>Si</v>
      </c>
      <c r="K123" s="121" t="str">
        <f>VLOOKUP(E123,VIP!$A$2:$O13038,6,0)</f>
        <v>NO</v>
      </c>
      <c r="L123" s="123" t="s">
        <v>2253</v>
      </c>
      <c r="M123" s="117" t="s">
        <v>2464</v>
      </c>
      <c r="N123" s="117" t="s">
        <v>2471</v>
      </c>
      <c r="O123" s="154" t="s">
        <v>2473</v>
      </c>
      <c r="P123" s="136"/>
      <c r="Q123" s="117" t="s">
        <v>2253</v>
      </c>
    </row>
    <row r="124" spans="1:17" s="99" customFormat="1" ht="18" x14ac:dyDescent="0.25">
      <c r="A124" s="121" t="str">
        <f>VLOOKUP(E124,'LISTADO ATM'!$A$2:$C$901,3,0)</f>
        <v>DISTRITO NACIONAL</v>
      </c>
      <c r="B124" s="139" t="s">
        <v>2544</v>
      </c>
      <c r="C124" s="119">
        <v>44304.96466435185</v>
      </c>
      <c r="D124" s="121" t="s">
        <v>2188</v>
      </c>
      <c r="E124" s="122">
        <v>707</v>
      </c>
      <c r="F124" s="154" t="str">
        <f>VLOOKUP(E124,VIP!$A$2:$O12642,2,0)</f>
        <v>DRBR707</v>
      </c>
      <c r="G124" s="121" t="str">
        <f>VLOOKUP(E124,'LISTADO ATM'!$A$2:$B$900,2,0)</f>
        <v xml:space="preserve">ATM IAD </v>
      </c>
      <c r="H124" s="121" t="str">
        <f>VLOOKUP(E124,VIP!$A$2:$O17563,7,FALSE)</f>
        <v>No</v>
      </c>
      <c r="I124" s="121" t="str">
        <f>VLOOKUP(E124,VIP!$A$2:$O9528,8,FALSE)</f>
        <v>No</v>
      </c>
      <c r="J124" s="121" t="str">
        <f>VLOOKUP(E124,VIP!$A$2:$O9478,8,FALSE)</f>
        <v>No</v>
      </c>
      <c r="K124" s="121" t="str">
        <f>VLOOKUP(E124,VIP!$A$2:$O13052,6,0)</f>
        <v>NO</v>
      </c>
      <c r="L124" s="123" t="s">
        <v>2253</v>
      </c>
      <c r="M124" s="117" t="s">
        <v>2464</v>
      </c>
      <c r="N124" s="117" t="s">
        <v>2471</v>
      </c>
      <c r="O124" s="154" t="s">
        <v>2473</v>
      </c>
      <c r="P124" s="136"/>
      <c r="Q124" s="117" t="s">
        <v>2253</v>
      </c>
    </row>
    <row r="125" spans="1:17" s="99" customFormat="1" ht="18" x14ac:dyDescent="0.25">
      <c r="A125" s="121" t="str">
        <f>VLOOKUP(E125,'LISTADO ATM'!$A$2:$C$901,3,0)</f>
        <v>DISTRITO NACIONAL</v>
      </c>
      <c r="B125" s="139" t="s">
        <v>2548</v>
      </c>
      <c r="C125" s="119">
        <v>44305.167071759257</v>
      </c>
      <c r="D125" s="121" t="s">
        <v>2188</v>
      </c>
      <c r="E125" s="122">
        <v>971</v>
      </c>
      <c r="F125" s="154" t="str">
        <f>VLOOKUP(E125,VIP!$A$2:$O12640,2,0)</f>
        <v>DRBR24U</v>
      </c>
      <c r="G125" s="121" t="str">
        <f>VLOOKUP(E125,'LISTADO ATM'!$A$2:$B$900,2,0)</f>
        <v xml:space="preserve">ATM Club Banreservas I </v>
      </c>
      <c r="H125" s="121" t="str">
        <f>VLOOKUP(E125,VIP!$A$2:$O17561,7,FALSE)</f>
        <v>Si</v>
      </c>
      <c r="I125" s="121" t="str">
        <f>VLOOKUP(E125,VIP!$A$2:$O9526,8,FALSE)</f>
        <v>Si</v>
      </c>
      <c r="J125" s="121" t="str">
        <f>VLOOKUP(E125,VIP!$A$2:$O9476,8,FALSE)</f>
        <v>Si</v>
      </c>
      <c r="K125" s="121" t="str">
        <f>VLOOKUP(E125,VIP!$A$2:$O13050,6,0)</f>
        <v>NO</v>
      </c>
      <c r="L125" s="123" t="s">
        <v>2253</v>
      </c>
      <c r="M125" s="117" t="s">
        <v>2464</v>
      </c>
      <c r="N125" s="117" t="s">
        <v>2471</v>
      </c>
      <c r="O125" s="154" t="s">
        <v>2473</v>
      </c>
      <c r="P125" s="136"/>
      <c r="Q125" s="117" t="s">
        <v>2253</v>
      </c>
    </row>
    <row r="126" spans="1:17" s="99" customFormat="1" ht="18" x14ac:dyDescent="0.25">
      <c r="A126" s="121" t="str">
        <f>VLOOKUP(E126,'LISTADO ATM'!$A$2:$C$901,3,0)</f>
        <v>DISTRITO NACIONAL</v>
      </c>
      <c r="B126" s="139" t="s">
        <v>2615</v>
      </c>
      <c r="C126" s="119">
        <v>44305.446956018517</v>
      </c>
      <c r="D126" s="121" t="s">
        <v>2188</v>
      </c>
      <c r="E126" s="122">
        <v>272</v>
      </c>
      <c r="F126" s="154" t="str">
        <f>VLOOKUP(E126,VIP!$A$2:$O12648,2,0)</f>
        <v>DRBR272</v>
      </c>
      <c r="G126" s="121" t="str">
        <f>VLOOKUP(E126,'LISTADO ATM'!$A$2:$B$900,2,0)</f>
        <v xml:space="preserve">ATM Cámara de Diputados </v>
      </c>
      <c r="H126" s="121" t="str">
        <f>VLOOKUP(E126,VIP!$A$2:$O17569,7,FALSE)</f>
        <v>Si</v>
      </c>
      <c r="I126" s="121" t="str">
        <f>VLOOKUP(E126,VIP!$A$2:$O9534,8,FALSE)</f>
        <v>Si</v>
      </c>
      <c r="J126" s="121" t="str">
        <f>VLOOKUP(E126,VIP!$A$2:$O9484,8,FALSE)</f>
        <v>Si</v>
      </c>
      <c r="K126" s="121" t="str">
        <f>VLOOKUP(E126,VIP!$A$2:$O13058,6,0)</f>
        <v>NO</v>
      </c>
      <c r="L126" s="123" t="s">
        <v>2253</v>
      </c>
      <c r="M126" s="117" t="s">
        <v>2464</v>
      </c>
      <c r="N126" s="117" t="s">
        <v>2471</v>
      </c>
      <c r="O126" s="154" t="s">
        <v>2473</v>
      </c>
      <c r="P126" s="136"/>
      <c r="Q126" s="117" t="s">
        <v>2253</v>
      </c>
    </row>
    <row r="127" spans="1:17" s="99" customFormat="1" ht="18" x14ac:dyDescent="0.25">
      <c r="A127" s="121" t="str">
        <f>VLOOKUP(E127,'LISTADO ATM'!$A$2:$C$901,3,0)</f>
        <v>NORTE</v>
      </c>
      <c r="B127" s="139" t="s">
        <v>2662</v>
      </c>
      <c r="C127" s="119">
        <v>44305.640451388892</v>
      </c>
      <c r="D127" s="121" t="s">
        <v>2189</v>
      </c>
      <c r="E127" s="122">
        <v>771</v>
      </c>
      <c r="F127" s="154" t="str">
        <f>VLOOKUP(E127,VIP!$A$2:$O12655,2,0)</f>
        <v>DRBR771</v>
      </c>
      <c r="G127" s="121" t="str">
        <f>VLOOKUP(E127,'LISTADO ATM'!$A$2:$B$900,2,0)</f>
        <v xml:space="preserve">ATM UASD Mao </v>
      </c>
      <c r="H127" s="121" t="str">
        <f>VLOOKUP(E127,VIP!$A$2:$O17576,7,FALSE)</f>
        <v>Si</v>
      </c>
      <c r="I127" s="121" t="str">
        <f>VLOOKUP(E127,VIP!$A$2:$O9541,8,FALSE)</f>
        <v>Si</v>
      </c>
      <c r="J127" s="121" t="str">
        <f>VLOOKUP(E127,VIP!$A$2:$O9491,8,FALSE)</f>
        <v>Si</v>
      </c>
      <c r="K127" s="121" t="str">
        <f>VLOOKUP(E127,VIP!$A$2:$O13065,6,0)</f>
        <v>NO</v>
      </c>
      <c r="L127" s="123" t="s">
        <v>2253</v>
      </c>
      <c r="M127" s="117" t="s">
        <v>2464</v>
      </c>
      <c r="N127" s="117" t="s">
        <v>2471</v>
      </c>
      <c r="O127" s="154" t="s">
        <v>2500</v>
      </c>
      <c r="P127" s="136"/>
      <c r="Q127" s="117" t="s">
        <v>2253</v>
      </c>
    </row>
    <row r="128" spans="1:17" s="99" customFormat="1" ht="18" x14ac:dyDescent="0.25">
      <c r="A128" s="121" t="str">
        <f>VLOOKUP(E128,'LISTADO ATM'!$A$2:$C$901,3,0)</f>
        <v>DISTRITO NACIONAL</v>
      </c>
      <c r="B128" s="139">
        <v>335856981</v>
      </c>
      <c r="C128" s="119">
        <v>44304.607974537037</v>
      </c>
      <c r="D128" s="121" t="s">
        <v>2467</v>
      </c>
      <c r="E128" s="122">
        <v>231</v>
      </c>
      <c r="F128" s="154" t="str">
        <f>VLOOKUP(E128,VIP!$A$2:$O12635,2,0)</f>
        <v>DRBR231</v>
      </c>
      <c r="G128" s="121" t="str">
        <f>VLOOKUP(E128,'LISTADO ATM'!$A$2:$B$900,2,0)</f>
        <v xml:space="preserve">ATM Oficina Zona Oriental </v>
      </c>
      <c r="H128" s="121" t="str">
        <f>VLOOKUP(E128,VIP!$A$2:$O17556,7,FALSE)</f>
        <v>Si</v>
      </c>
      <c r="I128" s="121" t="str">
        <f>VLOOKUP(E128,VIP!$A$2:$O9521,8,FALSE)</f>
        <v>Si</v>
      </c>
      <c r="J128" s="121" t="str">
        <f>VLOOKUP(E128,VIP!$A$2:$O9471,8,FALSE)</f>
        <v>Si</v>
      </c>
      <c r="K128" s="121" t="str">
        <f>VLOOKUP(E128,VIP!$A$2:$O13045,6,0)</f>
        <v>SI</v>
      </c>
      <c r="L128" s="123" t="s">
        <v>2521</v>
      </c>
      <c r="M128" s="117" t="s">
        <v>2464</v>
      </c>
      <c r="N128" s="117" t="s">
        <v>2471</v>
      </c>
      <c r="O128" s="154" t="s">
        <v>2472</v>
      </c>
      <c r="P128" s="136"/>
      <c r="Q128" s="117" t="s">
        <v>2521</v>
      </c>
    </row>
    <row r="129" spans="1:17" s="99" customFormat="1" ht="18" x14ac:dyDescent="0.25">
      <c r="A129" s="121" t="str">
        <f>VLOOKUP(E129,'LISTADO ATM'!$A$2:$C$901,3,0)</f>
        <v>DISTRITO NACIONAL</v>
      </c>
      <c r="B129" s="139">
        <v>335856986</v>
      </c>
      <c r="C129" s="119">
        <v>44304.647870370369</v>
      </c>
      <c r="D129" s="121" t="s">
        <v>2467</v>
      </c>
      <c r="E129" s="122">
        <v>540</v>
      </c>
      <c r="F129" s="154" t="str">
        <f>VLOOKUP(E129,VIP!$A$2:$O12634,2,0)</f>
        <v>DRBR540</v>
      </c>
      <c r="G129" s="121" t="str">
        <f>VLOOKUP(E129,'LISTADO ATM'!$A$2:$B$900,2,0)</f>
        <v xml:space="preserve">ATM Autoservicio Sambil I </v>
      </c>
      <c r="H129" s="121" t="str">
        <f>VLOOKUP(E129,VIP!$A$2:$O17555,7,FALSE)</f>
        <v>Si</v>
      </c>
      <c r="I129" s="121" t="str">
        <f>VLOOKUP(E129,VIP!$A$2:$O9520,8,FALSE)</f>
        <v>Si</v>
      </c>
      <c r="J129" s="121" t="str">
        <f>VLOOKUP(E129,VIP!$A$2:$O9470,8,FALSE)</f>
        <v>Si</v>
      </c>
      <c r="K129" s="121" t="str">
        <f>VLOOKUP(E129,VIP!$A$2:$O13044,6,0)</f>
        <v>NO</v>
      </c>
      <c r="L129" s="123" t="s">
        <v>2521</v>
      </c>
      <c r="M129" s="117" t="s">
        <v>2464</v>
      </c>
      <c r="N129" s="117" t="s">
        <v>2471</v>
      </c>
      <c r="O129" s="154" t="s">
        <v>2472</v>
      </c>
      <c r="P129" s="136"/>
      <c r="Q129" s="117" t="s">
        <v>2521</v>
      </c>
    </row>
    <row r="130" spans="1:17" s="99" customFormat="1" ht="18" x14ac:dyDescent="0.25">
      <c r="A130" s="121" t="str">
        <f>VLOOKUP(E130,'LISTADO ATM'!$A$2:$C$901,3,0)</f>
        <v>SUR</v>
      </c>
      <c r="B130" s="139">
        <v>335856611</v>
      </c>
      <c r="C130" s="119">
        <v>44303.390231481484</v>
      </c>
      <c r="D130" s="121" t="s">
        <v>2491</v>
      </c>
      <c r="E130" s="122">
        <v>5</v>
      </c>
      <c r="F130" s="154" t="str">
        <f>VLOOKUP(E130,VIP!$A$2:$O12654,2,0)</f>
        <v>DRBR005</v>
      </c>
      <c r="G130" s="121" t="str">
        <f>VLOOKUP(E130,'LISTADO ATM'!$A$2:$B$900,2,0)</f>
        <v>ATM Oficina Autoservicio Villa Ofelia (San Juan)</v>
      </c>
      <c r="H130" s="121" t="str">
        <f>VLOOKUP(E130,VIP!$A$2:$O17575,7,FALSE)</f>
        <v>Si</v>
      </c>
      <c r="I130" s="121" t="str">
        <f>VLOOKUP(E130,VIP!$A$2:$O9540,8,FALSE)</f>
        <v>Si</v>
      </c>
      <c r="J130" s="121" t="str">
        <f>VLOOKUP(E130,VIP!$A$2:$O9490,8,FALSE)</f>
        <v>Si</v>
      </c>
      <c r="K130" s="121" t="str">
        <f>VLOOKUP(E130,VIP!$A$2:$O13064,6,0)</f>
        <v>NO</v>
      </c>
      <c r="L130" s="123" t="s">
        <v>2524</v>
      </c>
      <c r="M130" s="117" t="s">
        <v>2464</v>
      </c>
      <c r="N130" s="117" t="s">
        <v>2471</v>
      </c>
      <c r="O130" s="154" t="s">
        <v>2492</v>
      </c>
      <c r="P130" s="136"/>
      <c r="Q130" s="117" t="s">
        <v>2524</v>
      </c>
    </row>
    <row r="131" spans="1:17" s="99" customFormat="1" ht="18" x14ac:dyDescent="0.25">
      <c r="A131" s="121" t="str">
        <f>VLOOKUP(E131,'LISTADO ATM'!$A$2:$C$901,3,0)</f>
        <v>NORTE</v>
      </c>
      <c r="B131" s="139">
        <v>335856803</v>
      </c>
      <c r="C131" s="119">
        <v>44303.533530092594</v>
      </c>
      <c r="D131" s="121" t="s">
        <v>2527</v>
      </c>
      <c r="E131" s="122">
        <v>291</v>
      </c>
      <c r="F131" s="154" t="str">
        <f>VLOOKUP(E131,VIP!$A$2:$O12629,2,0)</f>
        <v>DRBR291</v>
      </c>
      <c r="G131" s="121" t="str">
        <f>VLOOKUP(E131,'LISTADO ATM'!$A$2:$B$900,2,0)</f>
        <v xml:space="preserve">ATM S/M Jumbo Las Colinas </v>
      </c>
      <c r="H131" s="121" t="str">
        <f>VLOOKUP(E131,VIP!$A$2:$O17550,7,FALSE)</f>
        <v>Si</v>
      </c>
      <c r="I131" s="121" t="str">
        <f>VLOOKUP(E131,VIP!$A$2:$O9515,8,FALSE)</f>
        <v>Si</v>
      </c>
      <c r="J131" s="121" t="str">
        <f>VLOOKUP(E131,VIP!$A$2:$O9465,8,FALSE)</f>
        <v>Si</v>
      </c>
      <c r="K131" s="121" t="str">
        <f>VLOOKUP(E131,VIP!$A$2:$O13039,6,0)</f>
        <v>NO</v>
      </c>
      <c r="L131" s="123" t="s">
        <v>2524</v>
      </c>
      <c r="M131" s="117" t="s">
        <v>2464</v>
      </c>
      <c r="N131" s="117" t="s">
        <v>2471</v>
      </c>
      <c r="O131" s="154" t="s">
        <v>2529</v>
      </c>
      <c r="P131" s="136"/>
      <c r="Q131" s="117" t="s">
        <v>2524</v>
      </c>
    </row>
    <row r="132" spans="1:17" s="99" customFormat="1" ht="18" x14ac:dyDescent="0.25">
      <c r="A132" s="121" t="str">
        <f>VLOOKUP(E132,'LISTADO ATM'!$A$2:$C$901,3,0)</f>
        <v>DISTRITO NACIONAL</v>
      </c>
      <c r="B132" s="139">
        <v>335856881</v>
      </c>
      <c r="C132" s="119">
        <v>44303.720509259256</v>
      </c>
      <c r="D132" s="121" t="s">
        <v>2467</v>
      </c>
      <c r="E132" s="122">
        <v>900</v>
      </c>
      <c r="F132" s="154" t="str">
        <f>VLOOKUP(E132,VIP!$A$2:$O12646,2,0)</f>
        <v>DRBR900</v>
      </c>
      <c r="G132" s="121" t="str">
        <f>VLOOKUP(E132,'LISTADO ATM'!$A$2:$B$900,2,0)</f>
        <v xml:space="preserve">ATM UNP Merca Santo Domingo </v>
      </c>
      <c r="H132" s="121" t="str">
        <f>VLOOKUP(E132,VIP!$A$2:$O17567,7,FALSE)</f>
        <v>Si</v>
      </c>
      <c r="I132" s="121" t="str">
        <f>VLOOKUP(E132,VIP!$A$2:$O9532,8,FALSE)</f>
        <v>Si</v>
      </c>
      <c r="J132" s="121" t="str">
        <f>VLOOKUP(E132,VIP!$A$2:$O9482,8,FALSE)</f>
        <v>Si</v>
      </c>
      <c r="K132" s="121" t="str">
        <f>VLOOKUP(E132,VIP!$A$2:$O13056,6,0)</f>
        <v>NO</v>
      </c>
      <c r="L132" s="123" t="s">
        <v>2524</v>
      </c>
      <c r="M132" s="117" t="s">
        <v>2464</v>
      </c>
      <c r="N132" s="117" t="s">
        <v>2471</v>
      </c>
      <c r="O132" s="154" t="s">
        <v>2472</v>
      </c>
      <c r="P132" s="136"/>
      <c r="Q132" s="117" t="s">
        <v>2524</v>
      </c>
    </row>
    <row r="133" spans="1:17" s="99" customFormat="1" ht="18" x14ac:dyDescent="0.25">
      <c r="A133" s="121" t="str">
        <f>VLOOKUP(E133,'LISTADO ATM'!$A$2:$C$901,3,0)</f>
        <v>NORTE</v>
      </c>
      <c r="B133" s="139">
        <v>335856894</v>
      </c>
      <c r="C133" s="119">
        <v>44303.759259259263</v>
      </c>
      <c r="D133" s="121" t="s">
        <v>2491</v>
      </c>
      <c r="E133" s="122">
        <v>965</v>
      </c>
      <c r="F133" s="154" t="str">
        <f>VLOOKUP(E133,VIP!$A$2:$O12635,2,0)</f>
        <v>DRBR965</v>
      </c>
      <c r="G133" s="121" t="str">
        <f>VLOOKUP(E133,'LISTADO ATM'!$A$2:$B$900,2,0)</f>
        <v xml:space="preserve">ATM S/M La Fuente FUN (Santiago) </v>
      </c>
      <c r="H133" s="121" t="str">
        <f>VLOOKUP(E133,VIP!$A$2:$O17556,7,FALSE)</f>
        <v>Si</v>
      </c>
      <c r="I133" s="121" t="str">
        <f>VLOOKUP(E133,VIP!$A$2:$O9521,8,FALSE)</f>
        <v>Si</v>
      </c>
      <c r="J133" s="121" t="str">
        <f>VLOOKUP(E133,VIP!$A$2:$O9471,8,FALSE)</f>
        <v>Si</v>
      </c>
      <c r="K133" s="121" t="str">
        <f>VLOOKUP(E133,VIP!$A$2:$O13045,6,0)</f>
        <v>NO</v>
      </c>
      <c r="L133" s="123" t="s">
        <v>2524</v>
      </c>
      <c r="M133" s="117" t="s">
        <v>2464</v>
      </c>
      <c r="N133" s="117" t="s">
        <v>2471</v>
      </c>
      <c r="O133" s="154" t="s">
        <v>2492</v>
      </c>
      <c r="P133" s="136"/>
      <c r="Q133" s="117" t="s">
        <v>2524</v>
      </c>
    </row>
    <row r="134" spans="1:17" s="99" customFormat="1" ht="18" x14ac:dyDescent="0.25">
      <c r="A134" s="121" t="str">
        <f>VLOOKUP(E134,'LISTADO ATM'!$A$2:$C$901,3,0)</f>
        <v>NORTE</v>
      </c>
      <c r="B134" s="139" t="s">
        <v>2537</v>
      </c>
      <c r="C134" s="119">
        <v>44304.923263888886</v>
      </c>
      <c r="D134" s="121" t="s">
        <v>2491</v>
      </c>
      <c r="E134" s="122">
        <v>282</v>
      </c>
      <c r="F134" s="154" t="str">
        <f>VLOOKUP(E134,VIP!$A$2:$O12638,2,0)</f>
        <v>DRBR282</v>
      </c>
      <c r="G134" s="121" t="str">
        <f>VLOOKUP(E134,'LISTADO ATM'!$A$2:$B$900,2,0)</f>
        <v xml:space="preserve">ATM Autobanco Nibaje </v>
      </c>
      <c r="H134" s="121" t="str">
        <f>VLOOKUP(E134,VIP!$A$2:$O17559,7,FALSE)</f>
        <v>Si</v>
      </c>
      <c r="I134" s="121" t="str">
        <f>VLOOKUP(E134,VIP!$A$2:$O9524,8,FALSE)</f>
        <v>Si</v>
      </c>
      <c r="J134" s="121" t="str">
        <f>VLOOKUP(E134,VIP!$A$2:$O9474,8,FALSE)</f>
        <v>Si</v>
      </c>
      <c r="K134" s="121" t="str">
        <f>VLOOKUP(E134,VIP!$A$2:$O13048,6,0)</f>
        <v>NO</v>
      </c>
      <c r="L134" s="123" t="s">
        <v>2524</v>
      </c>
      <c r="M134" s="117" t="s">
        <v>2464</v>
      </c>
      <c r="N134" s="117" t="s">
        <v>2471</v>
      </c>
      <c r="O134" s="154" t="s">
        <v>2492</v>
      </c>
      <c r="P134" s="136"/>
      <c r="Q134" s="117" t="s">
        <v>2524</v>
      </c>
    </row>
    <row r="135" spans="1:17" s="99" customFormat="1" ht="18" x14ac:dyDescent="0.25">
      <c r="A135" s="121" t="str">
        <f>VLOOKUP(E135,'LISTADO ATM'!$A$2:$C$901,3,0)</f>
        <v>SUR</v>
      </c>
      <c r="B135" s="139" t="s">
        <v>2621</v>
      </c>
      <c r="C135" s="119">
        <v>44305.433333333334</v>
      </c>
      <c r="D135" s="121" t="s">
        <v>2491</v>
      </c>
      <c r="E135" s="122">
        <v>5</v>
      </c>
      <c r="F135" s="154" t="str">
        <f>VLOOKUP(E135,VIP!$A$2:$O12654,2,0)</f>
        <v>DRBR005</v>
      </c>
      <c r="G135" s="121" t="str">
        <f>VLOOKUP(E135,'LISTADO ATM'!$A$2:$B$900,2,0)</f>
        <v>ATM Oficina Autoservicio Villa Ofelia (San Juan)</v>
      </c>
      <c r="H135" s="121" t="str">
        <f>VLOOKUP(E135,VIP!$A$2:$O17575,7,FALSE)</f>
        <v>Si</v>
      </c>
      <c r="I135" s="121" t="str">
        <f>VLOOKUP(E135,VIP!$A$2:$O9540,8,FALSE)</f>
        <v>Si</v>
      </c>
      <c r="J135" s="121" t="str">
        <f>VLOOKUP(E135,VIP!$A$2:$O9490,8,FALSE)</f>
        <v>Si</v>
      </c>
      <c r="K135" s="121" t="str">
        <f>VLOOKUP(E135,VIP!$A$2:$O13064,6,0)</f>
        <v>NO</v>
      </c>
      <c r="L135" s="123" t="s">
        <v>2633</v>
      </c>
      <c r="M135" s="117" t="s">
        <v>2464</v>
      </c>
      <c r="N135" s="117" t="s">
        <v>2471</v>
      </c>
      <c r="O135" s="154" t="s">
        <v>2492</v>
      </c>
      <c r="P135" s="136"/>
      <c r="Q135" s="117" t="s">
        <v>2633</v>
      </c>
    </row>
    <row r="136" spans="1:17" s="99" customFormat="1" ht="18" x14ac:dyDescent="0.25">
      <c r="A136" s="121" t="str">
        <f>VLOOKUP(E136,'LISTADO ATM'!$A$2:$C$901,3,0)</f>
        <v>DISTRITO NACIONAL</v>
      </c>
      <c r="B136" s="139" t="s">
        <v>2617</v>
      </c>
      <c r="C136" s="119">
        <v>44305.443368055552</v>
      </c>
      <c r="D136" s="121" t="s">
        <v>2467</v>
      </c>
      <c r="E136" s="122">
        <v>147</v>
      </c>
      <c r="F136" s="154" t="str">
        <f>VLOOKUP(E136,VIP!$A$2:$O12650,2,0)</f>
        <v>DRBR147</v>
      </c>
      <c r="G136" s="121" t="str">
        <f>VLOOKUP(E136,'LISTADO ATM'!$A$2:$B$900,2,0)</f>
        <v xml:space="preserve">ATM Kiosco Megacentro I </v>
      </c>
      <c r="H136" s="121" t="str">
        <f>VLOOKUP(E136,VIP!$A$2:$O17571,7,FALSE)</f>
        <v>Si</v>
      </c>
      <c r="I136" s="121" t="str">
        <f>VLOOKUP(E136,VIP!$A$2:$O9536,8,FALSE)</f>
        <v>Si</v>
      </c>
      <c r="J136" s="121" t="str">
        <f>VLOOKUP(E136,VIP!$A$2:$O9486,8,FALSE)</f>
        <v>Si</v>
      </c>
      <c r="K136" s="121" t="str">
        <f>VLOOKUP(E136,VIP!$A$2:$O13060,6,0)</f>
        <v>NO</v>
      </c>
      <c r="L136" s="123" t="s">
        <v>2633</v>
      </c>
      <c r="M136" s="117" t="s">
        <v>2464</v>
      </c>
      <c r="N136" s="117" t="s">
        <v>2471</v>
      </c>
      <c r="O136" s="154" t="s">
        <v>2472</v>
      </c>
      <c r="P136" s="136"/>
      <c r="Q136" s="117" t="s">
        <v>2633</v>
      </c>
    </row>
    <row r="137" spans="1:17" s="99" customFormat="1" ht="18" x14ac:dyDescent="0.25">
      <c r="A137" s="121" t="str">
        <f>VLOOKUP(E137,'LISTADO ATM'!$A$2:$C$901,3,0)</f>
        <v>DISTRITO NACIONAL</v>
      </c>
      <c r="B137" s="139">
        <v>335856019</v>
      </c>
      <c r="C137" s="119">
        <v>44302.555914351855</v>
      </c>
      <c r="D137" s="121" t="s">
        <v>2467</v>
      </c>
      <c r="E137" s="122">
        <v>490</v>
      </c>
      <c r="F137" s="154" t="str">
        <f>VLOOKUP(E137,VIP!$A$2:$O12634,2,0)</f>
        <v>DRBR490</v>
      </c>
      <c r="G137" s="121" t="str">
        <f>VLOOKUP(E137,'LISTADO ATM'!$A$2:$B$900,2,0)</f>
        <v xml:space="preserve">ATM Hospital Ney Arias Lora </v>
      </c>
      <c r="H137" s="121" t="str">
        <f>VLOOKUP(E137,VIP!$A$2:$O17555,7,FALSE)</f>
        <v>Si</v>
      </c>
      <c r="I137" s="121" t="str">
        <f>VLOOKUP(E137,VIP!$A$2:$O9520,8,FALSE)</f>
        <v>Si</v>
      </c>
      <c r="J137" s="121" t="str">
        <f>VLOOKUP(E137,VIP!$A$2:$O9470,8,FALSE)</f>
        <v>Si</v>
      </c>
      <c r="K137" s="121" t="str">
        <f>VLOOKUP(E137,VIP!$A$2:$O13044,6,0)</f>
        <v>NO</v>
      </c>
      <c r="L137" s="123" t="s">
        <v>2458</v>
      </c>
      <c r="M137" s="117" t="s">
        <v>2464</v>
      </c>
      <c r="N137" s="117" t="s">
        <v>2471</v>
      </c>
      <c r="O137" s="154" t="s">
        <v>2472</v>
      </c>
      <c r="P137" s="136"/>
      <c r="Q137" s="118" t="s">
        <v>2458</v>
      </c>
    </row>
    <row r="138" spans="1:17" s="99" customFormat="1" ht="18" x14ac:dyDescent="0.25">
      <c r="A138" s="121" t="str">
        <f>VLOOKUP(E138,'LISTADO ATM'!$A$2:$C$901,3,0)</f>
        <v>DISTRITO NACIONAL</v>
      </c>
      <c r="B138" s="139">
        <v>335856880</v>
      </c>
      <c r="C138" s="119">
        <v>44303.718865740739</v>
      </c>
      <c r="D138" s="121" t="s">
        <v>2467</v>
      </c>
      <c r="E138" s="122">
        <v>302</v>
      </c>
      <c r="F138" s="154" t="str">
        <f>VLOOKUP(E138,VIP!$A$2:$O12647,2,0)</f>
        <v>DRBR302</v>
      </c>
      <c r="G138" s="121" t="str">
        <f>VLOOKUP(E138,'LISTADO ATM'!$A$2:$B$900,2,0)</f>
        <v xml:space="preserve">ATM S/M Aprezio Los Mameyes  </v>
      </c>
      <c r="H138" s="121" t="str">
        <f>VLOOKUP(E138,VIP!$A$2:$O17568,7,FALSE)</f>
        <v>Si</v>
      </c>
      <c r="I138" s="121" t="str">
        <f>VLOOKUP(E138,VIP!$A$2:$O9533,8,FALSE)</f>
        <v>Si</v>
      </c>
      <c r="J138" s="121" t="str">
        <f>VLOOKUP(E138,VIP!$A$2:$O9483,8,FALSE)</f>
        <v>Si</v>
      </c>
      <c r="K138" s="121" t="str">
        <f>VLOOKUP(E138,VIP!$A$2:$O13057,6,0)</f>
        <v>NO</v>
      </c>
      <c r="L138" s="123" t="s">
        <v>2458</v>
      </c>
      <c r="M138" s="117" t="s">
        <v>2464</v>
      </c>
      <c r="N138" s="117" t="s">
        <v>2471</v>
      </c>
      <c r="O138" s="154" t="s">
        <v>2472</v>
      </c>
      <c r="P138" s="136"/>
      <c r="Q138" s="117" t="s">
        <v>2458</v>
      </c>
    </row>
    <row r="139" spans="1:17" s="99" customFormat="1" ht="18" x14ac:dyDescent="0.25">
      <c r="A139" s="121" t="str">
        <f>VLOOKUP(E139,'LISTADO ATM'!$A$2:$C$901,3,0)</f>
        <v>DISTRITO NACIONAL</v>
      </c>
      <c r="B139" s="139">
        <v>335856929</v>
      </c>
      <c r="C139" s="119">
        <v>44304.382743055554</v>
      </c>
      <c r="D139" s="121" t="s">
        <v>2467</v>
      </c>
      <c r="E139" s="122">
        <v>577</v>
      </c>
      <c r="F139" s="154" t="str">
        <f>VLOOKUP(E139,VIP!$A$2:$O12649,2,0)</f>
        <v>DRBR173</v>
      </c>
      <c r="G139" s="121" t="str">
        <f>VLOOKUP(E139,'LISTADO ATM'!$A$2:$B$900,2,0)</f>
        <v xml:space="preserve">ATM Olé Ave. Duarte </v>
      </c>
      <c r="H139" s="121" t="str">
        <f>VLOOKUP(E139,VIP!$A$2:$O17570,7,FALSE)</f>
        <v>Si</v>
      </c>
      <c r="I139" s="121" t="str">
        <f>VLOOKUP(E139,VIP!$A$2:$O9535,8,FALSE)</f>
        <v>Si</v>
      </c>
      <c r="J139" s="121" t="str">
        <f>VLOOKUP(E139,VIP!$A$2:$O9485,8,FALSE)</f>
        <v>Si</v>
      </c>
      <c r="K139" s="121" t="str">
        <f>VLOOKUP(E139,VIP!$A$2:$O13059,6,0)</f>
        <v>SI</v>
      </c>
      <c r="L139" s="123" t="s">
        <v>2458</v>
      </c>
      <c r="M139" s="117" t="s">
        <v>2464</v>
      </c>
      <c r="N139" s="117" t="s">
        <v>2471</v>
      </c>
      <c r="O139" s="154" t="s">
        <v>2472</v>
      </c>
      <c r="P139" s="136"/>
      <c r="Q139" s="117" t="s">
        <v>2458</v>
      </c>
    </row>
    <row r="140" spans="1:17" s="99" customFormat="1" ht="18" x14ac:dyDescent="0.25">
      <c r="A140" s="121" t="str">
        <f>VLOOKUP(E140,'LISTADO ATM'!$A$2:$C$901,3,0)</f>
        <v>DISTRITO NACIONAL</v>
      </c>
      <c r="B140" s="139">
        <v>335856930</v>
      </c>
      <c r="C140" s="119">
        <v>44304.386504629627</v>
      </c>
      <c r="D140" s="121" t="s">
        <v>2467</v>
      </c>
      <c r="E140" s="122">
        <v>738</v>
      </c>
      <c r="F140" s="154" t="str">
        <f>VLOOKUP(E140,VIP!$A$2:$O12648,2,0)</f>
        <v>DRBR24S</v>
      </c>
      <c r="G140" s="121" t="str">
        <f>VLOOKUP(E140,'LISTADO ATM'!$A$2:$B$900,2,0)</f>
        <v xml:space="preserve">ATM Zona Franca Los Alcarrizos </v>
      </c>
      <c r="H140" s="121" t="str">
        <f>VLOOKUP(E140,VIP!$A$2:$O17569,7,FALSE)</f>
        <v>Si</v>
      </c>
      <c r="I140" s="121" t="str">
        <f>VLOOKUP(E140,VIP!$A$2:$O9534,8,FALSE)</f>
        <v>Si</v>
      </c>
      <c r="J140" s="121" t="str">
        <f>VLOOKUP(E140,VIP!$A$2:$O9484,8,FALSE)</f>
        <v>Si</v>
      </c>
      <c r="K140" s="121" t="str">
        <f>VLOOKUP(E140,VIP!$A$2:$O13058,6,0)</f>
        <v>NO</v>
      </c>
      <c r="L140" s="123" t="s">
        <v>2458</v>
      </c>
      <c r="M140" s="117" t="s">
        <v>2464</v>
      </c>
      <c r="N140" s="117" t="s">
        <v>2471</v>
      </c>
      <c r="O140" s="154" t="s">
        <v>2472</v>
      </c>
      <c r="P140" s="136"/>
      <c r="Q140" s="117" t="s">
        <v>2458</v>
      </c>
    </row>
    <row r="141" spans="1:17" s="99" customFormat="1" ht="18" x14ac:dyDescent="0.25">
      <c r="A141" s="121" t="str">
        <f>VLOOKUP(E141,'LISTADO ATM'!$A$2:$C$901,3,0)</f>
        <v>DISTRITO NACIONAL</v>
      </c>
      <c r="B141" s="139">
        <v>335856931</v>
      </c>
      <c r="C141" s="119">
        <v>44304.387870370374</v>
      </c>
      <c r="D141" s="121" t="s">
        <v>2467</v>
      </c>
      <c r="E141" s="122">
        <v>180</v>
      </c>
      <c r="F141" s="154" t="str">
        <f>VLOOKUP(E141,VIP!$A$2:$O12647,2,0)</f>
        <v>DRBR180</v>
      </c>
      <c r="G141" s="121" t="str">
        <f>VLOOKUP(E141,'LISTADO ATM'!$A$2:$B$900,2,0)</f>
        <v xml:space="preserve">ATM Megacentro II </v>
      </c>
      <c r="H141" s="121" t="str">
        <f>VLOOKUP(E141,VIP!$A$2:$O17568,7,FALSE)</f>
        <v>Si</v>
      </c>
      <c r="I141" s="121" t="str">
        <f>VLOOKUP(E141,VIP!$A$2:$O9533,8,FALSE)</f>
        <v>Si</v>
      </c>
      <c r="J141" s="121" t="str">
        <f>VLOOKUP(E141,VIP!$A$2:$O9483,8,FALSE)</f>
        <v>Si</v>
      </c>
      <c r="K141" s="121" t="str">
        <f>VLOOKUP(E141,VIP!$A$2:$O13057,6,0)</f>
        <v>SI</v>
      </c>
      <c r="L141" s="123" t="s">
        <v>2458</v>
      </c>
      <c r="M141" s="117" t="s">
        <v>2464</v>
      </c>
      <c r="N141" s="117" t="s">
        <v>2471</v>
      </c>
      <c r="O141" s="154" t="s">
        <v>2472</v>
      </c>
      <c r="P141" s="136"/>
      <c r="Q141" s="117" t="s">
        <v>2458</v>
      </c>
    </row>
    <row r="142" spans="1:17" s="99" customFormat="1" ht="18" x14ac:dyDescent="0.25">
      <c r="A142" s="121" t="str">
        <f>VLOOKUP(E142,'LISTADO ATM'!$A$2:$C$901,3,0)</f>
        <v>DISTRITO NACIONAL</v>
      </c>
      <c r="B142" s="139">
        <v>335856957</v>
      </c>
      <c r="C142" s="119">
        <v>44304.473275462966</v>
      </c>
      <c r="D142" s="121" t="s">
        <v>2467</v>
      </c>
      <c r="E142" s="122">
        <v>971</v>
      </c>
      <c r="F142" s="154" t="str">
        <f>VLOOKUP(E142,VIP!$A$2:$O12654,2,0)</f>
        <v>DRBR24U</v>
      </c>
      <c r="G142" s="121" t="str">
        <f>VLOOKUP(E142,'LISTADO ATM'!$A$2:$B$900,2,0)</f>
        <v xml:space="preserve">ATM Club Banreservas I </v>
      </c>
      <c r="H142" s="121" t="str">
        <f>VLOOKUP(E142,VIP!$A$2:$O17575,7,FALSE)</f>
        <v>Si</v>
      </c>
      <c r="I142" s="121" t="str">
        <f>VLOOKUP(E142,VIP!$A$2:$O9540,8,FALSE)</f>
        <v>Si</v>
      </c>
      <c r="J142" s="121" t="str">
        <f>VLOOKUP(E142,VIP!$A$2:$O9490,8,FALSE)</f>
        <v>Si</v>
      </c>
      <c r="K142" s="121" t="str">
        <f>VLOOKUP(E142,VIP!$A$2:$O13064,6,0)</f>
        <v>NO</v>
      </c>
      <c r="L142" s="123" t="s">
        <v>2458</v>
      </c>
      <c r="M142" s="117" t="s">
        <v>2464</v>
      </c>
      <c r="N142" s="117" t="s">
        <v>2471</v>
      </c>
      <c r="O142" s="154" t="s">
        <v>2472</v>
      </c>
      <c r="P142" s="136"/>
      <c r="Q142" s="117" t="s">
        <v>2458</v>
      </c>
    </row>
    <row r="143" spans="1:17" s="99" customFormat="1" ht="18" x14ac:dyDescent="0.25">
      <c r="A143" s="121" t="str">
        <f>VLOOKUP(E143,'LISTADO ATM'!$A$2:$C$901,3,0)</f>
        <v>DISTRITO NACIONAL</v>
      </c>
      <c r="B143" s="139">
        <v>335856964</v>
      </c>
      <c r="C143" s="119">
        <v>44304.525324074071</v>
      </c>
      <c r="D143" s="121" t="s">
        <v>2467</v>
      </c>
      <c r="E143" s="122">
        <v>938</v>
      </c>
      <c r="F143" s="154" t="str">
        <f>VLOOKUP(E143,VIP!$A$2:$O12648,2,0)</f>
        <v>DRBR938</v>
      </c>
      <c r="G143" s="121" t="str">
        <f>VLOOKUP(E143,'LISTADO ATM'!$A$2:$B$900,2,0)</f>
        <v xml:space="preserve">ATM Autobanco Oficina Filadelfia Plaza </v>
      </c>
      <c r="H143" s="121" t="str">
        <f>VLOOKUP(E143,VIP!$A$2:$O17569,7,FALSE)</f>
        <v>Si</v>
      </c>
      <c r="I143" s="121" t="str">
        <f>VLOOKUP(E143,VIP!$A$2:$O9534,8,FALSE)</f>
        <v>Si</v>
      </c>
      <c r="J143" s="121" t="str">
        <f>VLOOKUP(E143,VIP!$A$2:$O9484,8,FALSE)</f>
        <v>Si</v>
      </c>
      <c r="K143" s="121" t="str">
        <f>VLOOKUP(E143,VIP!$A$2:$O13058,6,0)</f>
        <v>NO</v>
      </c>
      <c r="L143" s="123" t="s">
        <v>2458</v>
      </c>
      <c r="M143" s="117" t="s">
        <v>2464</v>
      </c>
      <c r="N143" s="117" t="s">
        <v>2471</v>
      </c>
      <c r="O143" s="154" t="s">
        <v>2472</v>
      </c>
      <c r="P143" s="136"/>
      <c r="Q143" s="117" t="s">
        <v>2458</v>
      </c>
    </row>
    <row r="144" spans="1:17" s="99" customFormat="1" ht="18" x14ac:dyDescent="0.25">
      <c r="A144" s="121" t="str">
        <f>VLOOKUP(E144,'LISTADO ATM'!$A$2:$C$901,3,0)</f>
        <v>DISTRITO NACIONAL</v>
      </c>
      <c r="B144" s="139">
        <v>335856989</v>
      </c>
      <c r="C144" s="119">
        <v>44304.691631944443</v>
      </c>
      <c r="D144" s="121" t="s">
        <v>2467</v>
      </c>
      <c r="E144" s="122">
        <v>642</v>
      </c>
      <c r="F144" s="154" t="str">
        <f>VLOOKUP(E144,VIP!$A$2:$O12647,2,0)</f>
        <v>DRBR24O</v>
      </c>
      <c r="G144" s="121" t="str">
        <f>VLOOKUP(E144,'LISTADO ATM'!$A$2:$B$900,2,0)</f>
        <v xml:space="preserve">ATM OMSA Sto. Dgo. </v>
      </c>
      <c r="H144" s="121" t="str">
        <f>VLOOKUP(E144,VIP!$A$2:$O17568,7,FALSE)</f>
        <v>Si</v>
      </c>
      <c r="I144" s="121" t="str">
        <f>VLOOKUP(E144,VIP!$A$2:$O9533,8,FALSE)</f>
        <v>Si</v>
      </c>
      <c r="J144" s="121" t="str">
        <f>VLOOKUP(E144,VIP!$A$2:$O9483,8,FALSE)</f>
        <v>Si</v>
      </c>
      <c r="K144" s="121" t="str">
        <f>VLOOKUP(E144,VIP!$A$2:$O13057,6,0)</f>
        <v>NO</v>
      </c>
      <c r="L144" s="123" t="s">
        <v>2458</v>
      </c>
      <c r="M144" s="117" t="s">
        <v>2464</v>
      </c>
      <c r="N144" s="117" t="s">
        <v>2471</v>
      </c>
      <c r="O144" s="154" t="s">
        <v>2472</v>
      </c>
      <c r="P144" s="136"/>
      <c r="Q144" s="117" t="s">
        <v>2458</v>
      </c>
    </row>
    <row r="145" spans="1:17" s="99" customFormat="1" ht="18" x14ac:dyDescent="0.25">
      <c r="A145" s="121" t="str">
        <f>VLOOKUP(E145,'LISTADO ATM'!$A$2:$C$901,3,0)</f>
        <v>NORTE</v>
      </c>
      <c r="B145" s="139" t="s">
        <v>2550</v>
      </c>
      <c r="C145" s="119">
        <v>44305.248645833337</v>
      </c>
      <c r="D145" s="121" t="s">
        <v>2491</v>
      </c>
      <c r="E145" s="122">
        <v>411</v>
      </c>
      <c r="F145" s="154" t="str">
        <f>VLOOKUP(E145,VIP!$A$2:$O12642,2,0)</f>
        <v>DRBR411</v>
      </c>
      <c r="G145" s="121" t="str">
        <f>VLOOKUP(E145,'LISTADO ATM'!$A$2:$B$900,2,0)</f>
        <v xml:space="preserve">ATM UNP Piedra Blanca </v>
      </c>
      <c r="H145" s="121" t="str">
        <f>VLOOKUP(E145,VIP!$A$2:$O17563,7,FALSE)</f>
        <v>Si</v>
      </c>
      <c r="I145" s="121" t="str">
        <f>VLOOKUP(E145,VIP!$A$2:$O9528,8,FALSE)</f>
        <v>Si</v>
      </c>
      <c r="J145" s="121" t="str">
        <f>VLOOKUP(E145,VIP!$A$2:$O9478,8,FALSE)</f>
        <v>Si</v>
      </c>
      <c r="K145" s="121" t="str">
        <f>VLOOKUP(E145,VIP!$A$2:$O13052,6,0)</f>
        <v>NO</v>
      </c>
      <c r="L145" s="123" t="s">
        <v>2458</v>
      </c>
      <c r="M145" s="117" t="s">
        <v>2464</v>
      </c>
      <c r="N145" s="117" t="s">
        <v>2471</v>
      </c>
      <c r="O145" s="154" t="s">
        <v>2492</v>
      </c>
      <c r="P145" s="136"/>
      <c r="Q145" s="117" t="s">
        <v>2458</v>
      </c>
    </row>
    <row r="146" spans="1:17" s="99" customFormat="1" ht="18" x14ac:dyDescent="0.25">
      <c r="A146" s="121" t="str">
        <f>VLOOKUP(E146,'LISTADO ATM'!$A$2:$C$901,3,0)</f>
        <v>ESTE</v>
      </c>
      <c r="B146" s="139" t="s">
        <v>2651</v>
      </c>
      <c r="C146" s="119">
        <v>44305.491261574076</v>
      </c>
      <c r="D146" s="121" t="s">
        <v>2491</v>
      </c>
      <c r="E146" s="122">
        <v>612</v>
      </c>
      <c r="F146" s="154" t="str">
        <f>VLOOKUP(E146,VIP!$A$2:$O12661,2,0)</f>
        <v>DRBR220</v>
      </c>
      <c r="G146" s="121" t="str">
        <f>VLOOKUP(E146,'LISTADO ATM'!$A$2:$B$900,2,0)</f>
        <v xml:space="preserve">ATM Plaza Orense (La Romana) </v>
      </c>
      <c r="H146" s="121" t="str">
        <f>VLOOKUP(E146,VIP!$A$2:$O17582,7,FALSE)</f>
        <v>Si</v>
      </c>
      <c r="I146" s="121" t="str">
        <f>VLOOKUP(E146,VIP!$A$2:$O9547,8,FALSE)</f>
        <v>Si</v>
      </c>
      <c r="J146" s="121" t="str">
        <f>VLOOKUP(E146,VIP!$A$2:$O9497,8,FALSE)</f>
        <v>Si</v>
      </c>
      <c r="K146" s="121" t="str">
        <f>VLOOKUP(E146,VIP!$A$2:$O13071,6,0)</f>
        <v>NO</v>
      </c>
      <c r="L146" s="123" t="s">
        <v>2458</v>
      </c>
      <c r="M146" s="117" t="s">
        <v>2464</v>
      </c>
      <c r="N146" s="117" t="s">
        <v>2471</v>
      </c>
      <c r="O146" s="154" t="s">
        <v>2492</v>
      </c>
      <c r="P146" s="136"/>
      <c r="Q146" s="117" t="s">
        <v>2458</v>
      </c>
    </row>
    <row r="147" spans="1:17" s="99" customFormat="1" ht="18" x14ac:dyDescent="0.25">
      <c r="A147" s="121" t="str">
        <f>VLOOKUP(E147,'LISTADO ATM'!$A$2:$C$901,3,0)</f>
        <v>DISTRITO NACIONAL</v>
      </c>
      <c r="B147" s="139" t="s">
        <v>2649</v>
      </c>
      <c r="C147" s="119">
        <v>44305.49318287037</v>
      </c>
      <c r="D147" s="121" t="s">
        <v>2467</v>
      </c>
      <c r="E147" s="122">
        <v>952</v>
      </c>
      <c r="F147" s="154" t="str">
        <f>VLOOKUP(E147,VIP!$A$2:$O12659,2,0)</f>
        <v>DRBR16L</v>
      </c>
      <c r="G147" s="121" t="str">
        <f>VLOOKUP(E147,'LISTADO ATM'!$A$2:$B$900,2,0)</f>
        <v xml:space="preserve">ATM Alvarez Rivas </v>
      </c>
      <c r="H147" s="121" t="str">
        <f>VLOOKUP(E147,VIP!$A$2:$O17580,7,FALSE)</f>
        <v>Si</v>
      </c>
      <c r="I147" s="121" t="str">
        <f>VLOOKUP(E147,VIP!$A$2:$O9545,8,FALSE)</f>
        <v>Si</v>
      </c>
      <c r="J147" s="121" t="str">
        <f>VLOOKUP(E147,VIP!$A$2:$O9495,8,FALSE)</f>
        <v>Si</v>
      </c>
      <c r="K147" s="121" t="str">
        <f>VLOOKUP(E147,VIP!$A$2:$O13069,6,0)</f>
        <v>NO</v>
      </c>
      <c r="L147" s="123" t="s">
        <v>2458</v>
      </c>
      <c r="M147" s="117" t="s">
        <v>2464</v>
      </c>
      <c r="N147" s="117" t="s">
        <v>2471</v>
      </c>
      <c r="O147" s="154" t="s">
        <v>2472</v>
      </c>
      <c r="P147" s="136"/>
      <c r="Q147" s="117" t="s">
        <v>2458</v>
      </c>
    </row>
    <row r="148" spans="1:17" s="99" customFormat="1" ht="18" x14ac:dyDescent="0.25">
      <c r="A148" s="121" t="str">
        <f>VLOOKUP(E148,'LISTADO ATM'!$A$2:$C$901,3,0)</f>
        <v>DISTRITO NACIONAL</v>
      </c>
      <c r="B148" s="139" t="s">
        <v>2646</v>
      </c>
      <c r="C148" s="119">
        <v>44305.496689814812</v>
      </c>
      <c r="D148" s="121" t="s">
        <v>2467</v>
      </c>
      <c r="E148" s="122">
        <v>566</v>
      </c>
      <c r="F148" s="154" t="str">
        <f>VLOOKUP(E148,VIP!$A$2:$O12656,2,0)</f>
        <v>DRBR508</v>
      </c>
      <c r="G148" s="121" t="str">
        <f>VLOOKUP(E148,'LISTADO ATM'!$A$2:$B$900,2,0)</f>
        <v xml:space="preserve">ATM Hiper Olé Aut. Duarte </v>
      </c>
      <c r="H148" s="121" t="str">
        <f>VLOOKUP(E148,VIP!$A$2:$O17577,7,FALSE)</f>
        <v>Si</v>
      </c>
      <c r="I148" s="121" t="str">
        <f>VLOOKUP(E148,VIP!$A$2:$O9542,8,FALSE)</f>
        <v>Si</v>
      </c>
      <c r="J148" s="121" t="str">
        <f>VLOOKUP(E148,VIP!$A$2:$O9492,8,FALSE)</f>
        <v>Si</v>
      </c>
      <c r="K148" s="121" t="str">
        <f>VLOOKUP(E148,VIP!$A$2:$O13066,6,0)</f>
        <v>NO</v>
      </c>
      <c r="L148" s="123" t="s">
        <v>2458</v>
      </c>
      <c r="M148" s="117" t="s">
        <v>2464</v>
      </c>
      <c r="N148" s="117" t="s">
        <v>2471</v>
      </c>
      <c r="O148" s="154" t="s">
        <v>2472</v>
      </c>
      <c r="P148" s="136"/>
      <c r="Q148" s="117" t="s">
        <v>2458</v>
      </c>
    </row>
    <row r="149" spans="1:17" s="99" customFormat="1" ht="18" x14ac:dyDescent="0.25">
      <c r="A149" s="121" t="str">
        <f>VLOOKUP(E149,'LISTADO ATM'!$A$2:$C$901,3,0)</f>
        <v>DISTRITO NACIONAL</v>
      </c>
      <c r="B149" s="139" t="s">
        <v>2637</v>
      </c>
      <c r="C149" s="119">
        <v>44305.573078703703</v>
      </c>
      <c r="D149" s="121" t="s">
        <v>2467</v>
      </c>
      <c r="E149" s="122">
        <v>836</v>
      </c>
      <c r="F149" s="154" t="str">
        <f>VLOOKUP(E149,VIP!$A$2:$O12647,2,0)</f>
        <v>DRBR836</v>
      </c>
      <c r="G149" s="121" t="str">
        <f>VLOOKUP(E149,'LISTADO ATM'!$A$2:$B$900,2,0)</f>
        <v xml:space="preserve">ATM UNP Plaza Luperón </v>
      </c>
      <c r="H149" s="121" t="str">
        <f>VLOOKUP(E149,VIP!$A$2:$O17568,7,FALSE)</f>
        <v>Si</v>
      </c>
      <c r="I149" s="121" t="str">
        <f>VLOOKUP(E149,VIP!$A$2:$O9533,8,FALSE)</f>
        <v>Si</v>
      </c>
      <c r="J149" s="121" t="str">
        <f>VLOOKUP(E149,VIP!$A$2:$O9483,8,FALSE)</f>
        <v>Si</v>
      </c>
      <c r="K149" s="121" t="str">
        <f>VLOOKUP(E149,VIP!$A$2:$O13057,6,0)</f>
        <v>NO</v>
      </c>
      <c r="L149" s="123" t="s">
        <v>2458</v>
      </c>
      <c r="M149" s="117" t="s">
        <v>2464</v>
      </c>
      <c r="N149" s="117" t="s">
        <v>2471</v>
      </c>
      <c r="O149" s="154" t="s">
        <v>2472</v>
      </c>
      <c r="P149" s="136"/>
      <c r="Q149" s="117" t="s">
        <v>2458</v>
      </c>
    </row>
    <row r="150" spans="1:17" s="99" customFormat="1" ht="18" x14ac:dyDescent="0.25">
      <c r="A150" s="121" t="str">
        <f>VLOOKUP(E150,'LISTADO ATM'!$A$2:$C$901,3,0)</f>
        <v>NORTE</v>
      </c>
      <c r="B150" s="139" t="s">
        <v>2623</v>
      </c>
      <c r="C150" s="119">
        <v>44305.415381944447</v>
      </c>
      <c r="D150" s="121" t="s">
        <v>2189</v>
      </c>
      <c r="E150" s="122">
        <v>716</v>
      </c>
      <c r="F150" s="154" t="str">
        <f>VLOOKUP(E150,VIP!$A$2:$O12656,2,0)</f>
        <v>DRBR340</v>
      </c>
      <c r="G150" s="121" t="str">
        <f>VLOOKUP(E150,'LISTADO ATM'!$A$2:$B$900,2,0)</f>
        <v xml:space="preserve">ATM Oficina Zona Franca (Santiago) </v>
      </c>
      <c r="H150" s="121" t="str">
        <f>VLOOKUP(E150,VIP!$A$2:$O17577,7,FALSE)</f>
        <v>Si</v>
      </c>
      <c r="I150" s="121" t="str">
        <f>VLOOKUP(E150,VIP!$A$2:$O9542,8,FALSE)</f>
        <v>Si</v>
      </c>
      <c r="J150" s="121" t="str">
        <f>VLOOKUP(E150,VIP!$A$2:$O9492,8,FALSE)</f>
        <v>Si</v>
      </c>
      <c r="K150" s="121" t="str">
        <f>VLOOKUP(E150,VIP!$A$2:$O13066,6,0)</f>
        <v>SI</v>
      </c>
      <c r="L150" s="123" t="s">
        <v>2436</v>
      </c>
      <c r="M150" s="117" t="s">
        <v>2464</v>
      </c>
      <c r="N150" s="117" t="s">
        <v>2471</v>
      </c>
      <c r="O150" s="154" t="s">
        <v>2500</v>
      </c>
      <c r="P150" s="136"/>
      <c r="Q150" s="117" t="s">
        <v>2436</v>
      </c>
    </row>
    <row r="151" spans="1:17" s="99" customFormat="1" ht="18" x14ac:dyDescent="0.25">
      <c r="A151" s="121" t="str">
        <f>VLOOKUP(E151,'LISTADO ATM'!$A$2:$C$901,3,0)</f>
        <v>DISTRITO NACIONAL</v>
      </c>
      <c r="B151" s="139" t="s">
        <v>2661</v>
      </c>
      <c r="C151" s="119">
        <v>44305.640798611108</v>
      </c>
      <c r="D151" s="121" t="s">
        <v>2188</v>
      </c>
      <c r="E151" s="122">
        <v>714</v>
      </c>
      <c r="F151" s="154" t="str">
        <f>VLOOKUP(E151,VIP!$A$2:$O12654,2,0)</f>
        <v>DRBR16M</v>
      </c>
      <c r="G151" s="121" t="str">
        <f>VLOOKUP(E151,'LISTADO ATM'!$A$2:$B$900,2,0)</f>
        <v xml:space="preserve">ATM Hospital de Herrera </v>
      </c>
      <c r="H151" s="121" t="str">
        <f>VLOOKUP(E151,VIP!$A$2:$O17575,7,FALSE)</f>
        <v>Si</v>
      </c>
      <c r="I151" s="121" t="str">
        <f>VLOOKUP(E151,VIP!$A$2:$O9540,8,FALSE)</f>
        <v>Si</v>
      </c>
      <c r="J151" s="121" t="str">
        <f>VLOOKUP(E151,VIP!$A$2:$O9490,8,FALSE)</f>
        <v>Si</v>
      </c>
      <c r="K151" s="121" t="str">
        <f>VLOOKUP(E151,VIP!$A$2:$O13064,6,0)</f>
        <v>NO</v>
      </c>
      <c r="L151" s="123" t="s">
        <v>2436</v>
      </c>
      <c r="M151" s="117" t="s">
        <v>2464</v>
      </c>
      <c r="N151" s="117" t="s">
        <v>2471</v>
      </c>
      <c r="O151" s="154" t="s">
        <v>2473</v>
      </c>
      <c r="P151" s="136"/>
      <c r="Q151" s="117" t="s">
        <v>2436</v>
      </c>
    </row>
    <row r="152" spans="1:17" s="99" customFormat="1" ht="18" x14ac:dyDescent="0.25">
      <c r="A152" s="121" t="str">
        <f>VLOOKUP(E152,'LISTADO ATM'!$A$2:$C$901,3,0)</f>
        <v>NORTE</v>
      </c>
      <c r="B152" s="139" t="s">
        <v>2658</v>
      </c>
      <c r="C152" s="119">
        <v>44305.652696759258</v>
      </c>
      <c r="D152" s="121" t="s">
        <v>2189</v>
      </c>
      <c r="E152" s="122">
        <v>129</v>
      </c>
      <c r="F152" s="154" t="str">
        <f>VLOOKUP(E152,VIP!$A$2:$O12651,2,0)</f>
        <v>DRBR129</v>
      </c>
      <c r="G152" s="121" t="str">
        <f>VLOOKUP(E152,'LISTADO ATM'!$A$2:$B$900,2,0)</f>
        <v xml:space="preserve">ATM Multicentro La Sirena (Santiago) </v>
      </c>
      <c r="H152" s="121" t="str">
        <f>VLOOKUP(E152,VIP!$A$2:$O17572,7,FALSE)</f>
        <v>Si</v>
      </c>
      <c r="I152" s="121" t="str">
        <f>VLOOKUP(E152,VIP!$A$2:$O9537,8,FALSE)</f>
        <v>Si</v>
      </c>
      <c r="J152" s="121" t="str">
        <f>VLOOKUP(E152,VIP!$A$2:$O9487,8,FALSE)</f>
        <v>Si</v>
      </c>
      <c r="K152" s="121" t="str">
        <f>VLOOKUP(E152,VIP!$A$2:$O13061,6,0)</f>
        <v>SI</v>
      </c>
      <c r="L152" s="123" t="s">
        <v>2436</v>
      </c>
      <c r="M152" s="117" t="s">
        <v>2464</v>
      </c>
      <c r="N152" s="117" t="s">
        <v>2471</v>
      </c>
      <c r="O152" s="154" t="s">
        <v>2500</v>
      </c>
      <c r="P152" s="136"/>
      <c r="Q152" s="117" t="s">
        <v>2436</v>
      </c>
    </row>
    <row r="153" spans="1:17" s="99" customFormat="1" ht="18" x14ac:dyDescent="0.25">
      <c r="A153" s="121" t="str">
        <f>VLOOKUP(E153,'LISTADO ATM'!$A$2:$C$901,3,0)</f>
        <v>DISTRITO NACIONAL</v>
      </c>
      <c r="B153" s="139">
        <v>335856945</v>
      </c>
      <c r="C153" s="119">
        <v>44304.431805555556</v>
      </c>
      <c r="D153" s="121" t="s">
        <v>2467</v>
      </c>
      <c r="E153" s="122">
        <v>672</v>
      </c>
      <c r="F153" s="154" t="str">
        <f>VLOOKUP(E153,VIP!$A$2:$O12641,2,0)</f>
        <v>DRBR672</v>
      </c>
      <c r="G153" s="121" t="str">
        <f>VLOOKUP(E153,'LISTADO ATM'!$A$2:$B$900,2,0)</f>
        <v>ATM Destacamento Policía Nacional La Victoria</v>
      </c>
      <c r="H153" s="121" t="str">
        <f>VLOOKUP(E153,VIP!$A$2:$O17562,7,FALSE)</f>
        <v>Si</v>
      </c>
      <c r="I153" s="121" t="str">
        <f>VLOOKUP(E153,VIP!$A$2:$O9527,8,FALSE)</f>
        <v>Si</v>
      </c>
      <c r="J153" s="121" t="str">
        <f>VLOOKUP(E153,VIP!$A$2:$O9477,8,FALSE)</f>
        <v>Si</v>
      </c>
      <c r="K153" s="121" t="str">
        <f>VLOOKUP(E153,VIP!$A$2:$O13051,6,0)</f>
        <v>SI</v>
      </c>
      <c r="L153" s="123" t="s">
        <v>2530</v>
      </c>
      <c r="M153" s="117" t="s">
        <v>2464</v>
      </c>
      <c r="N153" s="117" t="s">
        <v>2471</v>
      </c>
      <c r="O153" s="154" t="s">
        <v>2472</v>
      </c>
      <c r="P153" s="136"/>
      <c r="Q153" s="117" t="s">
        <v>2530</v>
      </c>
    </row>
    <row r="154" spans="1:17" s="99" customFormat="1" ht="18" x14ac:dyDescent="0.25">
      <c r="A154" s="121" t="str">
        <f>VLOOKUP(E154,'LISTADO ATM'!$A$2:$C$901,3,0)</f>
        <v>DISTRITO NACIONAL</v>
      </c>
      <c r="B154" s="139">
        <v>335856947</v>
      </c>
      <c r="C154" s="119">
        <v>44304.435266203705</v>
      </c>
      <c r="D154" s="121" t="s">
        <v>2467</v>
      </c>
      <c r="E154" s="122">
        <v>979</v>
      </c>
      <c r="F154" s="154" t="str">
        <f>VLOOKUP(E154,VIP!$A$2:$O12639,2,0)</f>
        <v>DRBR979</v>
      </c>
      <c r="G154" s="121" t="str">
        <f>VLOOKUP(E154,'LISTADO ATM'!$A$2:$B$900,2,0)</f>
        <v xml:space="preserve">ATM Oficina Luperón I </v>
      </c>
      <c r="H154" s="121" t="str">
        <f>VLOOKUP(E154,VIP!$A$2:$O17560,7,FALSE)</f>
        <v>Si</v>
      </c>
      <c r="I154" s="121" t="str">
        <f>VLOOKUP(E154,VIP!$A$2:$O9525,8,FALSE)</f>
        <v>Si</v>
      </c>
      <c r="J154" s="121" t="str">
        <f>VLOOKUP(E154,VIP!$A$2:$O9475,8,FALSE)</f>
        <v>Si</v>
      </c>
      <c r="K154" s="121" t="str">
        <f>VLOOKUP(E154,VIP!$A$2:$O13049,6,0)</f>
        <v>NO</v>
      </c>
      <c r="L154" s="123" t="s">
        <v>2530</v>
      </c>
      <c r="M154" s="117" t="s">
        <v>2464</v>
      </c>
      <c r="N154" s="117" t="s">
        <v>2471</v>
      </c>
      <c r="O154" s="154" t="s">
        <v>2472</v>
      </c>
      <c r="P154" s="136"/>
      <c r="Q154" s="117" t="s">
        <v>2530</v>
      </c>
    </row>
    <row r="155" spans="1:17" s="99" customFormat="1" ht="18" x14ac:dyDescent="0.25">
      <c r="A155" s="121" t="str">
        <f>VLOOKUP(E155,'LISTADO ATM'!$A$2:$C$901,3,0)</f>
        <v>ESTE</v>
      </c>
      <c r="B155" s="139">
        <v>335857001</v>
      </c>
      <c r="C155" s="119">
        <v>44304.705960648149</v>
      </c>
      <c r="D155" s="121" t="s">
        <v>2491</v>
      </c>
      <c r="E155" s="122">
        <v>114</v>
      </c>
      <c r="F155" s="154" t="str">
        <f>VLOOKUP(E155,VIP!$A$2:$O12645,2,0)</f>
        <v>DRBR114</v>
      </c>
      <c r="G155" s="121" t="str">
        <f>VLOOKUP(E155,'LISTADO ATM'!$A$2:$B$900,2,0)</f>
        <v xml:space="preserve">ATM Oficina Hato Mayor </v>
      </c>
      <c r="H155" s="121" t="str">
        <f>VLOOKUP(E155,VIP!$A$2:$O17566,7,FALSE)</f>
        <v>Si</v>
      </c>
      <c r="I155" s="121" t="str">
        <f>VLOOKUP(E155,VIP!$A$2:$O9531,8,FALSE)</f>
        <v>Si</v>
      </c>
      <c r="J155" s="121" t="str">
        <f>VLOOKUP(E155,VIP!$A$2:$O9481,8,FALSE)</f>
        <v>Si</v>
      </c>
      <c r="K155" s="121" t="str">
        <f>VLOOKUP(E155,VIP!$A$2:$O13055,6,0)</f>
        <v>NO</v>
      </c>
      <c r="L155" s="123" t="s">
        <v>2530</v>
      </c>
      <c r="M155" s="117" t="s">
        <v>2464</v>
      </c>
      <c r="N155" s="117" t="s">
        <v>2471</v>
      </c>
      <c r="O155" s="154" t="s">
        <v>2492</v>
      </c>
      <c r="P155" s="136"/>
      <c r="Q155" s="117" t="s">
        <v>2530</v>
      </c>
    </row>
    <row r="156" spans="1:17" s="99" customFormat="1" ht="18" x14ac:dyDescent="0.25">
      <c r="A156" s="121" t="str">
        <f>VLOOKUP(E156,'LISTADO ATM'!$A$2:$C$901,3,0)</f>
        <v>DISTRITO NACIONAL</v>
      </c>
      <c r="B156" s="139">
        <v>335856158</v>
      </c>
      <c r="C156" s="119">
        <v>44302.623217592591</v>
      </c>
      <c r="D156" s="121" t="s">
        <v>2491</v>
      </c>
      <c r="E156" s="122">
        <v>701</v>
      </c>
      <c r="F156" s="154" t="str">
        <f>VLOOKUP(E156,VIP!$A$2:$O12619,2,0)</f>
        <v>DRBR701</v>
      </c>
      <c r="G156" s="121" t="str">
        <f>VLOOKUP(E156,'LISTADO ATM'!$A$2:$B$900,2,0)</f>
        <v>ATM Autoservicio Los Alcarrizos</v>
      </c>
      <c r="H156" s="121" t="str">
        <f>VLOOKUP(E156,VIP!$A$2:$O17540,7,FALSE)</f>
        <v>Si</v>
      </c>
      <c r="I156" s="121" t="str">
        <f>VLOOKUP(E156,VIP!$A$2:$O9505,8,FALSE)</f>
        <v>Si</v>
      </c>
      <c r="J156" s="121" t="str">
        <f>VLOOKUP(E156,VIP!$A$2:$O9455,8,FALSE)</f>
        <v>Si</v>
      </c>
      <c r="K156" s="121" t="str">
        <f>VLOOKUP(E156,VIP!$A$2:$O13029,6,0)</f>
        <v>NO</v>
      </c>
      <c r="L156" s="123" t="s">
        <v>2427</v>
      </c>
      <c r="M156" s="117" t="s">
        <v>2464</v>
      </c>
      <c r="N156" s="117" t="s">
        <v>2471</v>
      </c>
      <c r="O156" s="154" t="s">
        <v>2492</v>
      </c>
      <c r="P156" s="136"/>
      <c r="Q156" s="118" t="s">
        <v>2427</v>
      </c>
    </row>
    <row r="157" spans="1:17" s="99" customFormat="1" ht="18" x14ac:dyDescent="0.25">
      <c r="A157" s="121" t="str">
        <f>VLOOKUP(E157,'LISTADO ATM'!$A$2:$C$901,3,0)</f>
        <v>DISTRITO NACIONAL</v>
      </c>
      <c r="B157" s="139">
        <v>335856471</v>
      </c>
      <c r="C157" s="119">
        <v>44302.761157407411</v>
      </c>
      <c r="D157" s="121" t="s">
        <v>2188</v>
      </c>
      <c r="E157" s="122">
        <v>234</v>
      </c>
      <c r="F157" s="154" t="str">
        <f>VLOOKUP(E157,VIP!$A$2:$O12619,2,0)</f>
        <v>DRBR234</v>
      </c>
      <c r="G157" s="121" t="str">
        <f>VLOOKUP(E157,'LISTADO ATM'!$A$2:$B$900,2,0)</f>
        <v xml:space="preserve">ATM Oficina Boca Chica I </v>
      </c>
      <c r="H157" s="121" t="str">
        <f>VLOOKUP(E157,VIP!$A$2:$O17540,7,FALSE)</f>
        <v>Si</v>
      </c>
      <c r="I157" s="121" t="str">
        <f>VLOOKUP(E157,VIP!$A$2:$O9505,8,FALSE)</f>
        <v>Si</v>
      </c>
      <c r="J157" s="121" t="str">
        <f>VLOOKUP(E157,VIP!$A$2:$O9455,8,FALSE)</f>
        <v>Si</v>
      </c>
      <c r="K157" s="121" t="str">
        <f>VLOOKUP(E157,VIP!$A$2:$O13029,6,0)</f>
        <v>NO</v>
      </c>
      <c r="L157" s="123" t="s">
        <v>2427</v>
      </c>
      <c r="M157" s="117" t="s">
        <v>2464</v>
      </c>
      <c r="N157" s="117" t="s">
        <v>2471</v>
      </c>
      <c r="O157" s="154" t="s">
        <v>2473</v>
      </c>
      <c r="P157" s="136"/>
      <c r="Q157" s="117" t="s">
        <v>2427</v>
      </c>
    </row>
    <row r="158" spans="1:17" s="99" customFormat="1" ht="18" x14ac:dyDescent="0.25">
      <c r="A158" s="121" t="str">
        <f>VLOOKUP(E158,'LISTADO ATM'!$A$2:$C$901,3,0)</f>
        <v>DISTRITO NACIONAL</v>
      </c>
      <c r="B158" s="139">
        <v>335856790</v>
      </c>
      <c r="C158" s="119">
        <v>44303.522083333337</v>
      </c>
      <c r="D158" s="121" t="s">
        <v>2467</v>
      </c>
      <c r="E158" s="122">
        <v>875</v>
      </c>
      <c r="F158" s="154" t="str">
        <f>VLOOKUP(E158,VIP!$A$2:$O12635,2,0)</f>
        <v>DRBR875</v>
      </c>
      <c r="G158" s="121" t="str">
        <f>VLOOKUP(E158,'LISTADO ATM'!$A$2:$B$900,2,0)</f>
        <v xml:space="preserve">ATM Texaco Aut. Duarte KM 14 1/2 (Los Alcarrizos) </v>
      </c>
      <c r="H158" s="121" t="str">
        <f>VLOOKUP(E158,VIP!$A$2:$O17556,7,FALSE)</f>
        <v>Si</v>
      </c>
      <c r="I158" s="121" t="str">
        <f>VLOOKUP(E158,VIP!$A$2:$O9521,8,FALSE)</f>
        <v>Si</v>
      </c>
      <c r="J158" s="121" t="str">
        <f>VLOOKUP(E158,VIP!$A$2:$O9471,8,FALSE)</f>
        <v>Si</v>
      </c>
      <c r="K158" s="121" t="str">
        <f>VLOOKUP(E158,VIP!$A$2:$O13045,6,0)</f>
        <v>NO</v>
      </c>
      <c r="L158" s="123" t="s">
        <v>2427</v>
      </c>
      <c r="M158" s="117" t="s">
        <v>2464</v>
      </c>
      <c r="N158" s="117" t="s">
        <v>2471</v>
      </c>
      <c r="O158" s="154" t="s">
        <v>2472</v>
      </c>
      <c r="P158" s="136"/>
      <c r="Q158" s="117" t="s">
        <v>2427</v>
      </c>
    </row>
    <row r="159" spans="1:17" s="99" customFormat="1" ht="18" x14ac:dyDescent="0.25">
      <c r="A159" s="121" t="str">
        <f>VLOOKUP(E159,'LISTADO ATM'!$A$2:$C$901,3,0)</f>
        <v>DISTRITO NACIONAL</v>
      </c>
      <c r="B159" s="139">
        <v>335856797</v>
      </c>
      <c r="C159" s="119">
        <v>44303.529444444444</v>
      </c>
      <c r="D159" s="121" t="s">
        <v>2491</v>
      </c>
      <c r="E159" s="122">
        <v>791</v>
      </c>
      <c r="F159" s="154" t="str">
        <f>VLOOKUP(E159,VIP!$A$2:$O12631,2,0)</f>
        <v>DRBR791</v>
      </c>
      <c r="G159" s="121" t="str">
        <f>VLOOKUP(E159,'LISTADO ATM'!$A$2:$B$900,2,0)</f>
        <v xml:space="preserve">ATM Oficina Sans Soucí </v>
      </c>
      <c r="H159" s="121" t="str">
        <f>VLOOKUP(E159,VIP!$A$2:$O17552,7,FALSE)</f>
        <v>Si</v>
      </c>
      <c r="I159" s="121" t="str">
        <f>VLOOKUP(E159,VIP!$A$2:$O9517,8,FALSE)</f>
        <v>No</v>
      </c>
      <c r="J159" s="121" t="str">
        <f>VLOOKUP(E159,VIP!$A$2:$O9467,8,FALSE)</f>
        <v>No</v>
      </c>
      <c r="K159" s="121" t="str">
        <f>VLOOKUP(E159,VIP!$A$2:$O13041,6,0)</f>
        <v>NO</v>
      </c>
      <c r="L159" s="123" t="s">
        <v>2427</v>
      </c>
      <c r="M159" s="117" t="s">
        <v>2464</v>
      </c>
      <c r="N159" s="117" t="s">
        <v>2471</v>
      </c>
      <c r="O159" s="154" t="s">
        <v>2492</v>
      </c>
      <c r="P159" s="136"/>
      <c r="Q159" s="117" t="s">
        <v>2427</v>
      </c>
    </row>
    <row r="160" spans="1:17" s="99" customFormat="1" ht="18" x14ac:dyDescent="0.25">
      <c r="A160" s="121" t="str">
        <f>VLOOKUP(E160,'LISTADO ATM'!$A$2:$C$901,3,0)</f>
        <v>DISTRITO NACIONAL</v>
      </c>
      <c r="B160" s="139">
        <v>335856814</v>
      </c>
      <c r="C160" s="119">
        <v>44303.566921296297</v>
      </c>
      <c r="D160" s="121" t="s">
        <v>2491</v>
      </c>
      <c r="E160" s="122">
        <v>2</v>
      </c>
      <c r="F160" s="154" t="str">
        <f>VLOOKUP(E160,VIP!$A$2:$O12627,2,0)</f>
        <v>DRBR002</v>
      </c>
      <c r="G160" s="121" t="str">
        <f>VLOOKUP(E160,'LISTADO ATM'!$A$2:$B$900,2,0)</f>
        <v>ATM Autoservicio Padre Castellano</v>
      </c>
      <c r="H160" s="121" t="str">
        <f>VLOOKUP(E160,VIP!$A$2:$O17548,7,FALSE)</f>
        <v>Si</v>
      </c>
      <c r="I160" s="121" t="str">
        <f>VLOOKUP(E160,VIP!$A$2:$O9513,8,FALSE)</f>
        <v>Si</v>
      </c>
      <c r="J160" s="121" t="str">
        <f>VLOOKUP(E160,VIP!$A$2:$O9463,8,FALSE)</f>
        <v>Si</v>
      </c>
      <c r="K160" s="121" t="str">
        <f>VLOOKUP(E160,VIP!$A$2:$O13037,6,0)</f>
        <v>NO</v>
      </c>
      <c r="L160" s="123" t="s">
        <v>2427</v>
      </c>
      <c r="M160" s="117" t="s">
        <v>2464</v>
      </c>
      <c r="N160" s="117" t="s">
        <v>2471</v>
      </c>
      <c r="O160" s="154" t="s">
        <v>2492</v>
      </c>
      <c r="P160" s="136"/>
      <c r="Q160" s="117" t="s">
        <v>2427</v>
      </c>
    </row>
    <row r="161" spans="1:17" s="99" customFormat="1" ht="18" x14ac:dyDescent="0.25">
      <c r="A161" s="121" t="str">
        <f>VLOOKUP(E161,'LISTADO ATM'!$A$2:$C$901,3,0)</f>
        <v>DISTRITO NACIONAL</v>
      </c>
      <c r="B161" s="139">
        <v>335856875</v>
      </c>
      <c r="C161" s="119">
        <v>44303.702673611115</v>
      </c>
      <c r="D161" s="121" t="s">
        <v>2491</v>
      </c>
      <c r="E161" s="122">
        <v>390</v>
      </c>
      <c r="F161" s="154" t="str">
        <f>VLOOKUP(E161,VIP!$A$2:$O12650,2,0)</f>
        <v>DRBR390</v>
      </c>
      <c r="G161" s="121" t="str">
        <f>VLOOKUP(E161,'LISTADO ATM'!$A$2:$B$900,2,0)</f>
        <v xml:space="preserve">ATM Oficina Boca Chica II </v>
      </c>
      <c r="H161" s="121" t="str">
        <f>VLOOKUP(E161,VIP!$A$2:$O17571,7,FALSE)</f>
        <v>Si</v>
      </c>
      <c r="I161" s="121" t="str">
        <f>VLOOKUP(E161,VIP!$A$2:$O9536,8,FALSE)</f>
        <v>Si</v>
      </c>
      <c r="J161" s="121" t="str">
        <f>VLOOKUP(E161,VIP!$A$2:$O9486,8,FALSE)</f>
        <v>Si</v>
      </c>
      <c r="K161" s="121" t="str">
        <f>VLOOKUP(E161,VIP!$A$2:$O13060,6,0)</f>
        <v>NO</v>
      </c>
      <c r="L161" s="123" t="s">
        <v>2427</v>
      </c>
      <c r="M161" s="117" t="s">
        <v>2464</v>
      </c>
      <c r="N161" s="117" t="s">
        <v>2471</v>
      </c>
      <c r="O161" s="154" t="s">
        <v>2492</v>
      </c>
      <c r="P161" s="136"/>
      <c r="Q161" s="117" t="s">
        <v>2427</v>
      </c>
    </row>
    <row r="162" spans="1:17" s="99" customFormat="1" ht="18" x14ac:dyDescent="0.25">
      <c r="A162" s="121" t="str">
        <f>VLOOKUP(E162,'LISTADO ATM'!$A$2:$C$901,3,0)</f>
        <v>DISTRITO NACIONAL</v>
      </c>
      <c r="B162" s="139">
        <v>335856901</v>
      </c>
      <c r="C162" s="119">
        <v>44303.790578703702</v>
      </c>
      <c r="D162" s="121" t="s">
        <v>2467</v>
      </c>
      <c r="E162" s="122">
        <v>486</v>
      </c>
      <c r="F162" s="154" t="str">
        <f>VLOOKUP(E162,VIP!$A$2:$O12642,2,0)</f>
        <v>DRBR486</v>
      </c>
      <c r="G162" s="121" t="str">
        <f>VLOOKUP(E162,'LISTADO ATM'!$A$2:$B$900,2,0)</f>
        <v xml:space="preserve">ATM Olé La Caleta </v>
      </c>
      <c r="H162" s="121" t="str">
        <f>VLOOKUP(E162,VIP!$A$2:$O17563,7,FALSE)</f>
        <v>Si</v>
      </c>
      <c r="I162" s="121" t="str">
        <f>VLOOKUP(E162,VIP!$A$2:$O9528,8,FALSE)</f>
        <v>Si</v>
      </c>
      <c r="J162" s="121" t="str">
        <f>VLOOKUP(E162,VIP!$A$2:$O9478,8,FALSE)</f>
        <v>Si</v>
      </c>
      <c r="K162" s="121" t="str">
        <f>VLOOKUP(E162,VIP!$A$2:$O13052,6,0)</f>
        <v>NO</v>
      </c>
      <c r="L162" s="123" t="s">
        <v>2427</v>
      </c>
      <c r="M162" s="117" t="s">
        <v>2464</v>
      </c>
      <c r="N162" s="117" t="s">
        <v>2471</v>
      </c>
      <c r="O162" s="154" t="s">
        <v>2472</v>
      </c>
      <c r="P162" s="136"/>
      <c r="Q162" s="117" t="s">
        <v>2427</v>
      </c>
    </row>
    <row r="163" spans="1:17" s="99" customFormat="1" ht="18" x14ac:dyDescent="0.25">
      <c r="A163" s="121" t="str">
        <f>VLOOKUP(E163,'LISTADO ATM'!$A$2:$C$901,3,0)</f>
        <v>ESTE</v>
      </c>
      <c r="B163" s="139">
        <v>335856978</v>
      </c>
      <c r="C163" s="119">
        <v>44304.558981481481</v>
      </c>
      <c r="D163" s="121" t="s">
        <v>2467</v>
      </c>
      <c r="E163" s="122">
        <v>651</v>
      </c>
      <c r="F163" s="154" t="str">
        <f>VLOOKUP(E163,VIP!$A$2:$O12638,2,0)</f>
        <v>DRBR651</v>
      </c>
      <c r="G163" s="121" t="str">
        <f>VLOOKUP(E163,'LISTADO ATM'!$A$2:$B$900,2,0)</f>
        <v>ATM Eco Petroleo Romana</v>
      </c>
      <c r="H163" s="121" t="str">
        <f>VLOOKUP(E163,VIP!$A$2:$O17559,7,FALSE)</f>
        <v>Si</v>
      </c>
      <c r="I163" s="121" t="str">
        <f>VLOOKUP(E163,VIP!$A$2:$O9524,8,FALSE)</f>
        <v>Si</v>
      </c>
      <c r="J163" s="121" t="str">
        <f>VLOOKUP(E163,VIP!$A$2:$O9474,8,FALSE)</f>
        <v>Si</v>
      </c>
      <c r="K163" s="121" t="str">
        <f>VLOOKUP(E163,VIP!$A$2:$O13048,6,0)</f>
        <v>NO</v>
      </c>
      <c r="L163" s="123" t="s">
        <v>2427</v>
      </c>
      <c r="M163" s="117" t="s">
        <v>2464</v>
      </c>
      <c r="N163" s="117" t="s">
        <v>2471</v>
      </c>
      <c r="O163" s="154" t="s">
        <v>2472</v>
      </c>
      <c r="P163" s="136"/>
      <c r="Q163" s="117" t="s">
        <v>2427</v>
      </c>
    </row>
    <row r="164" spans="1:17" s="99" customFormat="1" ht="18" x14ac:dyDescent="0.25">
      <c r="A164" s="121" t="str">
        <f>VLOOKUP(E164,'LISTADO ATM'!$A$2:$C$901,3,0)</f>
        <v>NORTE</v>
      </c>
      <c r="B164" s="139">
        <v>335856979</v>
      </c>
      <c r="C164" s="119">
        <v>44304.580092592594</v>
      </c>
      <c r="D164" s="121" t="s">
        <v>2527</v>
      </c>
      <c r="E164" s="122">
        <v>88</v>
      </c>
      <c r="F164" s="154" t="str">
        <f>VLOOKUP(E164,VIP!$A$2:$O12637,2,0)</f>
        <v>DRBR088</v>
      </c>
      <c r="G164" s="121" t="str">
        <f>VLOOKUP(E164,'LISTADO ATM'!$A$2:$B$900,2,0)</f>
        <v xml:space="preserve">ATM S/M La Fuente (Santiago) </v>
      </c>
      <c r="H164" s="121" t="str">
        <f>VLOOKUP(E164,VIP!$A$2:$O17558,7,FALSE)</f>
        <v>Si</v>
      </c>
      <c r="I164" s="121" t="str">
        <f>VLOOKUP(E164,VIP!$A$2:$O9523,8,FALSE)</f>
        <v>Si</v>
      </c>
      <c r="J164" s="121" t="str">
        <f>VLOOKUP(E164,VIP!$A$2:$O9473,8,FALSE)</f>
        <v>Si</v>
      </c>
      <c r="K164" s="121" t="str">
        <f>VLOOKUP(E164,VIP!$A$2:$O13047,6,0)</f>
        <v>NO</v>
      </c>
      <c r="L164" s="123" t="s">
        <v>2427</v>
      </c>
      <c r="M164" s="117" t="s">
        <v>2464</v>
      </c>
      <c r="N164" s="117" t="s">
        <v>2471</v>
      </c>
      <c r="O164" s="154" t="s">
        <v>2529</v>
      </c>
      <c r="P164" s="136"/>
      <c r="Q164" s="117" t="s">
        <v>2427</v>
      </c>
    </row>
    <row r="165" spans="1:17" s="99" customFormat="1" ht="18" x14ac:dyDescent="0.25">
      <c r="A165" s="121" t="str">
        <f>VLOOKUP(E165,'LISTADO ATM'!$A$2:$C$901,3,0)</f>
        <v>DISTRITO NACIONAL</v>
      </c>
      <c r="B165" s="139">
        <v>335856992</v>
      </c>
      <c r="C165" s="119">
        <v>44304.693865740737</v>
      </c>
      <c r="D165" s="121" t="s">
        <v>2467</v>
      </c>
      <c r="E165" s="122">
        <v>967</v>
      </c>
      <c r="F165" s="154" t="str">
        <f>VLOOKUP(E165,VIP!$A$2:$O12646,2,0)</f>
        <v>DRBR967</v>
      </c>
      <c r="G165" s="121" t="str">
        <f>VLOOKUP(E165,'LISTADO ATM'!$A$2:$B$900,2,0)</f>
        <v xml:space="preserve">ATM UNP Hiper Olé Autopista Duarte </v>
      </c>
      <c r="H165" s="121" t="str">
        <f>VLOOKUP(E165,VIP!$A$2:$O17567,7,FALSE)</f>
        <v>Si</v>
      </c>
      <c r="I165" s="121" t="str">
        <f>VLOOKUP(E165,VIP!$A$2:$O9532,8,FALSE)</f>
        <v>Si</v>
      </c>
      <c r="J165" s="121" t="str">
        <f>VLOOKUP(E165,VIP!$A$2:$O9482,8,FALSE)</f>
        <v>Si</v>
      </c>
      <c r="K165" s="121" t="str">
        <f>VLOOKUP(E165,VIP!$A$2:$O13056,6,0)</f>
        <v>NO</v>
      </c>
      <c r="L165" s="123" t="s">
        <v>2427</v>
      </c>
      <c r="M165" s="117" t="s">
        <v>2464</v>
      </c>
      <c r="N165" s="117" t="s">
        <v>2471</v>
      </c>
      <c r="O165" s="154" t="s">
        <v>2472</v>
      </c>
      <c r="P165" s="136"/>
      <c r="Q165" s="117" t="s">
        <v>2427</v>
      </c>
    </row>
    <row r="166" spans="1:17" s="99" customFormat="1" ht="18" x14ac:dyDescent="0.25">
      <c r="A166" s="121" t="str">
        <f>VLOOKUP(E166,'LISTADO ATM'!$A$2:$C$901,3,0)</f>
        <v>SUR</v>
      </c>
      <c r="B166" s="139">
        <v>335857006</v>
      </c>
      <c r="C166" s="119">
        <v>44304.73128472222</v>
      </c>
      <c r="D166" s="121" t="s">
        <v>2467</v>
      </c>
      <c r="E166" s="122">
        <v>356</v>
      </c>
      <c r="F166" s="154" t="str">
        <f>VLOOKUP(E166,VIP!$A$2:$O12641,2,0)</f>
        <v>DRBR356</v>
      </c>
      <c r="G166" s="121" t="str">
        <f>VLOOKUP(E166,'LISTADO ATM'!$A$2:$B$900,2,0)</f>
        <v xml:space="preserve">ATM Estación Sigma (San Cristóbal) </v>
      </c>
      <c r="H166" s="121" t="str">
        <f>VLOOKUP(E166,VIP!$A$2:$O17562,7,FALSE)</f>
        <v>Si</v>
      </c>
      <c r="I166" s="121" t="str">
        <f>VLOOKUP(E166,VIP!$A$2:$O9527,8,FALSE)</f>
        <v>Si</v>
      </c>
      <c r="J166" s="121" t="str">
        <f>VLOOKUP(E166,VIP!$A$2:$O9477,8,FALSE)</f>
        <v>Si</v>
      </c>
      <c r="K166" s="121" t="str">
        <f>VLOOKUP(E166,VIP!$A$2:$O13051,6,0)</f>
        <v>NO</v>
      </c>
      <c r="L166" s="123" t="s">
        <v>2427</v>
      </c>
      <c r="M166" s="117" t="s">
        <v>2464</v>
      </c>
      <c r="N166" s="117" t="s">
        <v>2471</v>
      </c>
      <c r="O166" s="154" t="s">
        <v>2472</v>
      </c>
      <c r="P166" s="136"/>
      <c r="Q166" s="117" t="s">
        <v>2427</v>
      </c>
    </row>
    <row r="167" spans="1:17" s="99" customFormat="1" ht="18" x14ac:dyDescent="0.25">
      <c r="A167" s="121" t="str">
        <f>VLOOKUP(E167,'LISTADO ATM'!$A$2:$C$901,3,0)</f>
        <v>DISTRITO NACIONAL</v>
      </c>
      <c r="B167" s="139">
        <v>335857007</v>
      </c>
      <c r="C167" s="119">
        <v>44304.738425925927</v>
      </c>
      <c r="D167" s="121" t="s">
        <v>2467</v>
      </c>
      <c r="E167" s="122">
        <v>684</v>
      </c>
      <c r="F167" s="154" t="str">
        <f>VLOOKUP(E167,VIP!$A$2:$O12640,2,0)</f>
        <v>DRBR684</v>
      </c>
      <c r="G167" s="121" t="str">
        <f>VLOOKUP(E167,'LISTADO ATM'!$A$2:$B$900,2,0)</f>
        <v>ATM Estación Texaco Prolongación 27 Febrero</v>
      </c>
      <c r="H167" s="121" t="str">
        <f>VLOOKUP(E167,VIP!$A$2:$O17561,7,FALSE)</f>
        <v>NO</v>
      </c>
      <c r="I167" s="121" t="str">
        <f>VLOOKUP(E167,VIP!$A$2:$O9526,8,FALSE)</f>
        <v>NO</v>
      </c>
      <c r="J167" s="121" t="str">
        <f>VLOOKUP(E167,VIP!$A$2:$O9476,8,FALSE)</f>
        <v>NO</v>
      </c>
      <c r="K167" s="121" t="str">
        <f>VLOOKUP(E167,VIP!$A$2:$O13050,6,0)</f>
        <v>NO</v>
      </c>
      <c r="L167" s="123" t="s">
        <v>2427</v>
      </c>
      <c r="M167" s="117" t="s">
        <v>2464</v>
      </c>
      <c r="N167" s="117" t="s">
        <v>2471</v>
      </c>
      <c r="O167" s="154" t="s">
        <v>2472</v>
      </c>
      <c r="P167" s="136"/>
      <c r="Q167" s="117" t="s">
        <v>2427</v>
      </c>
    </row>
    <row r="168" spans="1:17" s="99" customFormat="1" ht="18" x14ac:dyDescent="0.25">
      <c r="A168" s="121" t="str">
        <f>VLOOKUP(E168,'LISTADO ATM'!$A$2:$C$901,3,0)</f>
        <v>SUR</v>
      </c>
      <c r="B168" s="139">
        <v>335857009</v>
      </c>
      <c r="C168" s="119">
        <v>44304.747499999998</v>
      </c>
      <c r="D168" s="121" t="s">
        <v>2467</v>
      </c>
      <c r="E168" s="122">
        <v>995</v>
      </c>
      <c r="F168" s="154" t="str">
        <f>VLOOKUP(E168,VIP!$A$2:$O12638,2,0)</f>
        <v>DRBR545</v>
      </c>
      <c r="G168" s="121" t="str">
        <f>VLOOKUP(E168,'LISTADO ATM'!$A$2:$B$900,2,0)</f>
        <v xml:space="preserve">ATM Oficina San Cristobal III (Lobby) </v>
      </c>
      <c r="H168" s="121" t="str">
        <f>VLOOKUP(E168,VIP!$A$2:$O17559,7,FALSE)</f>
        <v>Si</v>
      </c>
      <c r="I168" s="121" t="str">
        <f>VLOOKUP(E168,VIP!$A$2:$O9524,8,FALSE)</f>
        <v>No</v>
      </c>
      <c r="J168" s="121" t="str">
        <f>VLOOKUP(E168,VIP!$A$2:$O9474,8,FALSE)</f>
        <v>No</v>
      </c>
      <c r="K168" s="121" t="str">
        <f>VLOOKUP(E168,VIP!$A$2:$O13048,6,0)</f>
        <v>NO</v>
      </c>
      <c r="L168" s="123" t="s">
        <v>2427</v>
      </c>
      <c r="M168" s="117" t="s">
        <v>2464</v>
      </c>
      <c r="N168" s="117" t="s">
        <v>2471</v>
      </c>
      <c r="O168" s="154" t="s">
        <v>2472</v>
      </c>
      <c r="P168" s="136"/>
      <c r="Q168" s="117" t="s">
        <v>2427</v>
      </c>
    </row>
    <row r="169" spans="1:17" s="99" customFormat="1" ht="18" x14ac:dyDescent="0.25">
      <c r="A169" s="121" t="str">
        <f>VLOOKUP(E169,'LISTADO ATM'!$A$2:$C$901,3,0)</f>
        <v>NORTE</v>
      </c>
      <c r="B169" s="139">
        <v>335857018</v>
      </c>
      <c r="C169" s="119">
        <v>44304.81322916667</v>
      </c>
      <c r="D169" s="121" t="s">
        <v>2527</v>
      </c>
      <c r="E169" s="122">
        <v>22</v>
      </c>
      <c r="F169" s="154" t="str">
        <f>VLOOKUP(E169,VIP!$A$2:$O12636,2,0)</f>
        <v>DRBR813</v>
      </c>
      <c r="G169" s="121" t="str">
        <f>VLOOKUP(E169,'LISTADO ATM'!$A$2:$B$900,2,0)</f>
        <v>ATM S/M Olimpico (Santiago)</v>
      </c>
      <c r="H169" s="121" t="str">
        <f>VLOOKUP(E169,VIP!$A$2:$O17557,7,FALSE)</f>
        <v>Si</v>
      </c>
      <c r="I169" s="121" t="str">
        <f>VLOOKUP(E169,VIP!$A$2:$O9522,8,FALSE)</f>
        <v>Si</v>
      </c>
      <c r="J169" s="121" t="str">
        <f>VLOOKUP(E169,VIP!$A$2:$O9472,8,FALSE)</f>
        <v>Si</v>
      </c>
      <c r="K169" s="121" t="str">
        <f>VLOOKUP(E169,VIP!$A$2:$O13046,6,0)</f>
        <v>NO</v>
      </c>
      <c r="L169" s="123" t="s">
        <v>2427</v>
      </c>
      <c r="M169" s="117" t="s">
        <v>2464</v>
      </c>
      <c r="N169" s="117" t="s">
        <v>2471</v>
      </c>
      <c r="O169" s="154" t="s">
        <v>2529</v>
      </c>
      <c r="P169" s="136"/>
      <c r="Q169" s="117" t="s">
        <v>2427</v>
      </c>
    </row>
    <row r="170" spans="1:17" s="99" customFormat="1" ht="18" x14ac:dyDescent="0.25">
      <c r="A170" s="121" t="str">
        <f>VLOOKUP(E170,'LISTADO ATM'!$A$2:$C$901,3,0)</f>
        <v>DISTRITO NACIONAL</v>
      </c>
      <c r="B170" s="139" t="s">
        <v>2549</v>
      </c>
      <c r="C170" s="119">
        <v>44305.247731481482</v>
      </c>
      <c r="D170" s="121" t="s">
        <v>2467</v>
      </c>
      <c r="E170" s="122">
        <v>717</v>
      </c>
      <c r="F170" s="154" t="str">
        <f>VLOOKUP(E170,VIP!$A$2:$O12641,2,0)</f>
        <v>DRBR24K</v>
      </c>
      <c r="G170" s="121" t="str">
        <f>VLOOKUP(E170,'LISTADO ATM'!$A$2:$B$900,2,0)</f>
        <v xml:space="preserve">ATM Oficina Los Alcarrizos </v>
      </c>
      <c r="H170" s="121" t="str">
        <f>VLOOKUP(E170,VIP!$A$2:$O17562,7,FALSE)</f>
        <v>Si</v>
      </c>
      <c r="I170" s="121" t="str">
        <f>VLOOKUP(E170,VIP!$A$2:$O9527,8,FALSE)</f>
        <v>Si</v>
      </c>
      <c r="J170" s="121" t="str">
        <f>VLOOKUP(E170,VIP!$A$2:$O9477,8,FALSE)</f>
        <v>Si</v>
      </c>
      <c r="K170" s="121" t="str">
        <f>VLOOKUP(E170,VIP!$A$2:$O13051,6,0)</f>
        <v>SI</v>
      </c>
      <c r="L170" s="123" t="s">
        <v>2427</v>
      </c>
      <c r="M170" s="117" t="s">
        <v>2464</v>
      </c>
      <c r="N170" s="117" t="s">
        <v>2471</v>
      </c>
      <c r="O170" s="154" t="s">
        <v>2472</v>
      </c>
      <c r="P170" s="136"/>
      <c r="Q170" s="117" t="s">
        <v>2427</v>
      </c>
    </row>
    <row r="171" spans="1:17" s="99" customFormat="1" ht="18" x14ac:dyDescent="0.25">
      <c r="A171" s="121" t="str">
        <f>VLOOKUP(E171,'LISTADO ATM'!$A$2:$C$901,3,0)</f>
        <v>SUR</v>
      </c>
      <c r="B171" s="139" t="s">
        <v>2606</v>
      </c>
      <c r="C171" s="119">
        <v>44305.311122685183</v>
      </c>
      <c r="D171" s="121" t="s">
        <v>2491</v>
      </c>
      <c r="E171" s="122">
        <v>881</v>
      </c>
      <c r="F171" s="154" t="str">
        <f>VLOOKUP(E171,VIP!$A$2:$O12646,2,0)</f>
        <v>DRBR881</v>
      </c>
      <c r="G171" s="121" t="str">
        <f>VLOOKUP(E171,'LISTADO ATM'!$A$2:$B$900,2,0)</f>
        <v xml:space="preserve">ATM UNP Yaguate (San Cristóbal) </v>
      </c>
      <c r="H171" s="121" t="str">
        <f>VLOOKUP(E171,VIP!$A$2:$O17567,7,FALSE)</f>
        <v>Si</v>
      </c>
      <c r="I171" s="121" t="str">
        <f>VLOOKUP(E171,VIP!$A$2:$O9532,8,FALSE)</f>
        <v>Si</v>
      </c>
      <c r="J171" s="121" t="str">
        <f>VLOOKUP(E171,VIP!$A$2:$O9482,8,FALSE)</f>
        <v>Si</v>
      </c>
      <c r="K171" s="121" t="str">
        <f>VLOOKUP(E171,VIP!$A$2:$O13056,6,0)</f>
        <v>NO</v>
      </c>
      <c r="L171" s="123" t="s">
        <v>2427</v>
      </c>
      <c r="M171" s="117" t="s">
        <v>2464</v>
      </c>
      <c r="N171" s="117" t="s">
        <v>2471</v>
      </c>
      <c r="O171" s="154" t="s">
        <v>2492</v>
      </c>
      <c r="P171" s="136"/>
      <c r="Q171" s="117" t="s">
        <v>2427</v>
      </c>
    </row>
    <row r="172" spans="1:17" s="99" customFormat="1" ht="18" x14ac:dyDescent="0.25">
      <c r="A172" s="121" t="str">
        <f>VLOOKUP(E172,'LISTADO ATM'!$A$2:$C$901,3,0)</f>
        <v>SUR</v>
      </c>
      <c r="B172" s="139" t="s">
        <v>2603</v>
      </c>
      <c r="C172" s="119">
        <v>44305.3205787037</v>
      </c>
      <c r="D172" s="121" t="s">
        <v>2491</v>
      </c>
      <c r="E172" s="122">
        <v>783</v>
      </c>
      <c r="F172" s="154" t="str">
        <f>VLOOKUP(E172,VIP!$A$2:$O12643,2,0)</f>
        <v>DRBR303</v>
      </c>
      <c r="G172" s="121" t="str">
        <f>VLOOKUP(E172,'LISTADO ATM'!$A$2:$B$900,2,0)</f>
        <v xml:space="preserve">ATM Autobanco Alfa y Omega (Barahona) </v>
      </c>
      <c r="H172" s="121" t="str">
        <f>VLOOKUP(E172,VIP!$A$2:$O17564,7,FALSE)</f>
        <v>Si</v>
      </c>
      <c r="I172" s="121" t="str">
        <f>VLOOKUP(E172,VIP!$A$2:$O9529,8,FALSE)</f>
        <v>Si</v>
      </c>
      <c r="J172" s="121" t="str">
        <f>VLOOKUP(E172,VIP!$A$2:$O9479,8,FALSE)</f>
        <v>Si</v>
      </c>
      <c r="K172" s="121" t="str">
        <f>VLOOKUP(E172,VIP!$A$2:$O13053,6,0)</f>
        <v>NO</v>
      </c>
      <c r="L172" s="123" t="s">
        <v>2427</v>
      </c>
      <c r="M172" s="117" t="s">
        <v>2464</v>
      </c>
      <c r="N172" s="117" t="s">
        <v>2471</v>
      </c>
      <c r="O172" s="154" t="s">
        <v>2492</v>
      </c>
      <c r="P172" s="136"/>
      <c r="Q172" s="117" t="s">
        <v>2427</v>
      </c>
    </row>
    <row r="173" spans="1:17" s="99" customFormat="1" ht="18" x14ac:dyDescent="0.25">
      <c r="A173" s="121" t="str">
        <f>VLOOKUP(E173,'LISTADO ATM'!$A$2:$C$901,3,0)</f>
        <v>DISTRITO NACIONAL</v>
      </c>
      <c r="B173" s="139" t="s">
        <v>2627</v>
      </c>
      <c r="C173" s="119">
        <v>44305.401863425926</v>
      </c>
      <c r="D173" s="121" t="s">
        <v>2467</v>
      </c>
      <c r="E173" s="122">
        <v>169</v>
      </c>
      <c r="F173" s="154" t="str">
        <f>VLOOKUP(E173,VIP!$A$2:$O12660,2,0)</f>
        <v>DRBR169</v>
      </c>
      <c r="G173" s="121" t="str">
        <f>VLOOKUP(E173,'LISTADO ATM'!$A$2:$B$900,2,0)</f>
        <v xml:space="preserve">ATM Oficina Caonabo </v>
      </c>
      <c r="H173" s="121" t="str">
        <f>VLOOKUP(E173,VIP!$A$2:$O17581,7,FALSE)</f>
        <v>Si</v>
      </c>
      <c r="I173" s="121" t="str">
        <f>VLOOKUP(E173,VIP!$A$2:$O9546,8,FALSE)</f>
        <v>Si</v>
      </c>
      <c r="J173" s="121" t="str">
        <f>VLOOKUP(E173,VIP!$A$2:$O9496,8,FALSE)</f>
        <v>Si</v>
      </c>
      <c r="K173" s="121" t="str">
        <f>VLOOKUP(E173,VIP!$A$2:$O13070,6,0)</f>
        <v>NO</v>
      </c>
      <c r="L173" s="123" t="s">
        <v>2427</v>
      </c>
      <c r="M173" s="117" t="s">
        <v>2464</v>
      </c>
      <c r="N173" s="117" t="s">
        <v>2471</v>
      </c>
      <c r="O173" s="154" t="s">
        <v>2472</v>
      </c>
      <c r="P173" s="136"/>
      <c r="Q173" s="117" t="s">
        <v>2427</v>
      </c>
    </row>
    <row r="174" spans="1:17" s="99" customFormat="1" ht="18" x14ac:dyDescent="0.25">
      <c r="A174" s="121" t="str">
        <f>VLOOKUP(E174,'LISTADO ATM'!$A$2:$C$901,3,0)</f>
        <v>DISTRITO NACIONAL</v>
      </c>
      <c r="B174" s="139" t="s">
        <v>2625</v>
      </c>
      <c r="C174" s="119">
        <v>44305.403414351851</v>
      </c>
      <c r="D174" s="121" t="s">
        <v>2467</v>
      </c>
      <c r="E174" s="122">
        <v>769</v>
      </c>
      <c r="F174" s="154" t="str">
        <f>VLOOKUP(E174,VIP!$A$2:$O12658,2,0)</f>
        <v>DRBR769</v>
      </c>
      <c r="G174" s="121" t="str">
        <f>VLOOKUP(E174,'LISTADO ATM'!$A$2:$B$900,2,0)</f>
        <v>ATM UNP Pablo Mella Morales</v>
      </c>
      <c r="H174" s="121" t="str">
        <f>VLOOKUP(E174,VIP!$A$2:$O17579,7,FALSE)</f>
        <v>Si</v>
      </c>
      <c r="I174" s="121" t="str">
        <f>VLOOKUP(E174,VIP!$A$2:$O9544,8,FALSE)</f>
        <v>Si</v>
      </c>
      <c r="J174" s="121" t="str">
        <f>VLOOKUP(E174,VIP!$A$2:$O9494,8,FALSE)</f>
        <v>Si</v>
      </c>
      <c r="K174" s="121" t="str">
        <f>VLOOKUP(E174,VIP!$A$2:$O13068,6,0)</f>
        <v>NO</v>
      </c>
      <c r="L174" s="123" t="s">
        <v>2427</v>
      </c>
      <c r="M174" s="117" t="s">
        <v>2464</v>
      </c>
      <c r="N174" s="117" t="s">
        <v>2471</v>
      </c>
      <c r="O174" s="154" t="s">
        <v>2472</v>
      </c>
      <c r="P174" s="136"/>
      <c r="Q174" s="117" t="s">
        <v>2427</v>
      </c>
    </row>
    <row r="175" spans="1:17" s="99" customFormat="1" ht="18" x14ac:dyDescent="0.25">
      <c r="A175" s="121" t="str">
        <f>VLOOKUP(E175,'LISTADO ATM'!$A$2:$C$901,3,0)</f>
        <v>DISTRITO NACIONAL</v>
      </c>
      <c r="B175" s="139" t="s">
        <v>2645</v>
      </c>
      <c r="C175" s="119">
        <v>44305.497604166667</v>
      </c>
      <c r="D175" s="121" t="s">
        <v>2467</v>
      </c>
      <c r="E175" s="122">
        <v>183</v>
      </c>
      <c r="F175" s="154" t="str">
        <f>VLOOKUP(E175,VIP!$A$2:$O12655,2,0)</f>
        <v>DRBR183</v>
      </c>
      <c r="G175" s="121" t="str">
        <f>VLOOKUP(E175,'LISTADO ATM'!$A$2:$B$900,2,0)</f>
        <v>ATM Estación Nativa Km. 22 Aut. Duarte.</v>
      </c>
      <c r="H175" s="121" t="str">
        <f>VLOOKUP(E175,VIP!$A$2:$O17576,7,FALSE)</f>
        <v>N/A</v>
      </c>
      <c r="I175" s="121" t="str">
        <f>VLOOKUP(E175,VIP!$A$2:$O9541,8,FALSE)</f>
        <v>N/A</v>
      </c>
      <c r="J175" s="121" t="str">
        <f>VLOOKUP(E175,VIP!$A$2:$O9491,8,FALSE)</f>
        <v>N/A</v>
      </c>
      <c r="K175" s="121" t="str">
        <f>VLOOKUP(E175,VIP!$A$2:$O13065,6,0)</f>
        <v>N/A</v>
      </c>
      <c r="L175" s="123" t="s">
        <v>2427</v>
      </c>
      <c r="M175" s="117" t="s">
        <v>2464</v>
      </c>
      <c r="N175" s="117" t="s">
        <v>2471</v>
      </c>
      <c r="O175" s="154" t="s">
        <v>2472</v>
      </c>
      <c r="P175" s="136"/>
      <c r="Q175" s="117" t="s">
        <v>2427</v>
      </c>
    </row>
    <row r="176" spans="1:17" s="99" customFormat="1" ht="18" x14ac:dyDescent="0.25">
      <c r="A176" s="121" t="str">
        <f>VLOOKUP(E176,'LISTADO ATM'!$A$2:$C$901,3,0)</f>
        <v>DISTRITO NACIONAL</v>
      </c>
      <c r="B176" s="139" t="s">
        <v>2642</v>
      </c>
      <c r="C176" s="119">
        <v>44305.543981481482</v>
      </c>
      <c r="D176" s="121" t="s">
        <v>2467</v>
      </c>
      <c r="E176" s="122">
        <v>243</v>
      </c>
      <c r="F176" s="154" t="str">
        <f>VLOOKUP(E176,VIP!$A$2:$O12652,2,0)</f>
        <v>DRBR243</v>
      </c>
      <c r="G176" s="121" t="str">
        <f>VLOOKUP(E176,'LISTADO ATM'!$A$2:$B$900,2,0)</f>
        <v xml:space="preserve">ATM Autoservicio Plaza Central  </v>
      </c>
      <c r="H176" s="121" t="str">
        <f>VLOOKUP(E176,VIP!$A$2:$O17573,7,FALSE)</f>
        <v>Si</v>
      </c>
      <c r="I176" s="121" t="str">
        <f>VLOOKUP(E176,VIP!$A$2:$O9538,8,FALSE)</f>
        <v>Si</v>
      </c>
      <c r="J176" s="121" t="str">
        <f>VLOOKUP(E176,VIP!$A$2:$O9488,8,FALSE)</f>
        <v>Si</v>
      </c>
      <c r="K176" s="121" t="str">
        <f>VLOOKUP(E176,VIP!$A$2:$O13062,6,0)</f>
        <v>SI</v>
      </c>
      <c r="L176" s="123" t="s">
        <v>2427</v>
      </c>
      <c r="M176" s="117" t="s">
        <v>2464</v>
      </c>
      <c r="N176" s="117" t="s">
        <v>2471</v>
      </c>
      <c r="O176" s="154" t="s">
        <v>2472</v>
      </c>
      <c r="P176" s="136"/>
      <c r="Q176" s="117" t="s">
        <v>2427</v>
      </c>
    </row>
    <row r="177" spans="1:17" s="99" customFormat="1" ht="18" x14ac:dyDescent="0.25">
      <c r="A177" s="121" t="str">
        <f>VLOOKUP(E177,'LISTADO ATM'!$A$2:$C$901,3,0)</f>
        <v>SUR</v>
      </c>
      <c r="B177" s="139" t="s">
        <v>2641</v>
      </c>
      <c r="C177" s="119">
        <v>44305.549351851849</v>
      </c>
      <c r="D177" s="121" t="s">
        <v>2467</v>
      </c>
      <c r="E177" s="122">
        <v>403</v>
      </c>
      <c r="F177" s="154" t="str">
        <f>VLOOKUP(E177,VIP!$A$2:$O12651,2,0)</f>
        <v>DRBR403</v>
      </c>
      <c r="G177" s="121" t="str">
        <f>VLOOKUP(E177,'LISTADO ATM'!$A$2:$B$900,2,0)</f>
        <v xml:space="preserve">ATM Oficina Vicente Noble </v>
      </c>
      <c r="H177" s="121" t="str">
        <f>VLOOKUP(E177,VIP!$A$2:$O17572,7,FALSE)</f>
        <v>Si</v>
      </c>
      <c r="I177" s="121" t="str">
        <f>VLOOKUP(E177,VIP!$A$2:$O9537,8,FALSE)</f>
        <v>Si</v>
      </c>
      <c r="J177" s="121" t="str">
        <f>VLOOKUP(E177,VIP!$A$2:$O9487,8,FALSE)</f>
        <v>Si</v>
      </c>
      <c r="K177" s="121" t="str">
        <f>VLOOKUP(E177,VIP!$A$2:$O13061,6,0)</f>
        <v>NO</v>
      </c>
      <c r="L177" s="123" t="s">
        <v>2427</v>
      </c>
      <c r="M177" s="117" t="s">
        <v>2464</v>
      </c>
      <c r="N177" s="117" t="s">
        <v>2471</v>
      </c>
      <c r="O177" s="154" t="s">
        <v>2472</v>
      </c>
      <c r="P177" s="136"/>
      <c r="Q177" s="117" t="s">
        <v>2427</v>
      </c>
    </row>
    <row r="178" spans="1:17" s="99" customFormat="1" ht="18" x14ac:dyDescent="0.25">
      <c r="A178" s="121" t="str">
        <f>VLOOKUP(E178,'LISTADO ATM'!$A$2:$C$901,3,0)</f>
        <v>DISTRITO NACIONAL</v>
      </c>
      <c r="B178" s="139" t="s">
        <v>2638</v>
      </c>
      <c r="C178" s="119">
        <v>44305.567361111112</v>
      </c>
      <c r="D178" s="121" t="s">
        <v>2467</v>
      </c>
      <c r="E178" s="122">
        <v>441</v>
      </c>
      <c r="F178" s="154" t="str">
        <f>VLOOKUP(E178,VIP!$A$2:$O12648,2,0)</f>
        <v>DRBR441</v>
      </c>
      <c r="G178" s="121" t="str">
        <f>VLOOKUP(E178,'LISTADO ATM'!$A$2:$B$900,2,0)</f>
        <v>ATM Estacion de Servicio Romulo Betancour</v>
      </c>
      <c r="H178" s="121" t="str">
        <f>VLOOKUP(E178,VIP!$A$2:$O17569,7,FALSE)</f>
        <v>NO</v>
      </c>
      <c r="I178" s="121" t="str">
        <f>VLOOKUP(E178,VIP!$A$2:$O9534,8,FALSE)</f>
        <v>NO</v>
      </c>
      <c r="J178" s="121" t="str">
        <f>VLOOKUP(E178,VIP!$A$2:$O9484,8,FALSE)</f>
        <v>NO</v>
      </c>
      <c r="K178" s="121" t="str">
        <f>VLOOKUP(E178,VIP!$A$2:$O13058,6,0)</f>
        <v>NO</v>
      </c>
      <c r="L178" s="123" t="s">
        <v>2427</v>
      </c>
      <c r="M178" s="117" t="s">
        <v>2464</v>
      </c>
      <c r="N178" s="117" t="s">
        <v>2471</v>
      </c>
      <c r="O178" s="154" t="s">
        <v>2472</v>
      </c>
      <c r="P178" s="136"/>
      <c r="Q178" s="117" t="s">
        <v>2427</v>
      </c>
    </row>
    <row r="179" spans="1:17" s="99" customFormat="1" ht="18" x14ac:dyDescent="0.25">
      <c r="A179" s="121" t="str">
        <f>VLOOKUP(E179,'LISTADO ATM'!$A$2:$C$901,3,0)</f>
        <v>DISTRITO NACIONAL</v>
      </c>
      <c r="B179" s="139" t="s">
        <v>2667</v>
      </c>
      <c r="C179" s="119">
        <v>44305.614733796298</v>
      </c>
      <c r="D179" s="121" t="s">
        <v>2467</v>
      </c>
      <c r="E179" s="122">
        <v>629</v>
      </c>
      <c r="F179" s="154" t="str">
        <f>VLOOKUP(E179,VIP!$A$2:$O12660,2,0)</f>
        <v>DRBR24M</v>
      </c>
      <c r="G179" s="121" t="str">
        <f>VLOOKUP(E179,'LISTADO ATM'!$A$2:$B$900,2,0)</f>
        <v xml:space="preserve">ATM Oficina Americana Independencia I </v>
      </c>
      <c r="H179" s="121" t="str">
        <f>VLOOKUP(E179,VIP!$A$2:$O17581,7,FALSE)</f>
        <v>Si</v>
      </c>
      <c r="I179" s="121" t="str">
        <f>VLOOKUP(E179,VIP!$A$2:$O9546,8,FALSE)</f>
        <v>Si</v>
      </c>
      <c r="J179" s="121" t="str">
        <f>VLOOKUP(E179,VIP!$A$2:$O9496,8,FALSE)</f>
        <v>Si</v>
      </c>
      <c r="K179" s="121" t="str">
        <f>VLOOKUP(E179,VIP!$A$2:$O13070,6,0)</f>
        <v>SI</v>
      </c>
      <c r="L179" s="123" t="s">
        <v>2427</v>
      </c>
      <c r="M179" s="117" t="s">
        <v>2464</v>
      </c>
      <c r="N179" s="117" t="s">
        <v>2471</v>
      </c>
      <c r="O179" s="154" t="s">
        <v>2472</v>
      </c>
      <c r="P179" s="136"/>
      <c r="Q179" s="117" t="s">
        <v>2427</v>
      </c>
    </row>
    <row r="180" spans="1:17" s="99" customFormat="1" ht="18" x14ac:dyDescent="0.25">
      <c r="A180" s="121" t="str">
        <f>VLOOKUP(E180,'LISTADO ATM'!$A$2:$C$901,3,0)</f>
        <v>DISTRITO NACIONAL</v>
      </c>
      <c r="B180" s="139" t="s">
        <v>2666</v>
      </c>
      <c r="C180" s="119">
        <v>44305.61519675926</v>
      </c>
      <c r="D180" s="121" t="s">
        <v>2491</v>
      </c>
      <c r="E180" s="122">
        <v>231</v>
      </c>
      <c r="F180" s="154" t="str">
        <f>VLOOKUP(E180,VIP!$A$2:$O12659,2,0)</f>
        <v>DRBR231</v>
      </c>
      <c r="G180" s="121" t="str">
        <f>VLOOKUP(E180,'LISTADO ATM'!$A$2:$B$900,2,0)</f>
        <v xml:space="preserve">ATM Oficina Zona Oriental </v>
      </c>
      <c r="H180" s="121" t="str">
        <f>VLOOKUP(E180,VIP!$A$2:$O17580,7,FALSE)</f>
        <v>Si</v>
      </c>
      <c r="I180" s="121" t="str">
        <f>VLOOKUP(E180,VIP!$A$2:$O9545,8,FALSE)</f>
        <v>Si</v>
      </c>
      <c r="J180" s="121" t="str">
        <f>VLOOKUP(E180,VIP!$A$2:$O9495,8,FALSE)</f>
        <v>Si</v>
      </c>
      <c r="K180" s="121" t="str">
        <f>VLOOKUP(E180,VIP!$A$2:$O13069,6,0)</f>
        <v>SI</v>
      </c>
      <c r="L180" s="123" t="s">
        <v>2427</v>
      </c>
      <c r="M180" s="117" t="s">
        <v>2464</v>
      </c>
      <c r="N180" s="117" t="s">
        <v>2471</v>
      </c>
      <c r="O180" s="154" t="s">
        <v>2492</v>
      </c>
      <c r="P180" s="136"/>
      <c r="Q180" s="117" t="s">
        <v>2427</v>
      </c>
    </row>
    <row r="181" spans="1:17" s="99" customFormat="1" ht="18" x14ac:dyDescent="0.25">
      <c r="A181" s="121" t="str">
        <f>VLOOKUP(E181,'LISTADO ATM'!$A$2:$C$901,3,0)</f>
        <v>DISTRITO NACIONAL</v>
      </c>
      <c r="B181" s="139" t="s">
        <v>2665</v>
      </c>
      <c r="C181" s="119">
        <v>44305.617939814816</v>
      </c>
      <c r="D181" s="121" t="s">
        <v>2491</v>
      </c>
      <c r="E181" s="122">
        <v>721</v>
      </c>
      <c r="F181" s="154" t="str">
        <f>VLOOKUP(E181,VIP!$A$2:$O12658,2,0)</f>
        <v>DRBR23A</v>
      </c>
      <c r="G181" s="121" t="str">
        <f>VLOOKUP(E181,'LISTADO ATM'!$A$2:$B$900,2,0)</f>
        <v xml:space="preserve">ATM Oficina Charles de Gaulle II </v>
      </c>
      <c r="H181" s="121" t="str">
        <f>VLOOKUP(E181,VIP!$A$2:$O17579,7,FALSE)</f>
        <v>Si</v>
      </c>
      <c r="I181" s="121" t="str">
        <f>VLOOKUP(E181,VIP!$A$2:$O9544,8,FALSE)</f>
        <v>Si</v>
      </c>
      <c r="J181" s="121" t="str">
        <f>VLOOKUP(E181,VIP!$A$2:$O9494,8,FALSE)</f>
        <v>Si</v>
      </c>
      <c r="K181" s="121" t="str">
        <f>VLOOKUP(E181,VIP!$A$2:$O13068,6,0)</f>
        <v>NO</v>
      </c>
      <c r="L181" s="123" t="s">
        <v>2427</v>
      </c>
      <c r="M181" s="117" t="s">
        <v>2464</v>
      </c>
      <c r="N181" s="117" t="s">
        <v>2471</v>
      </c>
      <c r="O181" s="154" t="s">
        <v>2492</v>
      </c>
      <c r="P181" s="136"/>
      <c r="Q181" s="117" t="s">
        <v>2427</v>
      </c>
    </row>
    <row r="182" spans="1:17" s="99" customFormat="1" ht="18" x14ac:dyDescent="0.25">
      <c r="A182" s="121" t="str">
        <f>VLOOKUP(E182,'LISTADO ATM'!$A$2:$C$901,3,0)</f>
        <v>ESTE</v>
      </c>
      <c r="B182" s="139" t="s">
        <v>2664</v>
      </c>
      <c r="C182" s="119">
        <v>44305.620162037034</v>
      </c>
      <c r="D182" s="121" t="s">
        <v>2491</v>
      </c>
      <c r="E182" s="122">
        <v>399</v>
      </c>
      <c r="F182" s="154" t="str">
        <f>VLOOKUP(E182,VIP!$A$2:$O12657,2,0)</f>
        <v>DRBR399</v>
      </c>
      <c r="G182" s="121" t="str">
        <f>VLOOKUP(E182,'LISTADO ATM'!$A$2:$B$900,2,0)</f>
        <v xml:space="preserve">ATM Oficina La Romana II </v>
      </c>
      <c r="H182" s="121" t="str">
        <f>VLOOKUP(E182,VIP!$A$2:$O17578,7,FALSE)</f>
        <v>Si</v>
      </c>
      <c r="I182" s="121" t="str">
        <f>VLOOKUP(E182,VIP!$A$2:$O9543,8,FALSE)</f>
        <v>Si</v>
      </c>
      <c r="J182" s="121" t="str">
        <f>VLOOKUP(E182,VIP!$A$2:$O9493,8,FALSE)</f>
        <v>Si</v>
      </c>
      <c r="K182" s="121" t="str">
        <f>VLOOKUP(E182,VIP!$A$2:$O13067,6,0)</f>
        <v>NO</v>
      </c>
      <c r="L182" s="123" t="s">
        <v>2427</v>
      </c>
      <c r="M182" s="117" t="s">
        <v>2464</v>
      </c>
      <c r="N182" s="117" t="s">
        <v>2471</v>
      </c>
      <c r="O182" s="154" t="s">
        <v>2492</v>
      </c>
      <c r="P182" s="136"/>
      <c r="Q182" s="117" t="s">
        <v>2427</v>
      </c>
    </row>
    <row r="183" spans="1:17" s="99" customFormat="1" ht="18" x14ac:dyDescent="0.25">
      <c r="A183" s="121" t="str">
        <f>VLOOKUP(E183,'LISTADO ATM'!$A$2:$C$901,3,0)</f>
        <v>ESTE</v>
      </c>
      <c r="B183" s="139" t="s">
        <v>2663</v>
      </c>
      <c r="C183" s="119">
        <v>44305.621377314812</v>
      </c>
      <c r="D183" s="121" t="s">
        <v>2491</v>
      </c>
      <c r="E183" s="122">
        <v>211</v>
      </c>
      <c r="F183" s="154" t="str">
        <f>VLOOKUP(E183,VIP!$A$2:$O12656,2,0)</f>
        <v>DRBR211</v>
      </c>
      <c r="G183" s="121" t="str">
        <f>VLOOKUP(E183,'LISTADO ATM'!$A$2:$B$900,2,0)</f>
        <v xml:space="preserve">ATM Oficina La Romana I </v>
      </c>
      <c r="H183" s="121" t="str">
        <f>VLOOKUP(E183,VIP!$A$2:$O17577,7,FALSE)</f>
        <v>Si</v>
      </c>
      <c r="I183" s="121" t="str">
        <f>VLOOKUP(E183,VIP!$A$2:$O9542,8,FALSE)</f>
        <v>Si</v>
      </c>
      <c r="J183" s="121" t="str">
        <f>VLOOKUP(E183,VIP!$A$2:$O9492,8,FALSE)</f>
        <v>Si</v>
      </c>
      <c r="K183" s="121" t="str">
        <f>VLOOKUP(E183,VIP!$A$2:$O13066,6,0)</f>
        <v>NO</v>
      </c>
      <c r="L183" s="123" t="s">
        <v>2427</v>
      </c>
      <c r="M183" s="117" t="s">
        <v>2464</v>
      </c>
      <c r="N183" s="117" t="s">
        <v>2471</v>
      </c>
      <c r="O183" s="154" t="s">
        <v>2492</v>
      </c>
      <c r="P183" s="136"/>
      <c r="Q183" s="117" t="s">
        <v>2427</v>
      </c>
    </row>
    <row r="184" spans="1:17" s="99" customFormat="1" ht="18" x14ac:dyDescent="0.25">
      <c r="A184" s="121" t="str">
        <f>VLOOKUP(E184,'LISTADO ATM'!$A$2:$C$901,3,0)</f>
        <v>DISTRITO NACIONAL</v>
      </c>
      <c r="B184" s="139">
        <v>335856943</v>
      </c>
      <c r="C184" s="119">
        <v>44304.419733796298</v>
      </c>
      <c r="D184" s="121" t="s">
        <v>2188</v>
      </c>
      <c r="E184" s="122">
        <v>932</v>
      </c>
      <c r="F184" s="154" t="str">
        <f>VLOOKUP(E184,VIP!$A$2:$O12643,2,0)</f>
        <v>DRBR01E</v>
      </c>
      <c r="G184" s="121" t="str">
        <f>VLOOKUP(E184,'LISTADO ATM'!$A$2:$B$900,2,0)</f>
        <v xml:space="preserve">ATM Banco Agrícola </v>
      </c>
      <c r="H184" s="121" t="str">
        <f>VLOOKUP(E184,VIP!$A$2:$O17564,7,FALSE)</f>
        <v>Si</v>
      </c>
      <c r="I184" s="121" t="str">
        <f>VLOOKUP(E184,VIP!$A$2:$O9529,8,FALSE)</f>
        <v>Si</v>
      </c>
      <c r="J184" s="121" t="str">
        <f>VLOOKUP(E184,VIP!$A$2:$O9479,8,FALSE)</f>
        <v>Si</v>
      </c>
      <c r="K184" s="121" t="str">
        <f>VLOOKUP(E184,VIP!$A$2:$O13053,6,0)</f>
        <v>NO</v>
      </c>
      <c r="L184" s="123" t="s">
        <v>2487</v>
      </c>
      <c r="M184" s="117" t="s">
        <v>2464</v>
      </c>
      <c r="N184" s="117" t="s">
        <v>2471</v>
      </c>
      <c r="O184" s="154" t="s">
        <v>2473</v>
      </c>
      <c r="P184" s="136"/>
      <c r="Q184" s="117" t="s">
        <v>2487</v>
      </c>
    </row>
    <row r="185" spans="1:17" s="99" customFormat="1" ht="18" x14ac:dyDescent="0.25">
      <c r="A185" s="121" t="str">
        <f>VLOOKUP(E185,'LISTADO ATM'!$A$2:$C$901,3,0)</f>
        <v>NORTE</v>
      </c>
      <c r="B185" s="139">
        <v>335856951</v>
      </c>
      <c r="C185" s="119">
        <v>44304.442129629628</v>
      </c>
      <c r="D185" s="121" t="s">
        <v>2189</v>
      </c>
      <c r="E185" s="122">
        <v>304</v>
      </c>
      <c r="F185" s="154" t="str">
        <f>VLOOKUP(E185,VIP!$A$2:$O12635,2,0)</f>
        <v>DRBR304</v>
      </c>
      <c r="G185" s="121" t="str">
        <f>VLOOKUP(E185,'LISTADO ATM'!$A$2:$B$900,2,0)</f>
        <v xml:space="preserve">ATM Multicentro La Sirena Estrella Sadhala </v>
      </c>
      <c r="H185" s="121" t="str">
        <f>VLOOKUP(E185,VIP!$A$2:$O17556,7,FALSE)</f>
        <v>Si</v>
      </c>
      <c r="I185" s="121" t="str">
        <f>VLOOKUP(E185,VIP!$A$2:$O9521,8,FALSE)</f>
        <v>Si</v>
      </c>
      <c r="J185" s="121" t="str">
        <f>VLOOKUP(E185,VIP!$A$2:$O9471,8,FALSE)</f>
        <v>Si</v>
      </c>
      <c r="K185" s="121" t="str">
        <f>VLOOKUP(E185,VIP!$A$2:$O13045,6,0)</f>
        <v>NO</v>
      </c>
      <c r="L185" s="123" t="s">
        <v>2487</v>
      </c>
      <c r="M185" s="117" t="s">
        <v>2464</v>
      </c>
      <c r="N185" s="117" t="s">
        <v>2471</v>
      </c>
      <c r="O185" s="154" t="s">
        <v>2500</v>
      </c>
      <c r="P185" s="136"/>
      <c r="Q185" s="117" t="s">
        <v>2487</v>
      </c>
    </row>
    <row r="186" spans="1:17" s="99" customFormat="1" ht="18" x14ac:dyDescent="0.25">
      <c r="A186" s="121" t="str">
        <f>VLOOKUP(E186,'LISTADO ATM'!$A$2:$C$901,3,0)</f>
        <v>DISTRITO NACIONAL</v>
      </c>
      <c r="B186" s="139">
        <v>335856967</v>
      </c>
      <c r="C186" s="119">
        <v>44304.530486111114</v>
      </c>
      <c r="D186" s="121" t="s">
        <v>2188</v>
      </c>
      <c r="E186" s="122">
        <v>422</v>
      </c>
      <c r="F186" s="154" t="str">
        <f>VLOOKUP(E186,VIP!$A$2:$O12645,2,0)</f>
        <v>DRBR422</v>
      </c>
      <c r="G186" s="121" t="str">
        <f>VLOOKUP(E186,'LISTADO ATM'!$A$2:$B$900,2,0)</f>
        <v xml:space="preserve">ATM Olé Manoguayabo </v>
      </c>
      <c r="H186" s="121" t="str">
        <f>VLOOKUP(E186,VIP!$A$2:$O17566,7,FALSE)</f>
        <v>Si</v>
      </c>
      <c r="I186" s="121" t="str">
        <f>VLOOKUP(E186,VIP!$A$2:$O9531,8,FALSE)</f>
        <v>Si</v>
      </c>
      <c r="J186" s="121" t="str">
        <f>VLOOKUP(E186,VIP!$A$2:$O9481,8,FALSE)</f>
        <v>Si</v>
      </c>
      <c r="K186" s="121" t="str">
        <f>VLOOKUP(E186,VIP!$A$2:$O13055,6,0)</f>
        <v>NO</v>
      </c>
      <c r="L186" s="123" t="s">
        <v>2487</v>
      </c>
      <c r="M186" s="117" t="s">
        <v>2464</v>
      </c>
      <c r="N186" s="117" t="s">
        <v>2471</v>
      </c>
      <c r="O186" s="154" t="s">
        <v>2473</v>
      </c>
      <c r="P186" s="136"/>
      <c r="Q186" s="117" t="s">
        <v>2487</v>
      </c>
    </row>
    <row r="187" spans="1:17" s="99" customFormat="1" ht="18" x14ac:dyDescent="0.25">
      <c r="A187" s="121" t="str">
        <f>VLOOKUP(E187,'LISTADO ATM'!$A$2:$C$901,3,0)</f>
        <v>NORTE</v>
      </c>
      <c r="B187" s="139" t="s">
        <v>2639</v>
      </c>
      <c r="C187" s="119">
        <v>44305.566412037035</v>
      </c>
      <c r="D187" s="121" t="s">
        <v>2189</v>
      </c>
      <c r="E187" s="122">
        <v>351</v>
      </c>
      <c r="F187" s="154" t="str">
        <f>VLOOKUP(E187,VIP!$A$2:$O12649,2,0)</f>
        <v>DRBR351</v>
      </c>
      <c r="G187" s="121" t="str">
        <f>VLOOKUP(E187,'LISTADO ATM'!$A$2:$B$900,2,0)</f>
        <v xml:space="preserve">ATM S/M José Luís (Puerto Plata) </v>
      </c>
      <c r="H187" s="121" t="str">
        <f>VLOOKUP(E187,VIP!$A$2:$O17570,7,FALSE)</f>
        <v>Si</v>
      </c>
      <c r="I187" s="121" t="str">
        <f>VLOOKUP(E187,VIP!$A$2:$O9535,8,FALSE)</f>
        <v>Si</v>
      </c>
      <c r="J187" s="121" t="str">
        <f>VLOOKUP(E187,VIP!$A$2:$O9485,8,FALSE)</f>
        <v>Si</v>
      </c>
      <c r="K187" s="121" t="str">
        <f>VLOOKUP(E187,VIP!$A$2:$O13059,6,0)</f>
        <v>NO</v>
      </c>
      <c r="L187" s="123" t="s">
        <v>2487</v>
      </c>
      <c r="M187" s="117" t="s">
        <v>2464</v>
      </c>
      <c r="N187" s="117" t="s">
        <v>2471</v>
      </c>
      <c r="O187" s="154" t="s">
        <v>2500</v>
      </c>
      <c r="P187" s="136"/>
      <c r="Q187" s="117" t="s">
        <v>2487</v>
      </c>
    </row>
    <row r="188" spans="1:17" s="99" customFormat="1" ht="18" x14ac:dyDescent="0.25">
      <c r="A188" s="121" t="str">
        <f>VLOOKUP(E188,'LISTADO ATM'!$A$2:$C$901,3,0)</f>
        <v>NORTE</v>
      </c>
      <c r="B188" s="139" t="s">
        <v>2660</v>
      </c>
      <c r="C188" s="119">
        <v>44305.645127314812</v>
      </c>
      <c r="D188" s="121" t="s">
        <v>2189</v>
      </c>
      <c r="E188" s="122">
        <v>277</v>
      </c>
      <c r="F188" s="154" t="str">
        <f>VLOOKUP(E188,VIP!$A$2:$O12653,2,0)</f>
        <v>DRBR277</v>
      </c>
      <c r="G188" s="121" t="str">
        <f>VLOOKUP(E188,'LISTADO ATM'!$A$2:$B$900,2,0)</f>
        <v xml:space="preserve">ATM Oficina Duarte (Santiago) </v>
      </c>
      <c r="H188" s="121" t="str">
        <f>VLOOKUP(E188,VIP!$A$2:$O17574,7,FALSE)</f>
        <v>Si</v>
      </c>
      <c r="I188" s="121" t="str">
        <f>VLOOKUP(E188,VIP!$A$2:$O9539,8,FALSE)</f>
        <v>Si</v>
      </c>
      <c r="J188" s="121" t="str">
        <f>VLOOKUP(E188,VIP!$A$2:$O9489,8,FALSE)</f>
        <v>Si</v>
      </c>
      <c r="K188" s="121" t="str">
        <f>VLOOKUP(E188,VIP!$A$2:$O13063,6,0)</f>
        <v>NO</v>
      </c>
      <c r="L188" s="123" t="s">
        <v>2487</v>
      </c>
      <c r="M188" s="117" t="s">
        <v>2464</v>
      </c>
      <c r="N188" s="117" t="s">
        <v>2471</v>
      </c>
      <c r="O188" s="154" t="s">
        <v>2500</v>
      </c>
      <c r="P188" s="136"/>
      <c r="Q188" s="117" t="s">
        <v>2487</v>
      </c>
    </row>
  </sheetData>
  <autoFilter ref="A4:Q4">
    <sortState ref="A5:Q18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hyperlinks>
    <hyperlink ref="B145" r:id="rId7" display="http://s460-helpdesk/CAisd/pdmweb.exe?OP=SEARCH+FACTORY=in+SKIPLIST=1+QBE.EQ.id=3565149"/>
    <hyperlink ref="B170" r:id="rId8" display="http://s460-helpdesk/CAisd/pdmweb.exe?OP=SEARCH+FACTORY=in+SKIPLIST=1+QBE.EQ.id=3565148"/>
    <hyperlink ref="B125" r:id="rId9" display="http://s460-helpdesk/CAisd/pdmweb.exe?OP=SEARCH+FACTORY=in+SKIPLIST=1+QBE.EQ.id=3565147"/>
    <hyperlink ref="B24" r:id="rId10" display="http://s460-helpdesk/CAisd/pdmweb.exe?OP=SEARCH+FACTORY=in+SKIPLIST=1+QBE.EQ.id=3565146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opLeftCell="A74" zoomScaleNormal="100" workbookViewId="0">
      <selection activeCell="C54" sqref="C54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3" t="s">
        <v>2157</v>
      </c>
      <c r="B1" s="174"/>
      <c r="C1" s="174"/>
      <c r="D1" s="174"/>
      <c r="E1" s="175"/>
    </row>
    <row r="2" spans="1:5" ht="25.5" x14ac:dyDescent="0.25">
      <c r="A2" s="176" t="s">
        <v>2469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4">
        <v>44304.708333333336</v>
      </c>
      <c r="C4" s="101"/>
      <c r="D4" s="101"/>
      <c r="E4" s="110"/>
    </row>
    <row r="5" spans="1:5" ht="18.75" thickBot="1" x14ac:dyDescent="0.3">
      <c r="A5" s="107" t="s">
        <v>2423</v>
      </c>
      <c r="B5" s="124">
        <v>44305.25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2424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str">
        <f>VLOOKUP(B9,'[1]LISTADO ATM'!$A$2:$C$821,3,0)</f>
        <v>DISTRITO NACIONAL</v>
      </c>
      <c r="B9" s="125">
        <v>734</v>
      </c>
      <c r="C9" s="114" t="str">
        <f>VLOOKUP(B9,'[1]LISTADO ATM'!$A$2:$B$821,2,0)</f>
        <v xml:space="preserve">ATM Oficina Independencia I </v>
      </c>
      <c r="D9" s="126" t="s">
        <v>2531</v>
      </c>
      <c r="E9" s="130">
        <v>335856961</v>
      </c>
    </row>
    <row r="10" spans="1:5" ht="18" x14ac:dyDescent="0.25">
      <c r="A10" s="100" t="str">
        <f>VLOOKUP(B10,'[1]LISTADO ATM'!$A$2:$C$821,3,0)</f>
        <v>DISTRITO NACIONAL</v>
      </c>
      <c r="B10" s="125">
        <v>567</v>
      </c>
      <c r="C10" s="114" t="str">
        <f>VLOOKUP(B10,'[1]LISTADO ATM'!$A$2:$B$821,2,0)</f>
        <v xml:space="preserve">ATM Oficina Máximo Gómez </v>
      </c>
      <c r="D10" s="126" t="s">
        <v>2531</v>
      </c>
      <c r="E10" s="125">
        <v>335850318</v>
      </c>
    </row>
    <row r="11" spans="1:5" ht="18" x14ac:dyDescent="0.25">
      <c r="A11" s="100" t="str">
        <f>VLOOKUP(B11,'[1]LISTADO ATM'!$A$2:$C$821,3,0)</f>
        <v>DISTRITO NACIONAL</v>
      </c>
      <c r="B11" s="125">
        <v>911</v>
      </c>
      <c r="C11" s="114" t="str">
        <f>VLOOKUP(B11,'[1]LISTADO ATM'!$A$2:$B$821,2,0)</f>
        <v xml:space="preserve">ATM Oficina Venezuela II </v>
      </c>
      <c r="D11" s="126" t="s">
        <v>2531</v>
      </c>
      <c r="E11" s="144">
        <v>335856885</v>
      </c>
    </row>
    <row r="12" spans="1:5" ht="18" x14ac:dyDescent="0.25">
      <c r="A12" s="100" t="str">
        <f>VLOOKUP(B12,'[1]LISTADO ATM'!$A$2:$C$821,3,0)</f>
        <v>SUR</v>
      </c>
      <c r="B12" s="125">
        <v>962</v>
      </c>
      <c r="C12" s="114" t="str">
        <f>VLOOKUP(B12,'[1]LISTADO ATM'!$A$2:$B$821,2,0)</f>
        <v xml:space="preserve">ATM Oficina Villa Ofelia II (San Juan) </v>
      </c>
      <c r="D12" s="126" t="s">
        <v>2531</v>
      </c>
      <c r="E12" s="144">
        <v>335856956</v>
      </c>
    </row>
    <row r="13" spans="1:5" ht="18" x14ac:dyDescent="0.25">
      <c r="A13" s="100" t="str">
        <f>VLOOKUP(B13,'[1]LISTADO ATM'!$A$2:$C$821,3,0)</f>
        <v>DISTRITO NACIONAL</v>
      </c>
      <c r="B13" s="125">
        <v>813</v>
      </c>
      <c r="C13" s="114" t="str">
        <f>VLOOKUP(B13,'[1]LISTADO ATM'!$A$2:$B$821,2,0)</f>
        <v>ATM Oficina Occidental Mall</v>
      </c>
      <c r="D13" s="126" t="s">
        <v>2531</v>
      </c>
      <c r="E13" s="130">
        <v>335856708</v>
      </c>
    </row>
    <row r="14" spans="1:5" ht="18" x14ac:dyDescent="0.25">
      <c r="A14" s="100" t="str">
        <f>VLOOKUP(B14,'[1]LISTADO ATM'!$A$2:$C$821,3,0)</f>
        <v>ESTE</v>
      </c>
      <c r="B14" s="125">
        <v>912</v>
      </c>
      <c r="C14" s="114" t="str">
        <f>VLOOKUP(B14,'[1]LISTADO ATM'!$A$2:$B$821,2,0)</f>
        <v xml:space="preserve">ATM Oficina San Pedro II </v>
      </c>
      <c r="D14" s="126" t="s">
        <v>2531</v>
      </c>
      <c r="E14" s="130">
        <v>335857017</v>
      </c>
    </row>
    <row r="15" spans="1:5" ht="18" x14ac:dyDescent="0.25">
      <c r="A15" s="100" t="str">
        <f>VLOOKUP(B15,'[1]LISTADO ATM'!$A$2:$C$821,3,0)</f>
        <v>ESTE</v>
      </c>
      <c r="B15" s="125">
        <v>121</v>
      </c>
      <c r="C15" s="114" t="str">
        <f>VLOOKUP(B15,'[1]LISTADO ATM'!$A$2:$B$821,2,0)</f>
        <v xml:space="preserve">ATM Oficina Bayaguana </v>
      </c>
      <c r="D15" s="126" t="s">
        <v>2531</v>
      </c>
      <c r="E15" s="130">
        <v>335857029</v>
      </c>
    </row>
    <row r="16" spans="1:5" ht="18" x14ac:dyDescent="0.25">
      <c r="A16" s="100" t="str">
        <f>VLOOKUP(B16,'[1]LISTADO ATM'!$A$2:$C$821,3,0)</f>
        <v>SUR</v>
      </c>
      <c r="B16" s="125">
        <v>615</v>
      </c>
      <c r="C16" s="114" t="str">
        <f>VLOOKUP(B16,'[1]LISTADO ATM'!$A$2:$B$821,2,0)</f>
        <v xml:space="preserve">ATM Estación Sunix Cabral (Barahona) </v>
      </c>
      <c r="D16" s="126" t="s">
        <v>2531</v>
      </c>
      <c r="E16" s="130">
        <v>335857375</v>
      </c>
    </row>
    <row r="17" spans="1:5" ht="18" x14ac:dyDescent="0.25">
      <c r="A17" s="100" t="str">
        <f>VLOOKUP(B17,'[1]LISTADO ATM'!$A$2:$C$821,3,0)</f>
        <v>DISTRITO NACIONAL</v>
      </c>
      <c r="B17" s="125">
        <v>387</v>
      </c>
      <c r="C17" s="114" t="str">
        <f>VLOOKUP(B17,'[1]LISTADO ATM'!$A$2:$B$821,2,0)</f>
        <v xml:space="preserve">ATM S/M La Cadena San Vicente de Paul </v>
      </c>
      <c r="D17" s="126" t="s">
        <v>2531</v>
      </c>
      <c r="E17" s="130">
        <v>335857396</v>
      </c>
    </row>
    <row r="18" spans="1:5" ht="18" x14ac:dyDescent="0.25">
      <c r="A18" s="100" t="str">
        <f>VLOOKUP(B18,'[1]LISTADO ATM'!$A$2:$C$821,3,0)</f>
        <v>DISTRITO NACIONAL</v>
      </c>
      <c r="B18" s="125">
        <v>335</v>
      </c>
      <c r="C18" s="114" t="str">
        <f>VLOOKUP(B18,'[1]LISTADO ATM'!$A$2:$B$821,2,0)</f>
        <v>ATM Edificio Aster</v>
      </c>
      <c r="D18" s="126" t="s">
        <v>2531</v>
      </c>
      <c r="E18" s="130">
        <v>335857428</v>
      </c>
    </row>
    <row r="19" spans="1:5" ht="18" x14ac:dyDescent="0.25">
      <c r="A19" s="100" t="str">
        <f>VLOOKUP(B19,'[1]LISTADO ATM'!$A$2:$C$821,3,0)</f>
        <v>NORTE</v>
      </c>
      <c r="B19" s="125">
        <v>645</v>
      </c>
      <c r="C19" s="114" t="str">
        <f>VLOOKUP(B19,'[1]LISTADO ATM'!$A$2:$B$821,2,0)</f>
        <v xml:space="preserve">ATM UNP Cabrera </v>
      </c>
      <c r="D19" s="126" t="s">
        <v>2531</v>
      </c>
      <c r="E19" s="130">
        <v>335857473</v>
      </c>
    </row>
    <row r="20" spans="1:5" ht="18" x14ac:dyDescent="0.25">
      <c r="A20" s="100" t="str">
        <f>VLOOKUP(B20,'[1]LISTADO ATM'!$A$2:$C$821,3,0)</f>
        <v>NORTE</v>
      </c>
      <c r="B20" s="125">
        <v>749</v>
      </c>
      <c r="C20" s="114" t="str">
        <f>VLOOKUP(B20,'[1]LISTADO ATM'!$A$2:$B$821,2,0)</f>
        <v xml:space="preserve">ATM Oficina Yaque </v>
      </c>
      <c r="D20" s="126" t="s">
        <v>2531</v>
      </c>
      <c r="E20" s="144">
        <v>335856878</v>
      </c>
    </row>
    <row r="21" spans="1:5" ht="18" x14ac:dyDescent="0.25">
      <c r="A21" s="100" t="str">
        <f>VLOOKUP(B21,'[1]LISTADO ATM'!$A$2:$C$821,3,0)</f>
        <v>ESTE</v>
      </c>
      <c r="B21" s="125">
        <v>385</v>
      </c>
      <c r="C21" s="114" t="str">
        <f>VLOOKUP(B21,'[1]LISTADO ATM'!$A$2:$B$821,2,0)</f>
        <v xml:space="preserve">ATM Plaza Verón I </v>
      </c>
      <c r="D21" s="126" t="s">
        <v>2531</v>
      </c>
      <c r="E21" s="125">
        <v>335856922</v>
      </c>
    </row>
    <row r="22" spans="1:5" ht="18" x14ac:dyDescent="0.25">
      <c r="A22" s="100" t="str">
        <f>VLOOKUP(B22,'[1]LISTADO ATM'!$A$2:$C$821,3,0)</f>
        <v>NORTE</v>
      </c>
      <c r="B22" s="125">
        <v>290</v>
      </c>
      <c r="C22" s="114" t="str">
        <f>VLOOKUP(B22,'[1]LISTADO ATM'!$A$2:$B$821,2,0)</f>
        <v xml:space="preserve">ATM Oficina San Francisco de Macorís </v>
      </c>
      <c r="D22" s="126" t="s">
        <v>2531</v>
      </c>
      <c r="E22" s="144">
        <v>335856962</v>
      </c>
    </row>
    <row r="23" spans="1:5" ht="18" x14ac:dyDescent="0.25">
      <c r="A23" s="100" t="str">
        <f>VLOOKUP(B23,'[1]LISTADO ATM'!$A$2:$C$821,3,0)</f>
        <v>ESTE</v>
      </c>
      <c r="B23" s="125">
        <v>293</v>
      </c>
      <c r="C23" s="114" t="str">
        <f>VLOOKUP(B23,'[1]LISTADO ATM'!$A$2:$B$821,2,0)</f>
        <v xml:space="preserve">ATM S/M Nueva Visión (San Pedro) </v>
      </c>
      <c r="D23" s="126" t="s">
        <v>2531</v>
      </c>
      <c r="E23" s="144">
        <v>335857005</v>
      </c>
    </row>
    <row r="24" spans="1:5" ht="18" x14ac:dyDescent="0.25">
      <c r="A24" s="100" t="str">
        <f>VLOOKUP(B24,'[1]LISTADO ATM'!$A$2:$C$821,3,0)</f>
        <v>ESTE</v>
      </c>
      <c r="B24" s="125">
        <v>386</v>
      </c>
      <c r="C24" s="114" t="str">
        <f>VLOOKUP(B24,'[1]LISTADO ATM'!$A$2:$B$821,2,0)</f>
        <v xml:space="preserve">ATM Plaza Verón II </v>
      </c>
      <c r="D24" s="126" t="s">
        <v>2531</v>
      </c>
      <c r="E24" s="143">
        <v>335856510</v>
      </c>
    </row>
    <row r="25" spans="1:5" ht="18" x14ac:dyDescent="0.25">
      <c r="A25" s="100" t="str">
        <f>VLOOKUP(B25,'[1]LISTADO ATM'!$A$2:$C$821,3,0)</f>
        <v>SUR</v>
      </c>
      <c r="B25" s="125">
        <v>45</v>
      </c>
      <c r="C25" s="114" t="str">
        <f>VLOOKUP(B25,'[1]LISTADO ATM'!$A$2:$B$821,2,0)</f>
        <v xml:space="preserve">ATM Oficina Tamayo </v>
      </c>
      <c r="D25" s="126" t="s">
        <v>2531</v>
      </c>
      <c r="E25" s="130">
        <v>335856913</v>
      </c>
    </row>
    <row r="26" spans="1:5" ht="18" x14ac:dyDescent="0.25">
      <c r="A26" s="100" t="str">
        <f>VLOOKUP(B26,'[1]LISTADO ATM'!$A$2:$C$821,3,0)</f>
        <v>ESTE</v>
      </c>
      <c r="B26" s="125">
        <v>660</v>
      </c>
      <c r="C26" s="114" t="str">
        <f>VLOOKUP(B26,'[1]LISTADO ATM'!$A$2:$B$821,2,0)</f>
        <v>ATM Oficina Romana Norte II</v>
      </c>
      <c r="D26" s="126" t="s">
        <v>2531</v>
      </c>
      <c r="E26" s="130">
        <v>335856915</v>
      </c>
    </row>
    <row r="27" spans="1:5" ht="18" x14ac:dyDescent="0.25">
      <c r="A27" s="100" t="str">
        <f>VLOOKUP(B27,'[1]LISTADO ATM'!$A$2:$C$821,3,0)</f>
        <v>NORTE</v>
      </c>
      <c r="B27" s="125">
        <v>136</v>
      </c>
      <c r="C27" s="114" t="str">
        <f>VLOOKUP(B27,'[1]LISTADO ATM'!$A$2:$B$821,2,0)</f>
        <v>ATM S/M Xtra (Santiago)</v>
      </c>
      <c r="D27" s="126" t="s">
        <v>2531</v>
      </c>
      <c r="E27" s="130">
        <v>335856954</v>
      </c>
    </row>
    <row r="28" spans="1:5" ht="18" x14ac:dyDescent="0.25">
      <c r="A28" s="100" t="str">
        <f>VLOOKUP(B28,'[1]LISTADO ATM'!$A$2:$C$821,3,0)</f>
        <v>DISTRITO NACIONAL</v>
      </c>
      <c r="B28" s="125">
        <v>391</v>
      </c>
      <c r="C28" s="114" t="str">
        <f>VLOOKUP(B28,'[1]LISTADO ATM'!$A$2:$B$821,2,0)</f>
        <v xml:space="preserve">ATM S/M Jumbo Luperón </v>
      </c>
      <c r="D28" s="126" t="s">
        <v>2531</v>
      </c>
      <c r="E28" s="130">
        <v>335856960</v>
      </c>
    </row>
    <row r="29" spans="1:5" ht="18" x14ac:dyDescent="0.25">
      <c r="A29" s="100" t="str">
        <f>VLOOKUP(B29,'[1]LISTADO ATM'!$A$2:$C$821,3,0)</f>
        <v>DISTRITO NACIONAL</v>
      </c>
      <c r="B29" s="125">
        <v>590</v>
      </c>
      <c r="C29" s="114" t="str">
        <f>VLOOKUP(B29,'[1]LISTADO ATM'!$A$2:$B$821,2,0)</f>
        <v xml:space="preserve">ATM Olé Aut. Las Américas </v>
      </c>
      <c r="D29" s="126" t="s">
        <v>2531</v>
      </c>
      <c r="E29" s="130">
        <v>335856974</v>
      </c>
    </row>
    <row r="30" spans="1:5" ht="18" x14ac:dyDescent="0.25">
      <c r="A30" s="100" t="str">
        <f>VLOOKUP(B30,'[1]LISTADO ATM'!$A$2:$C$821,3,0)</f>
        <v>DISTRITO NACIONAL</v>
      </c>
      <c r="B30" s="125">
        <v>378</v>
      </c>
      <c r="C30" s="114" t="str">
        <f>VLOOKUP(B30,'[1]LISTADO ATM'!$A$2:$B$821,2,0)</f>
        <v>ATM UNP Villa Flores</v>
      </c>
      <c r="D30" s="126" t="s">
        <v>2531</v>
      </c>
      <c r="E30" s="130">
        <v>335856976</v>
      </c>
    </row>
    <row r="31" spans="1:5" ht="18" x14ac:dyDescent="0.25">
      <c r="A31" s="100" t="str">
        <f>VLOOKUP(B31,'[1]LISTADO ATM'!$A$2:$C$821,3,0)</f>
        <v>ESTE</v>
      </c>
      <c r="B31" s="125">
        <v>776</v>
      </c>
      <c r="C31" s="114" t="str">
        <f>VLOOKUP(B31,'[1]LISTADO ATM'!$A$2:$B$821,2,0)</f>
        <v xml:space="preserve">ATM Oficina Monte Plata </v>
      </c>
      <c r="D31" s="126" t="s">
        <v>2531</v>
      </c>
      <c r="E31" s="130">
        <v>335856987</v>
      </c>
    </row>
    <row r="32" spans="1:5" ht="18" x14ac:dyDescent="0.25">
      <c r="A32" s="100" t="str">
        <f>VLOOKUP(B32,'[1]LISTADO ATM'!$A$2:$C$821,3,0)</f>
        <v>NORTE</v>
      </c>
      <c r="B32" s="125">
        <v>91</v>
      </c>
      <c r="C32" s="114" t="str">
        <f>VLOOKUP(B32,'[1]LISTADO ATM'!$A$2:$B$821,2,0)</f>
        <v xml:space="preserve">ATM UNP Villa Isabela </v>
      </c>
      <c r="D32" s="126" t="s">
        <v>2531</v>
      </c>
      <c r="E32" s="130">
        <v>335857004</v>
      </c>
    </row>
    <row r="33" spans="1:5" ht="18" x14ac:dyDescent="0.25">
      <c r="A33" s="100" t="str">
        <f>VLOOKUP(B33,'[1]LISTADO ATM'!$A$2:$C$821,3,0)</f>
        <v>DISTRITO NACIONAL</v>
      </c>
      <c r="B33" s="125">
        <v>696</v>
      </c>
      <c r="C33" s="114" t="str">
        <f>VLOOKUP(B33,'[1]LISTADO ATM'!$A$2:$B$821,2,0)</f>
        <v>ATM Olé Jacobo Majluta</v>
      </c>
      <c r="D33" s="126" t="s">
        <v>2531</v>
      </c>
      <c r="E33" s="130">
        <v>335857008</v>
      </c>
    </row>
    <row r="34" spans="1:5" ht="18" x14ac:dyDescent="0.25">
      <c r="A34" s="100" t="str">
        <f>VLOOKUP(B34,'[1]LISTADO ATM'!$A$2:$C$821,3,0)</f>
        <v>SUR</v>
      </c>
      <c r="B34" s="125">
        <v>619</v>
      </c>
      <c r="C34" s="114" t="str">
        <f>VLOOKUP(B34,'[1]LISTADO ATM'!$A$2:$B$821,2,0)</f>
        <v xml:space="preserve">ATM Academia P.N. Hatillo (San Cristóbal) </v>
      </c>
      <c r="D34" s="126" t="s">
        <v>2531</v>
      </c>
      <c r="E34" s="130">
        <v>335857016</v>
      </c>
    </row>
    <row r="35" spans="1:5" ht="18" x14ac:dyDescent="0.25">
      <c r="A35" s="100" t="str">
        <f>VLOOKUP(B35,'[1]LISTADO ATM'!$A$2:$C$821,3,0)</f>
        <v>DISTRITO NACIONAL</v>
      </c>
      <c r="B35" s="125">
        <v>32</v>
      </c>
      <c r="C35" s="114" t="str">
        <f>VLOOKUP(B35,'[1]LISTADO ATM'!$A$2:$B$821,2,0)</f>
        <v xml:space="preserve">ATM Oficina San Martín II </v>
      </c>
      <c r="D35" s="126" t="s">
        <v>2531</v>
      </c>
      <c r="E35" s="130">
        <v>335857050</v>
      </c>
    </row>
    <row r="36" spans="1:5" ht="18" x14ac:dyDescent="0.25">
      <c r="A36" s="100" t="str">
        <f>VLOOKUP(B36,'[1]LISTADO ATM'!$A$2:$C$821,3,0)</f>
        <v>DISTRITO NACIONAL</v>
      </c>
      <c r="B36" s="125">
        <v>31</v>
      </c>
      <c r="C36" s="114" t="str">
        <f>VLOOKUP(B36,'[1]LISTADO ATM'!$A$2:$B$821,2,0)</f>
        <v xml:space="preserve">ATM Oficina San Martín I </v>
      </c>
      <c r="D36" s="126" t="s">
        <v>2531</v>
      </c>
      <c r="E36" s="130">
        <v>335857338</v>
      </c>
    </row>
    <row r="37" spans="1:5" ht="18" x14ac:dyDescent="0.25">
      <c r="A37" s="100" t="str">
        <f>VLOOKUP(B37,'[1]LISTADO ATM'!$A$2:$C$821,3,0)</f>
        <v>NORTE</v>
      </c>
      <c r="B37" s="125">
        <v>256</v>
      </c>
      <c r="C37" s="114" t="str">
        <f>VLOOKUP(B37,'[1]LISTADO ATM'!$A$2:$B$821,2,0)</f>
        <v xml:space="preserve">ATM Oficina Licey Al Medio </v>
      </c>
      <c r="D37" s="126" t="s">
        <v>2531</v>
      </c>
      <c r="E37" s="130">
        <v>335857638</v>
      </c>
    </row>
    <row r="38" spans="1:5" ht="18" x14ac:dyDescent="0.25">
      <c r="A38" s="100" t="str">
        <f>VLOOKUP(B38,'[1]LISTADO ATM'!$A$2:$C$821,3,0)</f>
        <v>SUR</v>
      </c>
      <c r="B38" s="125">
        <v>871</v>
      </c>
      <c r="C38" s="114" t="str">
        <f>VLOOKUP(B38,'[1]LISTADO ATM'!$A$2:$B$821,2,0)</f>
        <v>ATM Plaza Cultural San Juan</v>
      </c>
      <c r="D38" s="126" t="s">
        <v>2531</v>
      </c>
      <c r="E38" s="144">
        <v>335856289</v>
      </c>
    </row>
    <row r="39" spans="1:5" ht="18" x14ac:dyDescent="0.25">
      <c r="A39" s="100" t="str">
        <f>VLOOKUP(B39,'[1]LISTADO ATM'!$A$2:$C$821,3,0)</f>
        <v>SUR</v>
      </c>
      <c r="B39" s="125">
        <v>825</v>
      </c>
      <c r="C39" s="114" t="str">
        <f>VLOOKUP(B39,'[1]LISTADO ATM'!$A$2:$B$821,2,0)</f>
        <v xml:space="preserve">ATM Estacion Eco Cibeles (Las Matas de Farfán) </v>
      </c>
      <c r="D39" s="126" t="s">
        <v>2531</v>
      </c>
      <c r="E39" s="144">
        <v>335856926</v>
      </c>
    </row>
    <row r="40" spans="1:5" ht="18" x14ac:dyDescent="0.25">
      <c r="A40" s="100" t="str">
        <f>VLOOKUP(B40,'[1]LISTADO ATM'!$A$2:$C$821,3,0)</f>
        <v>DISTRITO NACIONAL</v>
      </c>
      <c r="B40" s="125">
        <v>572</v>
      </c>
      <c r="C40" s="114" t="str">
        <f>VLOOKUP(B40,'[1]LISTADO ATM'!$A$2:$B$821,2,0)</f>
        <v xml:space="preserve">ATM Olé Ovando </v>
      </c>
      <c r="D40" s="126" t="s">
        <v>2531</v>
      </c>
      <c r="E40" s="144">
        <v>335856944</v>
      </c>
    </row>
    <row r="41" spans="1:5" ht="18" x14ac:dyDescent="0.25">
      <c r="A41" s="100" t="str">
        <f>VLOOKUP(B41,'[1]LISTADO ATM'!$A$2:$C$821,3,0)</f>
        <v>NORTE</v>
      </c>
      <c r="B41" s="125">
        <v>142</v>
      </c>
      <c r="C41" s="114" t="str">
        <f>VLOOKUP(B41,'[1]LISTADO ATM'!$A$2:$B$821,2,0)</f>
        <v xml:space="preserve">ATM Centro de Caja Galerías Bonao </v>
      </c>
      <c r="D41" s="126" t="s">
        <v>2531</v>
      </c>
      <c r="E41" s="144">
        <v>335856955</v>
      </c>
    </row>
    <row r="42" spans="1:5" ht="18" x14ac:dyDescent="0.25">
      <c r="A42" s="100" t="str">
        <f>VLOOKUP(B42,'[1]LISTADO ATM'!$A$2:$C$821,3,0)</f>
        <v>DISTRITO NACIONAL</v>
      </c>
      <c r="B42" s="125">
        <v>971</v>
      </c>
      <c r="C42" s="114" t="str">
        <f>VLOOKUP(B42,'[1]LISTADO ATM'!$A$2:$B$821,2,0)</f>
        <v xml:space="preserve">ATM Club Banreservas I </v>
      </c>
      <c r="D42" s="126" t="s">
        <v>2531</v>
      </c>
      <c r="E42" s="144">
        <v>335856957</v>
      </c>
    </row>
    <row r="43" spans="1:5" ht="18" x14ac:dyDescent="0.25">
      <c r="A43" s="100" t="str">
        <f>VLOOKUP(B43,'[1]LISTADO ATM'!$A$2:$C$821,3,0)</f>
        <v>NORTE</v>
      </c>
      <c r="B43" s="125">
        <v>208</v>
      </c>
      <c r="C43" s="114" t="str">
        <f>VLOOKUP(B43,'[1]LISTADO ATM'!$A$2:$B$821,2,0)</f>
        <v xml:space="preserve">ATM UNP Tireo </v>
      </c>
      <c r="D43" s="126" t="s">
        <v>2531</v>
      </c>
      <c r="E43" s="144">
        <v>335856958</v>
      </c>
    </row>
    <row r="44" spans="1:5" ht="18" x14ac:dyDescent="0.25">
      <c r="A44" s="100" t="str">
        <f>VLOOKUP(B44,'[1]LISTADO ATM'!$A$2:$C$821,3,0)</f>
        <v>DISTRITO NACIONAL</v>
      </c>
      <c r="B44" s="125">
        <v>565</v>
      </c>
      <c r="C44" s="114" t="str">
        <f>VLOOKUP(B44,'[1]LISTADO ATM'!$A$2:$B$821,2,0)</f>
        <v xml:space="preserve">ATM S/M La Cadena Núñez de Cáceres </v>
      </c>
      <c r="D44" s="126" t="s">
        <v>2531</v>
      </c>
      <c r="E44" s="144">
        <v>335856963</v>
      </c>
    </row>
    <row r="45" spans="1:5" ht="18" x14ac:dyDescent="0.25">
      <c r="A45" s="100" t="str">
        <f>VLOOKUP(B45,'[1]LISTADO ATM'!$A$2:$C$821,3,0)</f>
        <v>DISTRITO NACIONAL</v>
      </c>
      <c r="B45" s="125">
        <v>993</v>
      </c>
      <c r="C45" s="114" t="str">
        <f>VLOOKUP(B45,'[1]LISTADO ATM'!$A$2:$B$821,2,0)</f>
        <v xml:space="preserve">ATM Centro Medico Integral II </v>
      </c>
      <c r="D45" s="126" t="s">
        <v>2531</v>
      </c>
      <c r="E45" s="144">
        <v>335856977</v>
      </c>
    </row>
    <row r="46" spans="1:5" ht="18" x14ac:dyDescent="0.25">
      <c r="A46" s="100" t="str">
        <f>VLOOKUP(B46,'[1]LISTADO ATM'!$A$2:$C$821,3,0)</f>
        <v>NORTE</v>
      </c>
      <c r="B46" s="125">
        <v>315</v>
      </c>
      <c r="C46" s="114" t="str">
        <f>VLOOKUP(B46,'[1]LISTADO ATM'!$A$2:$B$821,2,0)</f>
        <v xml:space="preserve">ATM Oficina Estrella Sadalá </v>
      </c>
      <c r="D46" s="126" t="s">
        <v>2531</v>
      </c>
      <c r="E46" s="144">
        <v>335856980</v>
      </c>
    </row>
    <row r="47" spans="1:5" ht="18" x14ac:dyDescent="0.25">
      <c r="A47" s="100" t="str">
        <f>VLOOKUP(B47,'[1]LISTADO ATM'!$A$2:$C$821,3,0)</f>
        <v>NORTE</v>
      </c>
      <c r="B47" s="125">
        <v>77</v>
      </c>
      <c r="C47" s="114" t="str">
        <f>VLOOKUP(B47,'[1]LISTADO ATM'!$A$2:$B$821,2,0)</f>
        <v xml:space="preserve">ATM Oficina Cruce de Imbert </v>
      </c>
      <c r="D47" s="126" t="s">
        <v>2531</v>
      </c>
      <c r="E47" s="144">
        <v>335857003</v>
      </c>
    </row>
    <row r="48" spans="1:5" ht="18" x14ac:dyDescent="0.25">
      <c r="A48" s="100" t="str">
        <f>VLOOKUP(B48,'[1]LISTADO ATM'!$A$2:$C$821,3,0)</f>
        <v>DISTRITO NACIONAL</v>
      </c>
      <c r="B48" s="125">
        <v>507</v>
      </c>
      <c r="C48" s="114" t="str">
        <f>VLOOKUP(B48,'[1]LISTADO ATM'!$A$2:$B$821,2,0)</f>
        <v>ATM Estación Sigma Boca Chica</v>
      </c>
      <c r="D48" s="126" t="s">
        <v>2531</v>
      </c>
      <c r="E48" s="130">
        <v>335858114</v>
      </c>
    </row>
    <row r="49" spans="1:5" ht="18" x14ac:dyDescent="0.25">
      <c r="A49" s="100" t="str">
        <f>VLOOKUP(B49,'[1]LISTADO ATM'!$A$2:$C$821,3,0)</f>
        <v>NORTE</v>
      </c>
      <c r="B49" s="125">
        <v>40</v>
      </c>
      <c r="C49" s="114" t="str">
        <f>VLOOKUP(B49,'[1]LISTADO ATM'!$A$2:$B$821,2,0)</f>
        <v xml:space="preserve">ATM Oficina El Puñal </v>
      </c>
      <c r="D49" s="126" t="s">
        <v>2531</v>
      </c>
      <c r="E49" s="130">
        <v>335857712</v>
      </c>
    </row>
    <row r="50" spans="1:5" ht="18" x14ac:dyDescent="0.25">
      <c r="A50" s="100" t="str">
        <f>VLOOKUP(B50,'[1]LISTADO ATM'!$A$2:$C$821,3,0)</f>
        <v>ESTE</v>
      </c>
      <c r="B50" s="125">
        <v>104</v>
      </c>
      <c r="C50" s="114" t="str">
        <f>VLOOKUP(B50,'[1]LISTADO ATM'!$A$2:$B$821,2,0)</f>
        <v xml:space="preserve">ATM Jumbo Higuey </v>
      </c>
      <c r="D50" s="126" t="s">
        <v>2531</v>
      </c>
      <c r="E50" s="130">
        <v>335857900</v>
      </c>
    </row>
    <row r="51" spans="1:5" ht="18" x14ac:dyDescent="0.25">
      <c r="A51" s="100" t="str">
        <f>VLOOKUP(B51,'[1]LISTADO ATM'!$A$2:$C$821,3,0)</f>
        <v>DISTRITO NACIONAL</v>
      </c>
      <c r="B51" s="125">
        <v>60</v>
      </c>
      <c r="C51" s="114" t="str">
        <f>VLOOKUP(B51,'[1]LISTADO ATM'!$A$2:$B$821,2,0)</f>
        <v xml:space="preserve">ATM Autobanco 27 de Febrero </v>
      </c>
      <c r="D51" s="126" t="s">
        <v>2531</v>
      </c>
      <c r="E51" s="130">
        <v>335857916</v>
      </c>
    </row>
    <row r="52" spans="1:5" ht="18" x14ac:dyDescent="0.25">
      <c r="A52" s="100" t="e">
        <f>VLOOKUP(B52,'[1]LISTADO ATM'!$A$2:$C$821,3,0)</f>
        <v>#N/A</v>
      </c>
      <c r="B52" s="125"/>
      <c r="C52" s="114" t="e">
        <f>VLOOKUP(B52,'[1]LISTADO ATM'!$A$2:$B$821,2,0)</f>
        <v>#N/A</v>
      </c>
      <c r="D52" s="126"/>
      <c r="E52" s="130"/>
    </row>
    <row r="53" spans="1:5" ht="18" x14ac:dyDescent="0.25">
      <c r="A53" s="100" t="e">
        <f>VLOOKUP(B53,'[1]LISTADO ATM'!$A$2:$C$821,3,0)</f>
        <v>#N/A</v>
      </c>
      <c r="B53" s="125"/>
      <c r="C53" s="114" t="e">
        <f>VLOOKUP(B53,'[1]LISTADO ATM'!$A$2:$B$821,2,0)</f>
        <v>#N/A</v>
      </c>
      <c r="D53" s="126"/>
      <c r="E53" s="130"/>
    </row>
    <row r="54" spans="1:5" ht="18" x14ac:dyDescent="0.25">
      <c r="A54" s="100" t="e">
        <f>VLOOKUP(B54,'[1]LISTADO ATM'!$A$2:$C$821,3,0)</f>
        <v>#N/A</v>
      </c>
      <c r="B54" s="125"/>
      <c r="C54" s="114" t="e">
        <f>VLOOKUP(B54,'[1]LISTADO ATM'!$A$2:$B$821,2,0)</f>
        <v>#N/A</v>
      </c>
      <c r="D54" s="126"/>
      <c r="E54" s="130"/>
    </row>
    <row r="55" spans="1:5" ht="18" x14ac:dyDescent="0.25">
      <c r="A55" s="100" t="e">
        <f>VLOOKUP(B55,'[1]LISTADO ATM'!$A$2:$C$821,3,0)</f>
        <v>#N/A</v>
      </c>
      <c r="B55" s="125"/>
      <c r="C55" s="114" t="e">
        <f>VLOOKUP(B55,'[1]LISTADO ATM'!$A$2:$B$821,2,0)</f>
        <v>#N/A</v>
      </c>
      <c r="D55" s="126"/>
      <c r="E55" s="130"/>
    </row>
    <row r="56" spans="1:5" ht="18" x14ac:dyDescent="0.25">
      <c r="A56" s="100" t="e">
        <f>VLOOKUP(B56,'[1]LISTADO ATM'!$A$2:$C$821,3,0)</f>
        <v>#N/A</v>
      </c>
      <c r="B56" s="125"/>
      <c r="C56" s="114" t="e">
        <f>VLOOKUP(B56,'[1]LISTADO ATM'!$A$2:$B$821,2,0)</f>
        <v>#N/A</v>
      </c>
      <c r="D56" s="126"/>
      <c r="E56" s="130"/>
    </row>
    <row r="57" spans="1:5" ht="18" x14ac:dyDescent="0.25">
      <c r="A57" s="100" t="e">
        <f>VLOOKUP(B57,'[1]LISTADO ATM'!$A$2:$C$821,3,0)</f>
        <v>#N/A</v>
      </c>
      <c r="B57" s="125"/>
      <c r="C57" s="114" t="e">
        <f>VLOOKUP(B57,'[1]LISTADO ATM'!$A$2:$B$821,2,0)</f>
        <v>#N/A</v>
      </c>
      <c r="D57" s="126"/>
      <c r="E57" s="130"/>
    </row>
    <row r="58" spans="1:5" ht="18" x14ac:dyDescent="0.25">
      <c r="A58" s="100" t="e">
        <f>VLOOKUP(B58,'[1]LISTADO ATM'!$A$2:$C$821,3,0)</f>
        <v>#N/A</v>
      </c>
      <c r="B58" s="125"/>
      <c r="C58" s="114" t="e">
        <f>VLOOKUP(B58,'[1]LISTADO ATM'!$A$2:$B$821,2,0)</f>
        <v>#N/A</v>
      </c>
      <c r="D58" s="126"/>
      <c r="E58" s="130"/>
    </row>
    <row r="59" spans="1:5" ht="18" x14ac:dyDescent="0.25">
      <c r="A59" s="100" t="e">
        <f>VLOOKUP(B59,'[1]LISTADO ATM'!$A$2:$C$821,3,0)</f>
        <v>#N/A</v>
      </c>
      <c r="B59" s="125"/>
      <c r="C59" s="114" t="e">
        <f>VLOOKUP(B59,'[1]LISTADO ATM'!$A$2:$B$821,2,0)</f>
        <v>#N/A</v>
      </c>
      <c r="D59" s="126"/>
      <c r="E59" s="130"/>
    </row>
    <row r="60" spans="1:5" ht="18" x14ac:dyDescent="0.25">
      <c r="A60" s="100" t="e">
        <f>VLOOKUP(B60,'[1]LISTADO ATM'!$A$2:$C$821,3,0)</f>
        <v>#N/A</v>
      </c>
      <c r="B60" s="125"/>
      <c r="C60" s="114" t="e">
        <f>VLOOKUP(B60,'[1]LISTADO ATM'!$A$2:$B$821,2,0)</f>
        <v>#N/A</v>
      </c>
      <c r="D60" s="126"/>
      <c r="E60" s="130"/>
    </row>
    <row r="61" spans="1:5" ht="18" x14ac:dyDescent="0.25">
      <c r="A61" s="100" t="e">
        <f>VLOOKUP(B61,'[1]LISTADO ATM'!$A$2:$C$821,3,0)</f>
        <v>#N/A</v>
      </c>
      <c r="B61" s="125"/>
      <c r="C61" s="114" t="e">
        <f>VLOOKUP(B61,'[1]LISTADO ATM'!$A$2:$B$821,2,0)</f>
        <v>#N/A</v>
      </c>
      <c r="D61" s="126"/>
      <c r="E61" s="130"/>
    </row>
    <row r="62" spans="1:5" ht="18" x14ac:dyDescent="0.25">
      <c r="A62" s="100" t="e">
        <f>VLOOKUP(B62,'[1]LISTADO ATM'!$A$2:$C$821,3,0)</f>
        <v>#N/A</v>
      </c>
      <c r="B62" s="125"/>
      <c r="C62" s="114" t="e">
        <f>VLOOKUP(B62,'[1]LISTADO ATM'!$A$2:$B$821,2,0)</f>
        <v>#N/A</v>
      </c>
      <c r="D62" s="126"/>
      <c r="E62" s="130"/>
    </row>
    <row r="63" spans="1:5" ht="18" x14ac:dyDescent="0.25">
      <c r="A63" s="100" t="e">
        <f>VLOOKUP(B63,'[1]LISTADO ATM'!$A$2:$C$821,3,0)</f>
        <v>#N/A</v>
      </c>
      <c r="B63" s="125"/>
      <c r="C63" s="114" t="e">
        <f>VLOOKUP(B63,'[1]LISTADO ATM'!$A$2:$B$821,2,0)</f>
        <v>#N/A</v>
      </c>
      <c r="D63" s="126"/>
      <c r="E63" s="144"/>
    </row>
    <row r="64" spans="1:5" ht="18.75" thickBot="1" x14ac:dyDescent="0.3">
      <c r="A64" s="103" t="s">
        <v>2494</v>
      </c>
      <c r="B64" s="135">
        <f>COUNT(B9:B63)</f>
        <v>43</v>
      </c>
      <c r="C64" s="182"/>
      <c r="D64" s="183"/>
      <c r="E64" s="184"/>
    </row>
    <row r="65" spans="1:5" x14ac:dyDescent="0.25">
      <c r="B65" s="105"/>
      <c r="E65" s="105"/>
    </row>
    <row r="66" spans="1:5" ht="18" x14ac:dyDescent="0.25">
      <c r="A66" s="179" t="s">
        <v>2495</v>
      </c>
      <c r="B66" s="180"/>
      <c r="C66" s="180"/>
      <c r="D66" s="180"/>
      <c r="E66" s="181"/>
    </row>
    <row r="67" spans="1:5" ht="18" x14ac:dyDescent="0.25">
      <c r="A67" s="102" t="s">
        <v>15</v>
      </c>
      <c r="B67" s="102" t="s">
        <v>2425</v>
      </c>
      <c r="C67" s="102" t="s">
        <v>46</v>
      </c>
      <c r="D67" s="102" t="s">
        <v>2428</v>
      </c>
      <c r="E67" s="102" t="s">
        <v>2426</v>
      </c>
    </row>
    <row r="68" spans="1:5" ht="18" x14ac:dyDescent="0.25">
      <c r="A68" s="100" t="str">
        <f>VLOOKUP(B68,'[1]LISTADO ATM'!$A$2:$C$821,3,0)</f>
        <v>ESTE</v>
      </c>
      <c r="B68" s="125">
        <v>309</v>
      </c>
      <c r="C68" s="114" t="str">
        <f>VLOOKUP(B68,'[1]LISTADO ATM'!$A$2:$B$821,2,0)</f>
        <v xml:space="preserve">ATM Secrets Cap Cana I </v>
      </c>
      <c r="D68" s="126" t="s">
        <v>2523</v>
      </c>
      <c r="E68" s="125">
        <v>335856904</v>
      </c>
    </row>
    <row r="69" spans="1:5" ht="18" x14ac:dyDescent="0.25">
      <c r="A69" s="100" t="str">
        <f>VLOOKUP(B69,'[1]LISTADO ATM'!$A$2:$C$821,3,0)</f>
        <v>SUR</v>
      </c>
      <c r="B69" s="125">
        <v>342</v>
      </c>
      <c r="C69" s="114" t="str">
        <f>VLOOKUP(B69,'[1]LISTADO ATM'!$A$2:$B$821,2,0)</f>
        <v>ATM Oficina Obras Públicas Azua</v>
      </c>
      <c r="D69" s="126" t="s">
        <v>2523</v>
      </c>
      <c r="E69" s="125">
        <v>335856946</v>
      </c>
    </row>
    <row r="70" spans="1:5" ht="18" x14ac:dyDescent="0.25">
      <c r="A70" s="100" t="str">
        <f>VLOOKUP(B70,'[1]LISTADO ATM'!$A$2:$C$821,3,0)</f>
        <v>NORTE</v>
      </c>
      <c r="B70" s="125">
        <v>431</v>
      </c>
      <c r="C70" s="114" t="str">
        <f>VLOOKUP(B70,'[1]LISTADO ATM'!$A$2:$B$821,2,0)</f>
        <v xml:space="preserve">ATM Autoservicio Sol (Santiago) </v>
      </c>
      <c r="D70" s="126" t="s">
        <v>2523</v>
      </c>
      <c r="E70" s="130">
        <v>335856971</v>
      </c>
    </row>
    <row r="71" spans="1:5" ht="18" x14ac:dyDescent="0.25">
      <c r="A71" s="100" t="str">
        <f>VLOOKUP(B71,'[1]LISTADO ATM'!$A$2:$C$821,3,0)</f>
        <v>NORTE</v>
      </c>
      <c r="B71" s="125">
        <v>3</v>
      </c>
      <c r="C71" s="114" t="str">
        <f>VLOOKUP(B71,'[1]LISTADO ATM'!$A$2:$B$821,2,0)</f>
        <v>ATM Autoservicio La Vega Real</v>
      </c>
      <c r="D71" s="126" t="s">
        <v>2523</v>
      </c>
      <c r="E71" s="130">
        <v>335856892</v>
      </c>
    </row>
    <row r="72" spans="1:5" ht="18" x14ac:dyDescent="0.25">
      <c r="A72" s="100" t="str">
        <f>VLOOKUP(B72,'[1]LISTADO ATM'!$A$2:$C$821,3,0)</f>
        <v>DISTRITO NACIONAL</v>
      </c>
      <c r="B72" s="125">
        <v>835</v>
      </c>
      <c r="C72" s="114" t="str">
        <f>VLOOKUP(B72,'[1]LISTADO ATM'!$A$2:$B$821,2,0)</f>
        <v xml:space="preserve">ATM UNP Megacentro </v>
      </c>
      <c r="D72" s="126" t="s">
        <v>2523</v>
      </c>
      <c r="E72" s="143">
        <v>335856925</v>
      </c>
    </row>
    <row r="73" spans="1:5" ht="18" x14ac:dyDescent="0.25">
      <c r="A73" s="100" t="str">
        <f>VLOOKUP(B73,'[1]LISTADO ATM'!$A$2:$C$821,3,0)</f>
        <v>DISTRITO NACIONAL</v>
      </c>
      <c r="B73" s="125">
        <v>980</v>
      </c>
      <c r="C73" s="114" t="str">
        <f>VLOOKUP(B73,'[1]LISTADO ATM'!$A$2:$B$821,2,0)</f>
        <v xml:space="preserve">ATM Oficina Bella Vista Mall II </v>
      </c>
      <c r="D73" s="126" t="s">
        <v>2523</v>
      </c>
      <c r="E73" s="143">
        <v>335856941</v>
      </c>
    </row>
    <row r="74" spans="1:5" ht="18" x14ac:dyDescent="0.25">
      <c r="A74" s="100" t="str">
        <f>VLOOKUP(B74,'[1]LISTADO ATM'!$A$2:$C$821,3,0)</f>
        <v>ESTE</v>
      </c>
      <c r="B74" s="125">
        <v>330</v>
      </c>
      <c r="C74" s="114" t="str">
        <f>VLOOKUP(B74,'[1]LISTADO ATM'!$A$2:$B$821,2,0)</f>
        <v xml:space="preserve">ATM Oficina Boulevard (Higuey) </v>
      </c>
      <c r="D74" s="126" t="s">
        <v>2523</v>
      </c>
      <c r="E74" s="125">
        <v>335857012</v>
      </c>
    </row>
    <row r="75" spans="1:5" ht="18.75" thickBot="1" x14ac:dyDescent="0.3">
      <c r="A75" s="103" t="s">
        <v>2494</v>
      </c>
      <c r="B75" s="135">
        <f>COUNT(B68:B74)</f>
        <v>7</v>
      </c>
      <c r="C75" s="170"/>
      <c r="D75" s="171"/>
      <c r="E75" s="172"/>
    </row>
    <row r="76" spans="1:5" ht="15.75" thickBot="1" x14ac:dyDescent="0.3">
      <c r="B76" s="105"/>
      <c r="E76" s="105"/>
    </row>
    <row r="77" spans="1:5" ht="18.75" thickBot="1" x14ac:dyDescent="0.3">
      <c r="A77" s="165" t="s">
        <v>2496</v>
      </c>
      <c r="B77" s="166"/>
      <c r="C77" s="166"/>
      <c r="D77" s="166"/>
      <c r="E77" s="167"/>
    </row>
    <row r="78" spans="1:5" ht="18" x14ac:dyDescent="0.25">
      <c r="A78" s="102" t="s">
        <v>15</v>
      </c>
      <c r="B78" s="102" t="s">
        <v>2425</v>
      </c>
      <c r="C78" s="102" t="s">
        <v>46</v>
      </c>
      <c r="D78" s="102" t="s">
        <v>2428</v>
      </c>
      <c r="E78" s="102" t="s">
        <v>2426</v>
      </c>
    </row>
    <row r="79" spans="1:5" ht="18" x14ac:dyDescent="0.25">
      <c r="A79" s="125" t="str">
        <f>VLOOKUP(B79,'[1]LISTADO ATM'!$A$2:$C$821,3,0)</f>
        <v>DISTRITO NACIONAL</v>
      </c>
      <c r="B79" s="125">
        <v>701</v>
      </c>
      <c r="C79" s="114" t="str">
        <f>VLOOKUP(B79,'[1]LISTADO ATM'!$A$2:$B$821,2,0)</f>
        <v>ATM Autoservicio Los Alcarrizos</v>
      </c>
      <c r="D79" s="127" t="s">
        <v>2450</v>
      </c>
      <c r="E79" s="143">
        <v>335856158</v>
      </c>
    </row>
    <row r="80" spans="1:5" ht="18" x14ac:dyDescent="0.25">
      <c r="A80" s="125" t="str">
        <f>VLOOKUP(B80,'[1]LISTADO ATM'!$A$2:$C$821,3,0)</f>
        <v>DISTRITO NACIONAL</v>
      </c>
      <c r="B80" s="125">
        <v>234</v>
      </c>
      <c r="C80" s="114" t="str">
        <f>VLOOKUP(B80,'[1]LISTADO ATM'!$A$2:$B$821,2,0)</f>
        <v xml:space="preserve">ATM Oficina Boca Chica I </v>
      </c>
      <c r="D80" s="127" t="s">
        <v>2450</v>
      </c>
      <c r="E80" s="130">
        <v>335856471</v>
      </c>
    </row>
    <row r="81" spans="1:5" ht="17.25" customHeight="1" x14ac:dyDescent="0.25">
      <c r="A81" s="125" t="str">
        <f>VLOOKUP(B81,'[1]LISTADO ATM'!$A$2:$C$821,3,0)</f>
        <v>DISTRITO NACIONAL</v>
      </c>
      <c r="B81" s="125">
        <v>875</v>
      </c>
      <c r="C81" s="125" t="str">
        <f>VLOOKUP(B81,'[1]LISTADO ATM'!$A$2:$B$821,2,0)</f>
        <v xml:space="preserve">ATM Texaco Aut. Duarte KM 14 1/2 (Los Alcarrizos) </v>
      </c>
      <c r="D81" s="127" t="s">
        <v>2450</v>
      </c>
      <c r="E81" s="130">
        <v>335856790</v>
      </c>
    </row>
    <row r="82" spans="1:5" ht="18" x14ac:dyDescent="0.25">
      <c r="A82" s="125" t="str">
        <f>VLOOKUP(B82,'[1]LISTADO ATM'!$A$2:$C$821,3,0)</f>
        <v>DISTRITO NACIONAL</v>
      </c>
      <c r="B82" s="125">
        <v>791</v>
      </c>
      <c r="C82" s="125" t="str">
        <f>VLOOKUP(B82,'[1]LISTADO ATM'!$A$2:$B$821,2,0)</f>
        <v xml:space="preserve">ATM Oficina Sans Soucí </v>
      </c>
      <c r="D82" s="127" t="s">
        <v>2450</v>
      </c>
      <c r="E82" s="130">
        <v>335856797</v>
      </c>
    </row>
    <row r="83" spans="1:5" ht="18" x14ac:dyDescent="0.25">
      <c r="A83" s="125" t="str">
        <f>VLOOKUP(B83,'[1]LISTADO ATM'!$A$2:$C$821,3,0)</f>
        <v>DISTRITO NACIONAL</v>
      </c>
      <c r="B83" s="125">
        <v>2</v>
      </c>
      <c r="C83" s="125" t="str">
        <f>VLOOKUP(B83,'[1]LISTADO ATM'!$A$2:$B$821,2,0)</f>
        <v>ATM Autoservicio Padre Castellano</v>
      </c>
      <c r="D83" s="127" t="s">
        <v>2450</v>
      </c>
      <c r="E83" s="130">
        <v>335856814</v>
      </c>
    </row>
    <row r="84" spans="1:5" ht="18" x14ac:dyDescent="0.25">
      <c r="A84" s="125" t="str">
        <f>VLOOKUP(B84,'[1]LISTADO ATM'!$A$2:$C$821,3,0)</f>
        <v>ESTE</v>
      </c>
      <c r="B84" s="125">
        <v>480</v>
      </c>
      <c r="C84" s="125" t="str">
        <f>VLOOKUP(B84,'[1]LISTADO ATM'!$A$2:$B$821,2,0)</f>
        <v>ATM UNP Farmaconal Higuey</v>
      </c>
      <c r="D84" s="127" t="s">
        <v>2450</v>
      </c>
      <c r="E84" s="130">
        <v>335856836</v>
      </c>
    </row>
    <row r="85" spans="1:5" ht="18" x14ac:dyDescent="0.25">
      <c r="A85" s="125" t="str">
        <f>VLOOKUP(B85,'[1]LISTADO ATM'!$A$2:$C$821,3,0)</f>
        <v>DISTRITO NACIONAL</v>
      </c>
      <c r="B85" s="125">
        <v>390</v>
      </c>
      <c r="C85" s="125" t="str">
        <f>VLOOKUP(B85,'[1]LISTADO ATM'!$A$2:$B$821,2,0)</f>
        <v xml:space="preserve">ATM Oficina Boca Chica II </v>
      </c>
      <c r="D85" s="127" t="s">
        <v>2450</v>
      </c>
      <c r="E85" s="130">
        <v>335856875</v>
      </c>
    </row>
    <row r="86" spans="1:5" ht="18" x14ac:dyDescent="0.25">
      <c r="A86" s="125" t="str">
        <f>VLOOKUP(B86,'[1]LISTADO ATM'!$A$2:$C$821,3,0)</f>
        <v>DISTRITO NACIONAL</v>
      </c>
      <c r="B86" s="125">
        <v>165</v>
      </c>
      <c r="C86" s="125" t="str">
        <f>VLOOKUP(B86,'[1]LISTADO ATM'!$A$2:$B$821,2,0)</f>
        <v>ATM Autoservicio Megacentro</v>
      </c>
      <c r="D86" s="127" t="s">
        <v>2450</v>
      </c>
      <c r="E86" s="130">
        <v>335856879</v>
      </c>
    </row>
    <row r="87" spans="1:5" ht="18" x14ac:dyDescent="0.25">
      <c r="A87" s="125" t="str">
        <f>VLOOKUP(B87,'[1]LISTADO ATM'!$A$2:$C$821,3,0)</f>
        <v>DISTRITO NACIONAL</v>
      </c>
      <c r="B87" s="125">
        <v>486</v>
      </c>
      <c r="C87" s="125" t="str">
        <f>VLOOKUP(B87,'[1]LISTADO ATM'!$A$2:$B$821,2,0)</f>
        <v xml:space="preserve">ATM Olé La Caleta </v>
      </c>
      <c r="D87" s="127" t="s">
        <v>2450</v>
      </c>
      <c r="E87" s="130">
        <v>335856901</v>
      </c>
    </row>
    <row r="88" spans="1:5" ht="18" x14ac:dyDescent="0.25">
      <c r="A88" s="125" t="str">
        <f>VLOOKUP(B88,'[1]LISTADO ATM'!$A$2:$C$821,3,0)</f>
        <v>DISTRITO NACIONAL</v>
      </c>
      <c r="B88" s="125">
        <v>672</v>
      </c>
      <c r="C88" s="125" t="str">
        <f>VLOOKUP(B88,'[1]LISTADO ATM'!$A$2:$B$821,2,0)</f>
        <v>ATM Destacamento Policía Nacional La Victoria</v>
      </c>
      <c r="D88" s="127" t="s">
        <v>2450</v>
      </c>
      <c r="E88" s="130">
        <v>335856945</v>
      </c>
    </row>
    <row r="89" spans="1:5" ht="18" x14ac:dyDescent="0.25">
      <c r="A89" s="125" t="str">
        <f>VLOOKUP(B89,'[1]LISTADO ATM'!$A$2:$C$821,3,0)</f>
        <v>DISTRITO NACIONAL</v>
      </c>
      <c r="B89" s="125">
        <v>979</v>
      </c>
      <c r="C89" s="125" t="str">
        <f>VLOOKUP(B89,'[1]LISTADO ATM'!$A$2:$B$821,2,0)</f>
        <v xml:space="preserve">ATM Oficina Luperón I </v>
      </c>
      <c r="D89" s="127" t="s">
        <v>2450</v>
      </c>
      <c r="E89" s="130">
        <v>335856947</v>
      </c>
    </row>
    <row r="90" spans="1:5" ht="18" x14ac:dyDescent="0.25">
      <c r="A90" s="125" t="str">
        <f>VLOOKUP(B90,'[1]LISTADO ATM'!$A$2:$C$821,3,0)</f>
        <v>SUR</v>
      </c>
      <c r="B90" s="125">
        <v>6</v>
      </c>
      <c r="C90" s="125" t="str">
        <f>VLOOKUP(B90,'[1]LISTADO ATM'!$A$2:$B$821,2,0)</f>
        <v xml:space="preserve">ATM Plaza WAO San Juan </v>
      </c>
      <c r="D90" s="127" t="s">
        <v>2450</v>
      </c>
      <c r="E90" s="130">
        <v>335856952</v>
      </c>
    </row>
    <row r="91" spans="1:5" ht="18" x14ac:dyDescent="0.25">
      <c r="A91" s="125" t="str">
        <f>VLOOKUP(B91,'[1]LISTADO ATM'!$A$2:$C$821,3,0)</f>
        <v>ESTE</v>
      </c>
      <c r="B91" s="125">
        <v>651</v>
      </c>
      <c r="C91" s="125" t="str">
        <f>VLOOKUP(B91,'[1]LISTADO ATM'!$A$2:$B$821,2,0)</f>
        <v>ATM Eco Petroleo Romana</v>
      </c>
      <c r="D91" s="127" t="s">
        <v>2450</v>
      </c>
      <c r="E91" s="130">
        <v>335856978</v>
      </c>
    </row>
    <row r="92" spans="1:5" ht="18" x14ac:dyDescent="0.25">
      <c r="A92" s="125" t="str">
        <f>VLOOKUP(B92,'[1]LISTADO ATM'!$A$2:$C$821,3,0)</f>
        <v>NORTE</v>
      </c>
      <c r="B92" s="125">
        <v>88</v>
      </c>
      <c r="C92" s="125" t="str">
        <f>VLOOKUP(B92,'[1]LISTADO ATM'!$A$2:$B$821,2,0)</f>
        <v xml:space="preserve">ATM S/M La Fuente (Santiago) </v>
      </c>
      <c r="D92" s="127" t="s">
        <v>2450</v>
      </c>
      <c r="E92" s="130">
        <v>335856979</v>
      </c>
    </row>
    <row r="93" spans="1:5" ht="18" x14ac:dyDescent="0.25">
      <c r="A93" s="125" t="str">
        <f>VLOOKUP(B93,'[1]LISTADO ATM'!$A$2:$C$821,3,0)</f>
        <v>DISTRITO NACIONAL</v>
      </c>
      <c r="B93" s="125">
        <v>967</v>
      </c>
      <c r="C93" s="125" t="str">
        <f>VLOOKUP(B93,'[1]LISTADO ATM'!$A$2:$B$821,2,0)</f>
        <v xml:space="preserve">ATM UNP Hiper Olé Autopista Duarte </v>
      </c>
      <c r="D93" s="127" t="s">
        <v>2450</v>
      </c>
      <c r="E93" s="130">
        <v>335856992</v>
      </c>
    </row>
    <row r="94" spans="1:5" ht="18" x14ac:dyDescent="0.25">
      <c r="A94" s="125" t="str">
        <f>VLOOKUP(B94,'[1]LISTADO ATM'!$A$2:$C$821,3,0)</f>
        <v>ESTE</v>
      </c>
      <c r="B94" s="125">
        <v>114</v>
      </c>
      <c r="C94" s="125" t="str">
        <f>VLOOKUP(B94,'[1]LISTADO ATM'!$A$2:$B$821,2,0)</f>
        <v xml:space="preserve">ATM Oficina Hato Mayor </v>
      </c>
      <c r="D94" s="127" t="s">
        <v>2450</v>
      </c>
      <c r="E94" s="130">
        <v>335857001</v>
      </c>
    </row>
    <row r="95" spans="1:5" ht="18" x14ac:dyDescent="0.25">
      <c r="A95" s="125" t="str">
        <f>VLOOKUP(B95,'[1]LISTADO ATM'!$A$2:$C$821,3,0)</f>
        <v>SUR</v>
      </c>
      <c r="B95" s="125">
        <v>356</v>
      </c>
      <c r="C95" s="125" t="str">
        <f>VLOOKUP(B95,'[1]LISTADO ATM'!$A$2:$B$821,2,0)</f>
        <v xml:space="preserve">ATM Estación Sigma (San Cristóbal) </v>
      </c>
      <c r="D95" s="127" t="s">
        <v>2450</v>
      </c>
      <c r="E95" s="130">
        <v>335857006</v>
      </c>
    </row>
    <row r="96" spans="1:5" ht="18" x14ac:dyDescent="0.25">
      <c r="A96" s="125" t="str">
        <f>VLOOKUP(B96,'[1]LISTADO ATM'!$A$2:$C$821,3,0)</f>
        <v>DISTRITO NACIONAL</v>
      </c>
      <c r="B96" s="125">
        <v>684</v>
      </c>
      <c r="C96" s="125" t="str">
        <f>VLOOKUP(B96,'[1]LISTADO ATM'!$A$2:$B$821,2,0)</f>
        <v>ATM Estación Texaco Prolongación 27 Febrero</v>
      </c>
      <c r="D96" s="127" t="s">
        <v>2450</v>
      </c>
      <c r="E96" s="130">
        <v>335857007</v>
      </c>
    </row>
    <row r="97" spans="1:5" ht="18" x14ac:dyDescent="0.25">
      <c r="A97" s="125" t="str">
        <f>VLOOKUP(B97,'[1]LISTADO ATM'!$A$2:$C$821,3,0)</f>
        <v>SUR</v>
      </c>
      <c r="B97" s="125">
        <v>995</v>
      </c>
      <c r="C97" s="125" t="str">
        <f>VLOOKUP(B97,'[1]LISTADO ATM'!$A$2:$B$821,2,0)</f>
        <v xml:space="preserve">ATM Oficina San Cristobal III (Lobby) </v>
      </c>
      <c r="D97" s="127" t="s">
        <v>2450</v>
      </c>
      <c r="E97" s="130">
        <v>335857009</v>
      </c>
    </row>
    <row r="98" spans="1:5" ht="18" x14ac:dyDescent="0.25">
      <c r="A98" s="125" t="str">
        <f>VLOOKUP(B98,'[1]LISTADO ATM'!$A$2:$C$821,3,0)</f>
        <v>NORTE</v>
      </c>
      <c r="B98" s="125">
        <v>22</v>
      </c>
      <c r="C98" s="125" t="str">
        <f>VLOOKUP(B98,'[1]LISTADO ATM'!$A$2:$B$821,2,0)</f>
        <v>ATM S/M Olimpico (Santiago)</v>
      </c>
      <c r="D98" s="127" t="s">
        <v>2450</v>
      </c>
      <c r="E98" s="130">
        <v>335857018</v>
      </c>
    </row>
    <row r="99" spans="1:5" ht="18" x14ac:dyDescent="0.25">
      <c r="A99" s="125" t="str">
        <f>VLOOKUP(B99,'[1]LISTADO ATM'!$A$2:$C$821,3,0)</f>
        <v>DISTRITO NACIONAL</v>
      </c>
      <c r="B99" s="125">
        <v>717</v>
      </c>
      <c r="C99" s="125" t="str">
        <f>VLOOKUP(B99,'[1]LISTADO ATM'!$A$2:$B$821,2,0)</f>
        <v xml:space="preserve">ATM Oficina Los Alcarrizos </v>
      </c>
      <c r="D99" s="127" t="s">
        <v>2450</v>
      </c>
      <c r="E99" s="130">
        <v>335857039</v>
      </c>
    </row>
    <row r="100" spans="1:5" ht="18" x14ac:dyDescent="0.25">
      <c r="A100" s="125" t="str">
        <f>VLOOKUP(B100,'[1]LISTADO ATM'!$A$2:$C$821,3,0)</f>
        <v>SUR</v>
      </c>
      <c r="B100" s="125">
        <v>881</v>
      </c>
      <c r="C100" s="125" t="str">
        <f>VLOOKUP(B100,'[1]LISTADO ATM'!$A$2:$B$821,2,0)</f>
        <v xml:space="preserve">ATM UNP Yaguate (San Cristóbal) </v>
      </c>
      <c r="D100" s="127" t="s">
        <v>2450</v>
      </c>
      <c r="E100" s="130">
        <v>335857049</v>
      </c>
    </row>
    <row r="101" spans="1:5" ht="18" x14ac:dyDescent="0.25">
      <c r="A101" s="125" t="str">
        <f>VLOOKUP(B101,'[1]LISTADO ATM'!$A$2:$C$821,3,0)</f>
        <v>SUR</v>
      </c>
      <c r="B101" s="125">
        <v>783</v>
      </c>
      <c r="C101" s="125" t="str">
        <f>VLOOKUP(B101,'[1]LISTADO ATM'!$A$2:$B$821,2,0)</f>
        <v xml:space="preserve">ATM Autobanco Alfa y Omega (Barahona) </v>
      </c>
      <c r="D101" s="127" t="s">
        <v>2450</v>
      </c>
      <c r="E101" s="130">
        <v>335857054</v>
      </c>
    </row>
    <row r="102" spans="1:5" ht="18" x14ac:dyDescent="0.25">
      <c r="A102" s="125" t="str">
        <f>VLOOKUP(B102,'[1]LISTADO ATM'!$A$2:$C$821,3,0)</f>
        <v>DISTRITO NACIONAL</v>
      </c>
      <c r="B102" s="125">
        <v>169</v>
      </c>
      <c r="C102" s="125" t="str">
        <f>VLOOKUP(B102,'[1]LISTADO ATM'!$A$2:$B$821,2,0)</f>
        <v xml:space="preserve">ATM Oficina Caonabo </v>
      </c>
      <c r="D102" s="127" t="s">
        <v>2450</v>
      </c>
      <c r="E102" s="130">
        <v>335857469</v>
      </c>
    </row>
    <row r="103" spans="1:5" ht="18" x14ac:dyDescent="0.25">
      <c r="A103" s="125" t="str">
        <f>VLOOKUP(B103,'[1]LISTADO ATM'!$A$2:$C$821,3,0)</f>
        <v>DISTRITO NACIONAL</v>
      </c>
      <c r="B103" s="125">
        <v>769</v>
      </c>
      <c r="C103" s="125" t="str">
        <f>VLOOKUP(B103,'[1]LISTADO ATM'!$A$2:$B$821,2,0)</f>
        <v>ATM UNP Pablo Mella Morales</v>
      </c>
      <c r="D103" s="127" t="s">
        <v>2450</v>
      </c>
      <c r="E103" s="130">
        <v>335857475</v>
      </c>
    </row>
    <row r="104" spans="1:5" ht="18" x14ac:dyDescent="0.25">
      <c r="A104" s="125" t="str">
        <f>VLOOKUP(B104,'[1]LISTADO ATM'!$A$2:$C$821,3,0)</f>
        <v>DISTRITO NACIONAL</v>
      </c>
      <c r="B104" s="125">
        <v>706</v>
      </c>
      <c r="C104" s="125" t="str">
        <f>VLOOKUP(B104,'[1]LISTADO ATM'!$A$2:$B$821,2,0)</f>
        <v xml:space="preserve">ATM S/M Pristine </v>
      </c>
      <c r="D104" s="127" t="s">
        <v>2450</v>
      </c>
      <c r="E104" s="130">
        <v>335857708</v>
      </c>
    </row>
    <row r="105" spans="1:5" ht="18" x14ac:dyDescent="0.25">
      <c r="A105" s="125" t="str">
        <f>VLOOKUP(B105,'[1]LISTADO ATM'!$A$2:$C$821,3,0)</f>
        <v>NORTE</v>
      </c>
      <c r="B105" s="125">
        <v>594</v>
      </c>
      <c r="C105" s="125" t="str">
        <f>VLOOKUP(B105,'[1]LISTADO ATM'!$A$2:$B$821,2,0)</f>
        <v xml:space="preserve">ATM Plaza Venezuela II (Santiago) </v>
      </c>
      <c r="D105" s="127" t="s">
        <v>2450</v>
      </c>
      <c r="E105" s="130">
        <v>335857704</v>
      </c>
    </row>
    <row r="106" spans="1:5" ht="18" x14ac:dyDescent="0.25">
      <c r="A106" s="125" t="str">
        <f>VLOOKUP(B106,'[1]LISTADO ATM'!$A$2:$C$821,3,0)</f>
        <v>DISTRITO NACIONAL</v>
      </c>
      <c r="B106" s="125">
        <v>243</v>
      </c>
      <c r="C106" s="125" t="str">
        <f>VLOOKUP(B106,'[1]LISTADO ATM'!$A$2:$B$821,2,0)</f>
        <v xml:space="preserve">ATM Autoservicio Plaza Central  </v>
      </c>
      <c r="D106" s="127" t="s">
        <v>2450</v>
      </c>
      <c r="E106" s="130">
        <v>335858103</v>
      </c>
    </row>
    <row r="107" spans="1:5" ht="18" x14ac:dyDescent="0.25">
      <c r="A107" s="125" t="str">
        <f>VLOOKUP(B107,'[1]LISTADO ATM'!$A$2:$C$821,3,0)</f>
        <v>SUR</v>
      </c>
      <c r="B107" s="125">
        <v>403</v>
      </c>
      <c r="C107" s="125" t="str">
        <f>VLOOKUP(B107,'[1]LISTADO ATM'!$A$2:$B$821,2,0)</f>
        <v xml:space="preserve">ATM Oficina Vicente Noble </v>
      </c>
      <c r="D107" s="127" t="s">
        <v>2450</v>
      </c>
      <c r="E107" s="130">
        <v>335858123</v>
      </c>
    </row>
    <row r="108" spans="1:5" ht="18" x14ac:dyDescent="0.25">
      <c r="A108" s="125" t="str">
        <f>VLOOKUP(B108,'[1]LISTADO ATM'!$A$2:$C$821,3,0)</f>
        <v>DISTRITO NACIONAL</v>
      </c>
      <c r="B108" s="125">
        <v>441</v>
      </c>
      <c r="C108" s="125" t="str">
        <f>VLOOKUP(B108,'[1]LISTADO ATM'!$A$2:$B$821,2,0)</f>
        <v>ATM Estacion de Servicio Romulo Betancour</v>
      </c>
      <c r="D108" s="127" t="s">
        <v>2450</v>
      </c>
      <c r="E108" s="130">
        <v>335858154</v>
      </c>
    </row>
    <row r="109" spans="1:5" ht="18" x14ac:dyDescent="0.25">
      <c r="A109" s="125" t="str">
        <f>VLOOKUP(B109,'[1]LISTADO ATM'!$A$2:$C$821,3,0)</f>
        <v>DISTRITO NACIONAL</v>
      </c>
      <c r="B109" s="125">
        <v>231</v>
      </c>
      <c r="C109" s="125" t="str">
        <f>VLOOKUP(B109,'[1]LISTADO ATM'!$A$2:$B$821,2,0)</f>
        <v xml:space="preserve">ATM Oficina Zona Oriental </v>
      </c>
      <c r="D109" s="127" t="s">
        <v>2450</v>
      </c>
      <c r="E109" s="130">
        <v>335858325</v>
      </c>
    </row>
    <row r="110" spans="1:5" ht="18" x14ac:dyDescent="0.25">
      <c r="A110" s="125" t="str">
        <f>VLOOKUP(B110,'[1]LISTADO ATM'!$A$2:$C$821,3,0)</f>
        <v>DISTRITO NACIONAL</v>
      </c>
      <c r="B110" s="125">
        <v>425</v>
      </c>
      <c r="C110" s="125" t="str">
        <f>VLOOKUP(B110,'[1]LISTADO ATM'!$A$2:$B$821,2,0)</f>
        <v xml:space="preserve">ATM UNP Jumbo Luperón II </v>
      </c>
      <c r="D110" s="127" t="s">
        <v>2450</v>
      </c>
      <c r="E110" s="130">
        <v>335857893</v>
      </c>
    </row>
    <row r="111" spans="1:5" ht="18" x14ac:dyDescent="0.25">
      <c r="A111" s="125" t="str">
        <f>VLOOKUP(B111,'[1]LISTADO ATM'!$A$2:$C$821,3,0)</f>
        <v>DISTRITO NACIONAL</v>
      </c>
      <c r="B111" s="125">
        <v>952</v>
      </c>
      <c r="C111" s="125" t="str">
        <f>VLOOKUP(B111,'[1]LISTADO ATM'!$A$2:$B$821,2,0)</f>
        <v xml:space="preserve">ATM Alvarez Rivas </v>
      </c>
      <c r="D111" s="127" t="s">
        <v>2450</v>
      </c>
      <c r="E111" s="130">
        <v>335857895</v>
      </c>
    </row>
    <row r="112" spans="1:5" ht="18" x14ac:dyDescent="0.25">
      <c r="A112" s="125" t="str">
        <f>VLOOKUP(B112,'[1]LISTADO ATM'!$A$2:$C$821,3,0)</f>
        <v>DISTRITO NACIONAL</v>
      </c>
      <c r="B112" s="125">
        <v>721</v>
      </c>
      <c r="C112" s="125" t="str">
        <f>VLOOKUP(B112,'[1]LISTADO ATM'!$A$2:$B$821,2,0)</f>
        <v xml:space="preserve">ATM Oficina Charles de Gaulle II </v>
      </c>
      <c r="D112" s="127" t="s">
        <v>2450</v>
      </c>
      <c r="E112" s="130">
        <v>335858330</v>
      </c>
    </row>
    <row r="113" spans="1:5" ht="18" x14ac:dyDescent="0.25">
      <c r="A113" s="125" t="str">
        <f>VLOOKUP(B113,'[1]LISTADO ATM'!$A$2:$C$821,3,0)</f>
        <v>ESTE</v>
      </c>
      <c r="B113" s="125">
        <v>399</v>
      </c>
      <c r="C113" s="125" t="str">
        <f>VLOOKUP(B113,'[1]LISTADO ATM'!$A$2:$B$821,2,0)</f>
        <v xml:space="preserve">ATM Oficina La Romana II </v>
      </c>
      <c r="D113" s="127" t="s">
        <v>2450</v>
      </c>
      <c r="E113" s="130">
        <v>335858337</v>
      </c>
    </row>
    <row r="114" spans="1:5" ht="18" x14ac:dyDescent="0.25">
      <c r="A114" s="125" t="str">
        <f>VLOOKUP(B114,'[1]LISTADO ATM'!$A$2:$C$821,3,0)</f>
        <v>ESTE</v>
      </c>
      <c r="B114" s="125">
        <v>211</v>
      </c>
      <c r="C114" s="125" t="str">
        <f>VLOOKUP(B114,'[1]LISTADO ATM'!$A$2:$B$821,2,0)</f>
        <v xml:space="preserve">ATM Oficina La Romana I </v>
      </c>
      <c r="D114" s="127" t="s">
        <v>2450</v>
      </c>
      <c r="E114" s="130">
        <v>335858339</v>
      </c>
    </row>
    <row r="115" spans="1:5" ht="18" x14ac:dyDescent="0.25">
      <c r="A115" s="125" t="str">
        <f>VLOOKUP(B115,'[1]LISTADO ATM'!$A$2:$C$821,3,0)</f>
        <v>DISTRITO NACIONAL</v>
      </c>
      <c r="B115" s="125">
        <v>629</v>
      </c>
      <c r="C115" s="125" t="str">
        <f>VLOOKUP(B115,'[1]LISTADO ATM'!$A$2:$B$821,2,0)</f>
        <v xml:space="preserve">ATM Oficina Americana Independencia I </v>
      </c>
      <c r="D115" s="127" t="s">
        <v>2450</v>
      </c>
      <c r="E115" s="130">
        <v>335858323</v>
      </c>
    </row>
    <row r="116" spans="1:5" ht="18" x14ac:dyDescent="0.25">
      <c r="A116" s="125" t="str">
        <f>VLOOKUP(B116,'[1]LISTADO ATM'!$A$2:$C$821,3,0)</f>
        <v>DISTRITO NACIONAL</v>
      </c>
      <c r="B116" s="125">
        <v>554</v>
      </c>
      <c r="C116" s="125" t="str">
        <f>VLOOKUP(B116,'[1]LISTADO ATM'!$A$2:$B$821,2,0)</f>
        <v xml:space="preserve">ATM Oficina Isabel La Católica I </v>
      </c>
      <c r="D116" s="127" t="s">
        <v>2450</v>
      </c>
      <c r="E116" s="130">
        <v>335858486</v>
      </c>
    </row>
    <row r="117" spans="1:5" ht="18" x14ac:dyDescent="0.25">
      <c r="A117" s="125" t="e">
        <f>VLOOKUP(B117,'[1]LISTADO ATM'!$A$2:$C$821,3,0)</f>
        <v>#N/A</v>
      </c>
      <c r="B117" s="125"/>
      <c r="C117" s="125" t="e">
        <f>VLOOKUP(B117,'[1]LISTADO ATM'!$A$2:$B$821,2,0)</f>
        <v>#N/A</v>
      </c>
      <c r="D117" s="199"/>
      <c r="E117" s="197"/>
    </row>
    <row r="118" spans="1:5" ht="18" x14ac:dyDescent="0.25">
      <c r="A118" s="125" t="e">
        <f>VLOOKUP(B118,'[1]LISTADO ATM'!$A$2:$C$821,3,0)</f>
        <v>#N/A</v>
      </c>
      <c r="B118" s="125"/>
      <c r="C118" s="125" t="e">
        <f>VLOOKUP(B118,'[1]LISTADO ATM'!$A$2:$B$821,2,0)</f>
        <v>#N/A</v>
      </c>
      <c r="D118" s="199"/>
      <c r="E118" s="197"/>
    </row>
    <row r="119" spans="1:5" ht="18" x14ac:dyDescent="0.25">
      <c r="A119" s="125" t="e">
        <f>VLOOKUP(B119,'[1]LISTADO ATM'!$A$2:$C$821,3,0)</f>
        <v>#N/A</v>
      </c>
      <c r="B119" s="125"/>
      <c r="C119" s="125" t="e">
        <f>VLOOKUP(B119,'[1]LISTADO ATM'!$A$2:$B$821,2,0)</f>
        <v>#N/A</v>
      </c>
      <c r="D119" s="199"/>
      <c r="E119" s="200"/>
    </row>
    <row r="120" spans="1:5" ht="18" x14ac:dyDescent="0.25">
      <c r="A120" s="125" t="e">
        <f>VLOOKUP(B120,'[1]LISTADO ATM'!$A$2:$C$821,3,0)</f>
        <v>#N/A</v>
      </c>
      <c r="B120" s="125"/>
      <c r="C120" s="125" t="e">
        <f>VLOOKUP(B120,'[1]LISTADO ATM'!$A$2:$B$821,2,0)</f>
        <v>#N/A</v>
      </c>
      <c r="D120" s="199"/>
      <c r="E120" s="130"/>
    </row>
    <row r="121" spans="1:5" ht="18" x14ac:dyDescent="0.25">
      <c r="A121" s="125" t="e">
        <f>VLOOKUP(B121,'[1]LISTADO ATM'!$A$2:$C$821,3,0)</f>
        <v>#N/A</v>
      </c>
      <c r="B121" s="125"/>
      <c r="C121" s="125" t="e">
        <f>VLOOKUP(B121,'[1]LISTADO ATM'!$A$2:$B$821,2,0)</f>
        <v>#N/A</v>
      </c>
      <c r="D121" s="199"/>
      <c r="E121" s="125"/>
    </row>
    <row r="122" spans="1:5" ht="18" x14ac:dyDescent="0.25">
      <c r="A122" s="125" t="e">
        <f>VLOOKUP(B122,'[1]LISTADO ATM'!$A$2:$C$821,3,0)</f>
        <v>#N/A</v>
      </c>
      <c r="B122" s="125"/>
      <c r="C122" s="125" t="e">
        <f>VLOOKUP(B122,'[1]LISTADO ATM'!$A$2:$B$821,2,0)</f>
        <v>#N/A</v>
      </c>
      <c r="D122" s="199"/>
      <c r="E122" s="125"/>
    </row>
    <row r="123" spans="1:5" ht="18.75" thickBot="1" x14ac:dyDescent="0.3">
      <c r="A123" s="103" t="s">
        <v>2494</v>
      </c>
      <c r="B123" s="135">
        <f>COUNT(B79:B118)</f>
        <v>38</v>
      </c>
      <c r="C123" s="113"/>
      <c r="D123" s="113"/>
      <c r="E123" s="113"/>
    </row>
    <row r="124" spans="1:5" ht="15.75" thickBot="1" x14ac:dyDescent="0.3">
      <c r="B124" s="105"/>
      <c r="E124" s="105"/>
    </row>
    <row r="125" spans="1:5" ht="18.75" thickBot="1" x14ac:dyDescent="0.3">
      <c r="A125" s="165" t="s">
        <v>2450</v>
      </c>
      <c r="B125" s="166"/>
      <c r="C125" s="166"/>
      <c r="D125" s="166"/>
      <c r="E125" s="167"/>
    </row>
    <row r="126" spans="1:5" ht="18" x14ac:dyDescent="0.25">
      <c r="A126" s="102" t="s">
        <v>15</v>
      </c>
      <c r="B126" s="102" t="s">
        <v>2425</v>
      </c>
      <c r="C126" s="102" t="s">
        <v>46</v>
      </c>
      <c r="D126" s="102" t="s">
        <v>2428</v>
      </c>
      <c r="E126" s="102" t="s">
        <v>2426</v>
      </c>
    </row>
    <row r="127" spans="1:5" ht="18" x14ac:dyDescent="0.25">
      <c r="A127" s="100" t="str">
        <f>VLOOKUP(B127,'[1]LISTADO ATM'!$A$2:$C$821,3,0)</f>
        <v>DISTRITO NACIONAL</v>
      </c>
      <c r="B127" s="125">
        <v>490</v>
      </c>
      <c r="C127" s="125" t="str">
        <f>VLOOKUP(B127,'[1]LISTADO ATM'!$A$2:$B$821,2,0)</f>
        <v xml:space="preserve">ATM Hospital Ney Arias Lora </v>
      </c>
      <c r="D127" s="114" t="s">
        <v>2522</v>
      </c>
      <c r="E127" s="144">
        <v>335856019</v>
      </c>
    </row>
    <row r="128" spans="1:5" ht="18" x14ac:dyDescent="0.25">
      <c r="A128" s="100" t="str">
        <f>VLOOKUP(B128,'[1]LISTADO ATM'!$A$2:$C$821,3,0)</f>
        <v>DISTRITO NACIONAL</v>
      </c>
      <c r="B128" s="125">
        <v>302</v>
      </c>
      <c r="C128" s="125" t="str">
        <f>VLOOKUP(B128,'[1]LISTADO ATM'!$A$2:$B$821,2,0)</f>
        <v xml:space="preserve">ATM S/M Aprezio Los Mameyes  </v>
      </c>
      <c r="D128" s="114" t="s">
        <v>2522</v>
      </c>
      <c r="E128" s="144">
        <v>335856880</v>
      </c>
    </row>
    <row r="129" spans="1:5" ht="18" x14ac:dyDescent="0.25">
      <c r="A129" s="100" t="str">
        <f>VLOOKUP(B129,'[1]LISTADO ATM'!$A$2:$C$821,3,0)</f>
        <v>DISTRITO NACIONAL</v>
      </c>
      <c r="B129" s="125">
        <v>577</v>
      </c>
      <c r="C129" s="125" t="str">
        <f>VLOOKUP(B129,'[1]LISTADO ATM'!$A$2:$B$821,2,0)</f>
        <v xml:space="preserve">ATM Olé Ave. Duarte </v>
      </c>
      <c r="D129" s="114" t="s">
        <v>2522</v>
      </c>
      <c r="E129" s="144">
        <v>335856929</v>
      </c>
    </row>
    <row r="130" spans="1:5" ht="18" x14ac:dyDescent="0.25">
      <c r="A130" s="100" t="str">
        <f>VLOOKUP(B130,'[1]LISTADO ATM'!$A$2:$C$821,3,0)</f>
        <v>DISTRITO NACIONAL</v>
      </c>
      <c r="B130" s="125">
        <v>738</v>
      </c>
      <c r="C130" s="125" t="str">
        <f>VLOOKUP(B130,'[1]LISTADO ATM'!$A$2:$B$821,2,0)</f>
        <v xml:space="preserve">ATM Zona Franca Los Alcarrizos </v>
      </c>
      <c r="D130" s="114" t="s">
        <v>2522</v>
      </c>
      <c r="E130" s="144">
        <v>335856930</v>
      </c>
    </row>
    <row r="131" spans="1:5" ht="18" x14ac:dyDescent="0.25">
      <c r="A131" s="100" t="str">
        <f>VLOOKUP(B131,'[1]LISTADO ATM'!$A$2:$C$821,3,0)</f>
        <v>DISTRITO NACIONAL</v>
      </c>
      <c r="B131" s="125">
        <v>180</v>
      </c>
      <c r="C131" s="125" t="str">
        <f>VLOOKUP(B131,'[1]LISTADO ATM'!$A$2:$B$821,2,0)</f>
        <v xml:space="preserve">ATM Megacentro II </v>
      </c>
      <c r="D131" s="114" t="s">
        <v>2522</v>
      </c>
      <c r="E131" s="144">
        <v>335856931</v>
      </c>
    </row>
    <row r="132" spans="1:5" ht="18" x14ac:dyDescent="0.25">
      <c r="A132" s="100" t="str">
        <f>VLOOKUP(B132,'[1]LISTADO ATM'!$A$2:$C$821,3,0)</f>
        <v>DISTRITO NACIONAL</v>
      </c>
      <c r="B132" s="125">
        <v>938</v>
      </c>
      <c r="C132" s="125" t="str">
        <f>VLOOKUP(B132,'[1]LISTADO ATM'!$A$2:$B$821,2,0)</f>
        <v xml:space="preserve">ATM Autobanco Oficina Filadelfia Plaza </v>
      </c>
      <c r="D132" s="114" t="s">
        <v>2522</v>
      </c>
      <c r="E132" s="144">
        <v>335856964</v>
      </c>
    </row>
    <row r="133" spans="1:5" ht="18" x14ac:dyDescent="0.25">
      <c r="A133" s="100" t="str">
        <f>VLOOKUP(B133,'[1]LISTADO ATM'!$A$2:$C$821,3,0)</f>
        <v>DISTRITO NACIONAL</v>
      </c>
      <c r="B133" s="125">
        <v>642</v>
      </c>
      <c r="C133" s="125" t="str">
        <f>VLOOKUP(B133,'[1]LISTADO ATM'!$A$2:$B$821,2,0)</f>
        <v xml:space="preserve">ATM OMSA Sto. Dgo. </v>
      </c>
      <c r="D133" s="114" t="s">
        <v>2522</v>
      </c>
      <c r="E133" s="144">
        <v>335856989</v>
      </c>
    </row>
    <row r="134" spans="1:5" ht="18" x14ac:dyDescent="0.25">
      <c r="A134" s="100" t="str">
        <f>VLOOKUP(B134,'[1]LISTADO ATM'!$A$2:$C$821,3,0)</f>
        <v>NORTE</v>
      </c>
      <c r="B134" s="125">
        <v>411</v>
      </c>
      <c r="C134" s="125" t="str">
        <f>VLOOKUP(B134,'[1]LISTADO ATM'!$A$2:$B$821,2,0)</f>
        <v xml:space="preserve">ATM UNP Piedra Blanca </v>
      </c>
      <c r="D134" s="114" t="s">
        <v>2522</v>
      </c>
      <c r="E134" s="144">
        <v>335857040</v>
      </c>
    </row>
    <row r="135" spans="1:5" ht="18" x14ac:dyDescent="0.25">
      <c r="A135" s="100" t="str">
        <f>VLOOKUP(B135,'[1]LISTADO ATM'!$A$2:$C$821,3,0)</f>
        <v>SUR</v>
      </c>
      <c r="B135" s="125">
        <v>5</v>
      </c>
      <c r="C135" s="125" t="str">
        <f>VLOOKUP(B135,'[1]LISTADO ATM'!$A$2:$B$821,2,0)</f>
        <v>ATM Oficina Autoservicio Villa Ofelia (San Juan)</v>
      </c>
      <c r="D135" s="114" t="s">
        <v>2522</v>
      </c>
      <c r="E135" s="144">
        <v>335857603</v>
      </c>
    </row>
    <row r="136" spans="1:5" ht="18" x14ac:dyDescent="0.25">
      <c r="A136" s="100" t="str">
        <f>VLOOKUP(B136,'[1]LISTADO ATM'!$A$2:$C$821,3,0)</f>
        <v>DISTRITO NACIONAL</v>
      </c>
      <c r="B136" s="125">
        <v>147</v>
      </c>
      <c r="C136" s="125" t="str">
        <f>VLOOKUP(B136,'[1]LISTADO ATM'!$A$2:$B$821,2,0)</f>
        <v xml:space="preserve">ATM Kiosco Megacentro I </v>
      </c>
      <c r="D136" s="114" t="s">
        <v>2522</v>
      </c>
      <c r="E136" s="144">
        <v>335857656</v>
      </c>
    </row>
    <row r="137" spans="1:5" ht="18" x14ac:dyDescent="0.25">
      <c r="A137" s="100" t="str">
        <f>VLOOKUP(B137,'[1]LISTADO ATM'!$A$2:$C$821,3,0)</f>
        <v>DISTRITO NACIONAL</v>
      </c>
      <c r="B137" s="125">
        <v>836</v>
      </c>
      <c r="C137" s="125" t="str">
        <f>VLOOKUP(B137,'[1]LISTADO ATM'!$A$2:$B$821,2,0)</f>
        <v xml:space="preserve">ATM UNP Plaza Luperón </v>
      </c>
      <c r="D137" s="114" t="s">
        <v>2522</v>
      </c>
      <c r="E137" s="144">
        <v>335858159</v>
      </c>
    </row>
    <row r="138" spans="1:5" ht="18" x14ac:dyDescent="0.25">
      <c r="A138" s="100" t="str">
        <f>VLOOKUP(B138,'[1]LISTADO ATM'!$A$2:$C$821,3,0)</f>
        <v>ESTE</v>
      </c>
      <c r="B138" s="125">
        <v>612</v>
      </c>
      <c r="C138" s="125" t="str">
        <f>VLOOKUP(B138,'[1]LISTADO ATM'!$A$2:$B$821,2,0)</f>
        <v xml:space="preserve">ATM Plaza Orense (La Romana) </v>
      </c>
      <c r="D138" s="114" t="s">
        <v>2522</v>
      </c>
      <c r="E138" s="144">
        <v>335857888</v>
      </c>
    </row>
    <row r="139" spans="1:5" ht="18" x14ac:dyDescent="0.25">
      <c r="A139" s="100" t="str">
        <f>VLOOKUP(B139,'[1]LISTADO ATM'!$A$2:$C$821,3,0)</f>
        <v>DISTRITO NACIONAL</v>
      </c>
      <c r="B139" s="125">
        <v>566</v>
      </c>
      <c r="C139" s="125" t="str">
        <f>VLOOKUP(B139,'[1]LISTADO ATM'!$A$2:$B$821,2,0)</f>
        <v xml:space="preserve">ATM Hiper Olé Aut. Duarte </v>
      </c>
      <c r="D139" s="114" t="s">
        <v>2522</v>
      </c>
      <c r="E139" s="144">
        <v>335857907</v>
      </c>
    </row>
    <row r="140" spans="1:5" ht="18" x14ac:dyDescent="0.25">
      <c r="A140" s="100"/>
      <c r="B140" s="125"/>
      <c r="C140" s="130"/>
      <c r="D140" s="114"/>
      <c r="E140" s="143"/>
    </row>
    <row r="141" spans="1:5" ht="18" x14ac:dyDescent="0.25">
      <c r="A141" s="100"/>
      <c r="B141" s="125"/>
      <c r="C141" s="130"/>
      <c r="D141" s="125"/>
      <c r="E141" s="143"/>
    </row>
    <row r="142" spans="1:5" ht="18.75" thickBot="1" x14ac:dyDescent="0.3">
      <c r="A142" s="103" t="s">
        <v>2494</v>
      </c>
      <c r="B142" s="135">
        <f>COUNT(B127:B139)</f>
        <v>13</v>
      </c>
      <c r="C142" s="113"/>
      <c r="D142" s="151"/>
      <c r="E142" s="152"/>
    </row>
    <row r="143" spans="1:5" ht="15.75" thickBot="1" x14ac:dyDescent="0.3">
      <c r="B143" s="105"/>
      <c r="E143" s="105"/>
    </row>
    <row r="144" spans="1:5" ht="18" x14ac:dyDescent="0.25">
      <c r="A144" s="160" t="s">
        <v>2497</v>
      </c>
      <c r="B144" s="161"/>
      <c r="C144" s="161"/>
      <c r="D144" s="161"/>
      <c r="E144" s="162"/>
    </row>
    <row r="145" spans="1:5" ht="18" x14ac:dyDescent="0.25">
      <c r="A145" s="102" t="s">
        <v>15</v>
      </c>
      <c r="B145" s="102" t="s">
        <v>2425</v>
      </c>
      <c r="C145" s="104" t="s">
        <v>46</v>
      </c>
      <c r="D145" s="128" t="s">
        <v>2428</v>
      </c>
      <c r="E145" s="102" t="s">
        <v>2426</v>
      </c>
    </row>
    <row r="146" spans="1:5" ht="18.75" customHeight="1" x14ac:dyDescent="0.25">
      <c r="A146" s="100" t="str">
        <f>VLOOKUP(B146,'[1]LISTADO ATM'!$A$2:$C$821,3,0)</f>
        <v>DISTRITO NACIONAL</v>
      </c>
      <c r="B146" s="125">
        <v>231</v>
      </c>
      <c r="C146" s="125" t="str">
        <f>VLOOKUP(B146,'[1]LISTADO ATM'!$A$2:$B$821,2,0)</f>
        <v xml:space="preserve">ATM Oficina Zona Oriental </v>
      </c>
      <c r="D146" s="125" t="s">
        <v>2521</v>
      </c>
      <c r="E146" s="143">
        <v>335856981</v>
      </c>
    </row>
    <row r="147" spans="1:5" ht="18.75" customHeight="1" x14ac:dyDescent="0.25">
      <c r="A147" s="100" t="str">
        <f>VLOOKUP(B147,'[1]LISTADO ATM'!$A$2:$C$821,3,0)</f>
        <v>DISTRITO NACIONAL</v>
      </c>
      <c r="B147" s="125">
        <v>540</v>
      </c>
      <c r="C147" s="125" t="str">
        <f>VLOOKUP(B147,'[1]LISTADO ATM'!$A$2:$B$821,2,0)</f>
        <v xml:space="preserve">ATM Autoservicio Sambil I </v>
      </c>
      <c r="D147" s="125" t="s">
        <v>2521</v>
      </c>
      <c r="E147" s="144">
        <v>335856986</v>
      </c>
    </row>
    <row r="148" spans="1:5" ht="18.75" customHeight="1" x14ac:dyDescent="0.25">
      <c r="A148" s="100" t="str">
        <f>VLOOKUP(B148,'[1]LISTADO ATM'!$A$2:$C$821,3,0)</f>
        <v>SUR</v>
      </c>
      <c r="B148" s="125">
        <v>5</v>
      </c>
      <c r="C148" s="125" t="str">
        <f>VLOOKUP(B148,'[1]LISTADO ATM'!$A$2:$B$821,2,0)</f>
        <v>ATM Oficina Autoservicio Villa Ofelia (San Juan)</v>
      </c>
      <c r="D148" s="125" t="s">
        <v>2526</v>
      </c>
      <c r="E148" s="125">
        <v>335856611</v>
      </c>
    </row>
    <row r="149" spans="1:5" ht="18.75" customHeight="1" x14ac:dyDescent="0.25">
      <c r="A149" s="100" t="str">
        <f>VLOOKUP(B149,'[1]LISTADO ATM'!$A$2:$C$821,3,0)</f>
        <v>NORTE</v>
      </c>
      <c r="B149" s="125">
        <v>291</v>
      </c>
      <c r="C149" s="125" t="str">
        <f>VLOOKUP(B149,'[1]LISTADO ATM'!$A$2:$B$821,2,0)</f>
        <v xml:space="preserve">ATM S/M Jumbo Las Colinas </v>
      </c>
      <c r="D149" s="125" t="s">
        <v>2526</v>
      </c>
      <c r="E149" s="125">
        <v>335856803</v>
      </c>
    </row>
    <row r="150" spans="1:5" ht="18.75" customHeight="1" x14ac:dyDescent="0.25">
      <c r="A150" s="100" t="str">
        <f>VLOOKUP(B150,'[1]LISTADO ATM'!$A$2:$C$821,3,0)</f>
        <v>DISTRITO NACIONAL</v>
      </c>
      <c r="B150" s="125">
        <v>900</v>
      </c>
      <c r="C150" s="125" t="str">
        <f>VLOOKUP(B150,'[1]LISTADO ATM'!$A$2:$B$821,2,0)</f>
        <v xml:space="preserve">ATM UNP Merca Santo Domingo </v>
      </c>
      <c r="D150" s="125" t="s">
        <v>2526</v>
      </c>
      <c r="E150" s="125">
        <v>335856881</v>
      </c>
    </row>
    <row r="151" spans="1:5" ht="18.75" customHeight="1" x14ac:dyDescent="0.25">
      <c r="A151" s="100" t="str">
        <f>VLOOKUP(B151,'[1]LISTADO ATM'!$A$2:$C$821,3,0)</f>
        <v>NORTE</v>
      </c>
      <c r="B151" s="125">
        <v>965</v>
      </c>
      <c r="C151" s="125" t="str">
        <f>VLOOKUP(B151,'[1]LISTADO ATM'!$A$2:$B$821,2,0)</f>
        <v xml:space="preserve">ATM S/M La Fuente FUN (Santiago) </v>
      </c>
      <c r="D151" s="125" t="s">
        <v>2526</v>
      </c>
      <c r="E151" s="125">
        <v>335856894</v>
      </c>
    </row>
    <row r="152" spans="1:5" ht="18.75" thickBot="1" x14ac:dyDescent="0.3">
      <c r="A152" s="103" t="s">
        <v>2494</v>
      </c>
      <c r="B152" s="135">
        <f>COUNT(B146:B151)</f>
        <v>6</v>
      </c>
      <c r="C152" s="113"/>
      <c r="D152" s="129"/>
      <c r="E152" s="129"/>
    </row>
    <row r="153" spans="1:5" ht="15.75" thickBot="1" x14ac:dyDescent="0.3">
      <c r="B153" s="105"/>
      <c r="E153" s="105"/>
    </row>
    <row r="154" spans="1:5" ht="18.75" thickBot="1" x14ac:dyDescent="0.3">
      <c r="A154" s="163" t="s">
        <v>2498</v>
      </c>
      <c r="B154" s="164"/>
      <c r="D154" s="105"/>
      <c r="E154" s="105"/>
    </row>
    <row r="155" spans="1:5" ht="18.75" thickBot="1" x14ac:dyDescent="0.3">
      <c r="A155" s="131">
        <f>+B123+B142+B152</f>
        <v>57</v>
      </c>
      <c r="B155" s="132"/>
    </row>
    <row r="156" spans="1:5" ht="15.75" thickBot="1" x14ac:dyDescent="0.3">
      <c r="B156" s="105"/>
      <c r="E156" s="105"/>
    </row>
    <row r="157" spans="1:5" ht="18.75" thickBot="1" x14ac:dyDescent="0.3">
      <c r="A157" s="165" t="s">
        <v>2499</v>
      </c>
      <c r="B157" s="166"/>
      <c r="C157" s="166"/>
      <c r="D157" s="166"/>
      <c r="E157" s="167"/>
    </row>
    <row r="158" spans="1:5" ht="18" x14ac:dyDescent="0.25">
      <c r="A158" s="106" t="s">
        <v>15</v>
      </c>
      <c r="B158" s="111" t="s">
        <v>2425</v>
      </c>
      <c r="C158" s="104" t="s">
        <v>46</v>
      </c>
      <c r="D158" s="168" t="s">
        <v>2428</v>
      </c>
      <c r="E158" s="169"/>
    </row>
    <row r="159" spans="1:5" ht="18" x14ac:dyDescent="0.25">
      <c r="A159" s="125" t="str">
        <f>VLOOKUP(B159,'[1]LISTADO ATM'!$A$2:$C$821,3,0)</f>
        <v>DISTRITO NACIONAL</v>
      </c>
      <c r="B159" s="125">
        <v>810</v>
      </c>
      <c r="C159" s="125" t="str">
        <f>VLOOKUP(B159,'[1]LISTADO ATM'!$A$2:$B$821,2,0)</f>
        <v xml:space="preserve">ATM UNP Multicentro La Sirena José Contreras </v>
      </c>
      <c r="D159" s="158" t="s">
        <v>2501</v>
      </c>
      <c r="E159" s="159"/>
    </row>
    <row r="160" spans="1:5" ht="18" x14ac:dyDescent="0.25">
      <c r="A160" s="125" t="str">
        <f>VLOOKUP(B160,'[1]LISTADO ATM'!$A$2:$C$821,3,0)</f>
        <v>DISTRITO NACIONAL</v>
      </c>
      <c r="B160" s="125">
        <v>725</v>
      </c>
      <c r="C160" s="125" t="str">
        <f>VLOOKUP(B160,'[1]LISTADO ATM'!$A$2:$B$821,2,0)</f>
        <v xml:space="preserve">ATM El Huacal II  </v>
      </c>
      <c r="D160" s="158" t="s">
        <v>2525</v>
      </c>
      <c r="E160" s="159"/>
    </row>
    <row r="161" spans="1:5" ht="18" x14ac:dyDescent="0.25">
      <c r="A161" s="125" t="str">
        <f>VLOOKUP(B161,'[1]LISTADO ATM'!$A$2:$C$821,3,0)</f>
        <v>DISTRITO NACIONAL</v>
      </c>
      <c r="B161" s="125">
        <v>578</v>
      </c>
      <c r="C161" s="125" t="str">
        <f>VLOOKUP(B161,'[1]LISTADO ATM'!$A$2:$B$821,2,0)</f>
        <v xml:space="preserve">ATM Procuraduría General de la República </v>
      </c>
      <c r="D161" s="158" t="s">
        <v>2501</v>
      </c>
      <c r="E161" s="159"/>
    </row>
    <row r="162" spans="1:5" ht="18" x14ac:dyDescent="0.25">
      <c r="A162" s="125" t="str">
        <f>VLOOKUP(B162,'[1]LISTADO ATM'!$A$2:$C$821,3,0)</f>
        <v>DISTRITO NACIONAL</v>
      </c>
      <c r="B162" s="125">
        <v>655</v>
      </c>
      <c r="C162" s="125" t="str">
        <f>VLOOKUP(B162,'[1]LISTADO ATM'!$A$2:$B$821,2,0)</f>
        <v>ATM Farmacia Sandra</v>
      </c>
      <c r="D162" s="158" t="s">
        <v>2525</v>
      </c>
      <c r="E162" s="159"/>
    </row>
    <row r="163" spans="1:5" ht="18" x14ac:dyDescent="0.25">
      <c r="A163" s="125" t="str">
        <f>VLOOKUP(B163,'[1]LISTADO ATM'!$A$2:$C$821,3,0)</f>
        <v>DISTRITO NACIONAL</v>
      </c>
      <c r="B163" s="125">
        <v>561</v>
      </c>
      <c r="C163" s="125" t="str">
        <f>VLOOKUP(B163,'[1]LISTADO ATM'!$A$2:$B$821,2,0)</f>
        <v xml:space="preserve">ATM Comando Regional P.N. S.D. Este </v>
      </c>
      <c r="D163" s="158" t="s">
        <v>2525</v>
      </c>
      <c r="E163" s="159"/>
    </row>
    <row r="164" spans="1:5" ht="18" x14ac:dyDescent="0.25">
      <c r="A164" s="125" t="str">
        <f>VLOOKUP(B164,'[1]LISTADO ATM'!$A$2:$C$821,3,0)</f>
        <v>DISTRITO NACIONAL</v>
      </c>
      <c r="B164" s="125">
        <v>600</v>
      </c>
      <c r="C164" s="125" t="str">
        <f>VLOOKUP(B164,'[1]LISTADO ATM'!$A$2:$B$821,2,0)</f>
        <v>ATM S/M Bravo Hipica</v>
      </c>
      <c r="D164" s="158" t="s">
        <v>2501</v>
      </c>
      <c r="E164" s="159"/>
    </row>
    <row r="165" spans="1:5" ht="18" x14ac:dyDescent="0.25">
      <c r="A165" s="125" t="str">
        <f>VLOOKUP(B165,'[1]LISTADO ATM'!$A$2:$C$821,3,0)</f>
        <v>ESTE</v>
      </c>
      <c r="B165" s="125">
        <v>608</v>
      </c>
      <c r="C165" s="125" t="str">
        <f>VLOOKUP(B165,'[1]LISTADO ATM'!$A$2:$B$821,2,0)</f>
        <v xml:space="preserve">ATM Oficina Jumbo (San Pedro) </v>
      </c>
      <c r="D165" s="158" t="s">
        <v>2501</v>
      </c>
      <c r="E165" s="159"/>
    </row>
    <row r="166" spans="1:5" ht="18" x14ac:dyDescent="0.25">
      <c r="A166" s="125" t="str">
        <f>VLOOKUP(B166,'[1]LISTADO ATM'!$A$2:$C$821,3,0)</f>
        <v>DISTRITO NACIONAL</v>
      </c>
      <c r="B166" s="125">
        <v>162</v>
      </c>
      <c r="C166" s="125" t="str">
        <f>VLOOKUP(B166,'[1]LISTADO ATM'!$A$2:$B$821,2,0)</f>
        <v xml:space="preserve">ATM Oficina Tiradentes I </v>
      </c>
      <c r="D166" s="158" t="s">
        <v>2501</v>
      </c>
      <c r="E166" s="159"/>
    </row>
    <row r="167" spans="1:5" ht="18" x14ac:dyDescent="0.25">
      <c r="A167" s="125" t="str">
        <f>VLOOKUP(B167,'[1]LISTADO ATM'!$A$2:$C$821,3,0)</f>
        <v>DISTRITO NACIONAL</v>
      </c>
      <c r="B167" s="125">
        <v>904</v>
      </c>
      <c r="C167" s="125" t="str">
        <f>VLOOKUP(B167,'[1]LISTADO ATM'!$A$2:$B$821,2,0)</f>
        <v xml:space="preserve">ATM Oficina Multicentro La Sirena Churchill </v>
      </c>
      <c r="D167" s="158" t="s">
        <v>2501</v>
      </c>
      <c r="E167" s="159"/>
    </row>
    <row r="168" spans="1:5" ht="18" x14ac:dyDescent="0.25">
      <c r="A168" s="125" t="str">
        <f>VLOOKUP(B168,'[1]LISTADO ATM'!$A$2:$C$821,3,0)</f>
        <v>DISTRITO NACIONAL</v>
      </c>
      <c r="B168" s="125">
        <v>925</v>
      </c>
      <c r="C168" s="125" t="str">
        <f>VLOOKUP(B168,'[1]LISTADO ATM'!$A$2:$B$821,2,0)</f>
        <v xml:space="preserve">ATM Oficina Plaza Lama Av. 27 de Febrero </v>
      </c>
      <c r="D168" s="158" t="s">
        <v>2501</v>
      </c>
      <c r="E168" s="159"/>
    </row>
    <row r="169" spans="1:5" ht="18" x14ac:dyDescent="0.25">
      <c r="A169" s="125" t="e">
        <f>VLOOKUP(B169,'[1]LISTADO ATM'!$A$2:$C$821,3,0)</f>
        <v>#N/A</v>
      </c>
      <c r="B169" s="125"/>
      <c r="C169" s="125" t="e">
        <f>VLOOKUP(B169,'[1]LISTADO ATM'!$A$2:$B$821,2,0)</f>
        <v>#N/A</v>
      </c>
      <c r="D169" s="158"/>
      <c r="E169" s="159"/>
    </row>
    <row r="170" spans="1:5" ht="18" x14ac:dyDescent="0.25">
      <c r="A170" s="125" t="e">
        <f>VLOOKUP(B170,'[1]LISTADO ATM'!$A$2:$C$821,3,0)</f>
        <v>#N/A</v>
      </c>
      <c r="B170" s="125"/>
      <c r="C170" s="125" t="e">
        <f>VLOOKUP(B170,'[1]LISTADO ATM'!$A$2:$B$821,2,0)</f>
        <v>#N/A</v>
      </c>
      <c r="D170" s="153"/>
      <c r="E170" s="154"/>
    </row>
    <row r="171" spans="1:5" ht="18" x14ac:dyDescent="0.25">
      <c r="A171" s="125" t="e">
        <f>VLOOKUP(B171,'[1]LISTADO ATM'!$A$2:$C$821,3,0)</f>
        <v>#N/A</v>
      </c>
      <c r="B171" s="125"/>
      <c r="C171" s="125" t="e">
        <f>VLOOKUP(B171,'[1]LISTADO ATM'!$A$2:$B$821,2,0)</f>
        <v>#N/A</v>
      </c>
      <c r="D171" s="153"/>
      <c r="E171" s="154"/>
    </row>
    <row r="172" spans="1:5" ht="18" x14ac:dyDescent="0.25">
      <c r="A172" s="125" t="e">
        <f>VLOOKUP(B172,'[1]LISTADO ATM'!$A$2:$C$821,3,0)</f>
        <v>#N/A</v>
      </c>
      <c r="B172" s="125"/>
      <c r="C172" s="125" t="e">
        <f>VLOOKUP(B172,'[1]LISTADO ATM'!$A$2:$B$821,2,0)</f>
        <v>#N/A</v>
      </c>
      <c r="D172" s="153"/>
      <c r="E172" s="154"/>
    </row>
    <row r="173" spans="1:5" ht="18" x14ac:dyDescent="0.25">
      <c r="A173" s="125" t="e">
        <f>VLOOKUP(B173,'[1]LISTADO ATM'!$A$2:$C$821,3,0)</f>
        <v>#N/A</v>
      </c>
      <c r="B173" s="125"/>
      <c r="C173" s="125" t="e">
        <f>VLOOKUP(B173,'[1]LISTADO ATM'!$A$2:$B$821,2,0)</f>
        <v>#N/A</v>
      </c>
      <c r="D173" s="153"/>
      <c r="E173" s="154"/>
    </row>
    <row r="174" spans="1:5" ht="18" x14ac:dyDescent="0.25">
      <c r="A174" s="125" t="e">
        <f>VLOOKUP(B174,'[1]LISTADO ATM'!$A$2:$C$821,3,0)</f>
        <v>#N/A</v>
      </c>
      <c r="B174" s="125"/>
      <c r="C174" s="125" t="e">
        <f>VLOOKUP(B174,'[1]LISTADO ATM'!$A$2:$B$821,2,0)</f>
        <v>#N/A</v>
      </c>
      <c r="D174" s="153"/>
      <c r="E174" s="154"/>
    </row>
    <row r="175" spans="1:5" ht="18" x14ac:dyDescent="0.25">
      <c r="A175" s="125" t="e">
        <f>VLOOKUP(B175,'[1]LISTADO ATM'!$A$2:$C$821,3,0)</f>
        <v>#N/A</v>
      </c>
      <c r="B175" s="125"/>
      <c r="C175" s="125" t="e">
        <f>VLOOKUP(B175,'[1]LISTADO ATM'!$A$2:$B$821,2,0)</f>
        <v>#N/A</v>
      </c>
      <c r="D175" s="153"/>
      <c r="E175" s="154"/>
    </row>
    <row r="176" spans="1:5" ht="18.75" thickBot="1" x14ac:dyDescent="0.3">
      <c r="A176" s="103" t="s">
        <v>2494</v>
      </c>
      <c r="B176" s="135">
        <f>COUNT(B159:B168)</f>
        <v>10</v>
      </c>
      <c r="C176" s="133"/>
      <c r="D176" s="133"/>
      <c r="E176" s="134"/>
    </row>
    <row r="177" spans="2:2" x14ac:dyDescent="0.25">
      <c r="B177" s="202"/>
    </row>
    <row r="178" spans="2:2" x14ac:dyDescent="0.25">
      <c r="B178" s="202"/>
    </row>
    <row r="179" spans="2:2" x14ac:dyDescent="0.25">
      <c r="B179" s="202"/>
    </row>
    <row r="180" spans="2:2" x14ac:dyDescent="0.25">
      <c r="B180" s="202"/>
    </row>
    <row r="181" spans="2:2" x14ac:dyDescent="0.25">
      <c r="B181" s="202"/>
    </row>
    <row r="182" spans="2:2" x14ac:dyDescent="0.25">
      <c r="B182" s="202"/>
    </row>
    <row r="183" spans="2:2" x14ac:dyDescent="0.25">
      <c r="B183" s="202"/>
    </row>
    <row r="184" spans="2:2" x14ac:dyDescent="0.25">
      <c r="B184" s="202"/>
    </row>
  </sheetData>
  <mergeCells count="23">
    <mergeCell ref="D166:E166"/>
    <mergeCell ref="D167:E167"/>
    <mergeCell ref="D168:E168"/>
    <mergeCell ref="D169:E169"/>
    <mergeCell ref="D161:E161"/>
    <mergeCell ref="D162:E162"/>
    <mergeCell ref="D163:E163"/>
    <mergeCell ref="D164:E164"/>
    <mergeCell ref="D165:E165"/>
    <mergeCell ref="A154:B154"/>
    <mergeCell ref="A157:E157"/>
    <mergeCell ref="D158:E158"/>
    <mergeCell ref="D159:E159"/>
    <mergeCell ref="D160:E160"/>
    <mergeCell ref="C64:E64"/>
    <mergeCell ref="A66:E66"/>
    <mergeCell ref="C75:E75"/>
    <mergeCell ref="A77:E77"/>
    <mergeCell ref="A144:E144"/>
    <mergeCell ref="A125:E125"/>
    <mergeCell ref="A1:E1"/>
    <mergeCell ref="A2:E2"/>
    <mergeCell ref="A7:E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2551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261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2432</v>
      </c>
      <c r="B1" s="186"/>
      <c r="C1" s="186"/>
      <c r="D1" s="186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2442</v>
      </c>
      <c r="B18" s="186"/>
      <c r="C18" s="186"/>
      <c r="D18" s="186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212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193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192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192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191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190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151.5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150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150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156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109.15079861111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48.6746064814797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2598</v>
      </c>
      <c r="C3" s="29" t="s">
        <v>2554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2599</v>
      </c>
      <c r="C5" s="29" t="s">
        <v>2555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2600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2601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2602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2556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2557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2558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2559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2586</v>
      </c>
      <c r="C374" s="29" t="s">
        <v>2573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2560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2587</v>
      </c>
      <c r="C377" s="29" t="s">
        <v>2574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2552</v>
      </c>
      <c r="D388" s="29" t="s">
        <v>87</v>
      </c>
      <c r="E388" s="29" t="s">
        <v>90</v>
      </c>
      <c r="F388" s="32" t="s">
        <v>2038</v>
      </c>
      <c r="G388" s="32" t="s">
        <v>2553</v>
      </c>
      <c r="H388" s="32" t="s">
        <v>2553</v>
      </c>
      <c r="I388" s="32" t="s">
        <v>1279</v>
      </c>
      <c r="J388" s="32" t="s">
        <v>2040</v>
      </c>
      <c r="K388" s="32" t="s">
        <v>2553</v>
      </c>
      <c r="L388" s="32" t="s">
        <v>2553</v>
      </c>
      <c r="M388" s="32" t="s">
        <v>2553</v>
      </c>
      <c r="N388" s="32" t="s">
        <v>2553</v>
      </c>
      <c r="O388" s="32" t="s">
        <v>1184</v>
      </c>
    </row>
    <row r="389" spans="1:15" ht="15.75" x14ac:dyDescent="0.25">
      <c r="A389" s="31">
        <v>363</v>
      </c>
      <c r="B389" s="32" t="s">
        <v>2588</v>
      </c>
      <c r="C389" s="29" t="s">
        <v>2575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2589</v>
      </c>
      <c r="C391" s="29" t="s">
        <v>2576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2590</v>
      </c>
      <c r="C393" s="29" t="s">
        <v>2577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2591</v>
      </c>
      <c r="C394" s="29" t="s">
        <v>2578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2585</v>
      </c>
      <c r="C395" s="29" t="s">
        <v>2572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2561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2595</v>
      </c>
      <c r="C399" s="29" t="s">
        <v>2582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2562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2563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2564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2596</v>
      </c>
      <c r="C405" s="29" t="s">
        <v>2583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2565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2592</v>
      </c>
      <c r="C499" s="29" t="s">
        <v>2579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2566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2593</v>
      </c>
      <c r="C549" s="29" t="s">
        <v>2580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2567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2568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2597</v>
      </c>
      <c r="C583" s="29" t="s">
        <v>2584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2594</v>
      </c>
      <c r="C650" s="29" t="s">
        <v>2581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2569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2570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2571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95">
        <v>985</v>
      </c>
      <c r="B793" s="196" t="s">
        <v>1152</v>
      </c>
      <c r="C793" s="197" t="s">
        <v>1153</v>
      </c>
      <c r="D793" s="197" t="s">
        <v>72</v>
      </c>
      <c r="E793" s="197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96" t="s">
        <v>1182</v>
      </c>
    </row>
    <row r="794" spans="1:15" s="99" customFormat="1" ht="15.75" x14ac:dyDescent="0.25">
      <c r="A794" s="195">
        <v>986</v>
      </c>
      <c r="B794" s="196" t="s">
        <v>1154</v>
      </c>
      <c r="C794" s="197" t="s">
        <v>1155</v>
      </c>
      <c r="D794" s="196" t="s">
        <v>72</v>
      </c>
      <c r="E794" s="196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96" t="s">
        <v>1211</v>
      </c>
    </row>
    <row r="795" spans="1:15" s="99" customFormat="1" ht="15.75" x14ac:dyDescent="0.25">
      <c r="A795" s="195">
        <v>987</v>
      </c>
      <c r="B795" s="196" t="s">
        <v>1156</v>
      </c>
      <c r="C795" s="197" t="s">
        <v>1157</v>
      </c>
      <c r="D795" s="196" t="s">
        <v>72</v>
      </c>
      <c r="E795" s="196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96" t="s">
        <v>1211</v>
      </c>
    </row>
    <row r="796" spans="1:15" s="99" customFormat="1" ht="15.75" x14ac:dyDescent="0.25">
      <c r="A796" s="195">
        <v>988</v>
      </c>
      <c r="B796" s="196" t="s">
        <v>1158</v>
      </c>
      <c r="C796" s="197" t="s">
        <v>1159</v>
      </c>
      <c r="D796" s="197" t="s">
        <v>72</v>
      </c>
      <c r="E796" s="197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96" t="s">
        <v>1188</v>
      </c>
    </row>
    <row r="797" spans="1:15" s="99" customFormat="1" ht="15.75" x14ac:dyDescent="0.25">
      <c r="A797" s="195">
        <v>989</v>
      </c>
      <c r="B797" s="196" t="s">
        <v>1160</v>
      </c>
      <c r="C797" s="197" t="s">
        <v>1161</v>
      </c>
      <c r="D797" s="197" t="s">
        <v>72</v>
      </c>
      <c r="E797" s="197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96" t="s">
        <v>1186</v>
      </c>
    </row>
    <row r="798" spans="1:15" s="99" customFormat="1" ht="15.75" x14ac:dyDescent="0.25">
      <c r="A798" s="195">
        <v>742</v>
      </c>
      <c r="B798" s="196" t="s">
        <v>1162</v>
      </c>
      <c r="C798" s="197" t="s">
        <v>1163</v>
      </c>
      <c r="D798" s="197" t="s">
        <v>72</v>
      </c>
      <c r="E798" s="197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96" t="s">
        <v>1193</v>
      </c>
    </row>
    <row r="799" spans="1:15" s="99" customFormat="1" ht="15.75" x14ac:dyDescent="0.25">
      <c r="A799" s="195">
        <v>991</v>
      </c>
      <c r="B799" s="196" t="s">
        <v>1164</v>
      </c>
      <c r="C799" s="197" t="s">
        <v>1165</v>
      </c>
      <c r="D799" s="197" t="s">
        <v>72</v>
      </c>
      <c r="E799" s="197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96" t="s">
        <v>1182</v>
      </c>
    </row>
    <row r="800" spans="1:15" s="99" customFormat="1" ht="15.75" x14ac:dyDescent="0.25">
      <c r="A800" s="195">
        <v>715</v>
      </c>
      <c r="B800" s="196" t="s">
        <v>1166</v>
      </c>
      <c r="C800" s="197" t="s">
        <v>1167</v>
      </c>
      <c r="D800" s="197" t="s">
        <v>72</v>
      </c>
      <c r="E800" s="197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96" t="s">
        <v>1187</v>
      </c>
    </row>
    <row r="801" spans="1:15" s="99" customFormat="1" ht="15.75" x14ac:dyDescent="0.25">
      <c r="A801" s="195">
        <v>993</v>
      </c>
      <c r="B801" s="196" t="s">
        <v>1168</v>
      </c>
      <c r="C801" s="197" t="s">
        <v>1169</v>
      </c>
      <c r="D801" s="197" t="s">
        <v>72</v>
      </c>
      <c r="E801" s="197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96" t="s">
        <v>1192</v>
      </c>
    </row>
    <row r="802" spans="1:15" s="99" customFormat="1" ht="15.75" x14ac:dyDescent="0.25">
      <c r="A802" s="195">
        <v>994</v>
      </c>
      <c r="B802" s="196" t="s">
        <v>1894</v>
      </c>
      <c r="C802" s="197" t="s">
        <v>1893</v>
      </c>
      <c r="D802" s="197" t="s">
        <v>72</v>
      </c>
      <c r="E802" s="197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96" t="s">
        <v>2026</v>
      </c>
    </row>
    <row r="803" spans="1:15" s="99" customFormat="1" ht="15.75" x14ac:dyDescent="0.25">
      <c r="A803" s="195">
        <v>545</v>
      </c>
      <c r="B803" s="196" t="s">
        <v>1170</v>
      </c>
      <c r="C803" s="197" t="s">
        <v>1171</v>
      </c>
      <c r="D803" s="197" t="s">
        <v>72</v>
      </c>
      <c r="E803" s="197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96" t="s">
        <v>1190</v>
      </c>
    </row>
    <row r="804" spans="1:15" s="99" customFormat="1" ht="15.75" x14ac:dyDescent="0.25">
      <c r="A804" s="195">
        <v>996</v>
      </c>
      <c r="B804" s="196" t="s">
        <v>1195</v>
      </c>
      <c r="C804" s="197" t="s">
        <v>1196</v>
      </c>
      <c r="D804" s="197" t="s">
        <v>72</v>
      </c>
      <c r="E804" s="197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96" t="s">
        <v>1186</v>
      </c>
    </row>
    <row r="805" spans="1:15" s="99" customFormat="1" ht="15.75" x14ac:dyDescent="0.25">
      <c r="A805" s="195">
        <v>724</v>
      </c>
      <c r="B805" s="196" t="s">
        <v>1172</v>
      </c>
      <c r="C805" s="197" t="s">
        <v>1173</v>
      </c>
      <c r="D805" s="197" t="s">
        <v>72</v>
      </c>
      <c r="E805" s="197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96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98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261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2021-04-19T20:04:17Z</dcterms:modified>
</cp:coreProperties>
</file>