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B79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A82" i="16" l="1"/>
  <c r="A9" i="1"/>
  <c r="F9" i="1"/>
  <c r="G9" i="1"/>
  <c r="H9" i="1"/>
  <c r="I9" i="1"/>
  <c r="J9" i="1"/>
  <c r="K9" i="1"/>
  <c r="A51" i="1"/>
  <c r="F51" i="1"/>
  <c r="G51" i="1"/>
  <c r="H51" i="1"/>
  <c r="I51" i="1"/>
  <c r="J51" i="1"/>
  <c r="K51" i="1"/>
  <c r="A73" i="1"/>
  <c r="F73" i="1"/>
  <c r="G73" i="1"/>
  <c r="H73" i="1"/>
  <c r="I73" i="1"/>
  <c r="J73" i="1"/>
  <c r="K73" i="1"/>
  <c r="A35" i="1"/>
  <c r="F35" i="1"/>
  <c r="G35" i="1"/>
  <c r="H35" i="1"/>
  <c r="I35" i="1"/>
  <c r="J35" i="1"/>
  <c r="K35" i="1"/>
  <c r="A30" i="1"/>
  <c r="F30" i="1"/>
  <c r="G30" i="1"/>
  <c r="H30" i="1"/>
  <c r="I30" i="1"/>
  <c r="J30" i="1"/>
  <c r="K30" i="1"/>
  <c r="A15" i="1"/>
  <c r="F15" i="1"/>
  <c r="G15" i="1"/>
  <c r="H15" i="1"/>
  <c r="I15" i="1"/>
  <c r="J15" i="1"/>
  <c r="K15" i="1"/>
  <c r="A18" i="1"/>
  <c r="F18" i="1"/>
  <c r="G18" i="1"/>
  <c r="H18" i="1"/>
  <c r="I18" i="1"/>
  <c r="J18" i="1"/>
  <c r="K18" i="1"/>
  <c r="A82" i="1"/>
  <c r="F82" i="1"/>
  <c r="G82" i="1"/>
  <c r="H82" i="1"/>
  <c r="I82" i="1"/>
  <c r="J82" i="1"/>
  <c r="K82" i="1"/>
  <c r="A22" i="1"/>
  <c r="F22" i="1"/>
  <c r="G22" i="1"/>
  <c r="H22" i="1"/>
  <c r="I22" i="1"/>
  <c r="J22" i="1"/>
  <c r="K22" i="1"/>
  <c r="A90" i="1"/>
  <c r="F90" i="1"/>
  <c r="G90" i="1"/>
  <c r="H90" i="1"/>
  <c r="I90" i="1"/>
  <c r="J90" i="1"/>
  <c r="K90" i="1"/>
  <c r="A24" i="1"/>
  <c r="F24" i="1"/>
  <c r="G24" i="1"/>
  <c r="H24" i="1"/>
  <c r="I24" i="1"/>
  <c r="J24" i="1"/>
  <c r="K24" i="1"/>
  <c r="A91" i="1"/>
  <c r="F91" i="1"/>
  <c r="G91" i="1"/>
  <c r="H91" i="1"/>
  <c r="I91" i="1"/>
  <c r="J91" i="1"/>
  <c r="K91" i="1"/>
  <c r="A77" i="1"/>
  <c r="F77" i="1"/>
  <c r="G77" i="1"/>
  <c r="H77" i="1"/>
  <c r="I77" i="1"/>
  <c r="J77" i="1"/>
  <c r="K77" i="1"/>
  <c r="A58" i="1"/>
  <c r="F58" i="1"/>
  <c r="G58" i="1"/>
  <c r="H58" i="1"/>
  <c r="I58" i="1"/>
  <c r="J58" i="1"/>
  <c r="K58" i="1"/>
  <c r="A67" i="1"/>
  <c r="F67" i="1"/>
  <c r="G67" i="1"/>
  <c r="H67" i="1"/>
  <c r="I67" i="1"/>
  <c r="J67" i="1"/>
  <c r="K67" i="1"/>
  <c r="A60" i="1"/>
  <c r="F60" i="1"/>
  <c r="G60" i="1"/>
  <c r="H60" i="1"/>
  <c r="I60" i="1"/>
  <c r="J60" i="1"/>
  <c r="K60" i="1"/>
  <c r="A81" i="1"/>
  <c r="F81" i="1"/>
  <c r="G81" i="1"/>
  <c r="H81" i="1"/>
  <c r="I81" i="1"/>
  <c r="J81" i="1"/>
  <c r="K81" i="1"/>
  <c r="A48" i="1"/>
  <c r="F48" i="1"/>
  <c r="G48" i="1"/>
  <c r="H48" i="1"/>
  <c r="I48" i="1"/>
  <c r="J48" i="1"/>
  <c r="K48" i="1"/>
  <c r="A76" i="1"/>
  <c r="F76" i="1"/>
  <c r="G76" i="1"/>
  <c r="H76" i="1"/>
  <c r="I76" i="1"/>
  <c r="J76" i="1"/>
  <c r="K76" i="1"/>
  <c r="A25" i="1"/>
  <c r="F25" i="1"/>
  <c r="G25" i="1"/>
  <c r="H25" i="1"/>
  <c r="I25" i="1"/>
  <c r="J25" i="1"/>
  <c r="K25" i="1"/>
  <c r="A83" i="1"/>
  <c r="F83" i="1"/>
  <c r="G83" i="1"/>
  <c r="H83" i="1"/>
  <c r="I83" i="1"/>
  <c r="J83" i="1"/>
  <c r="K83" i="1"/>
  <c r="A93" i="1"/>
  <c r="F93" i="1"/>
  <c r="G93" i="1"/>
  <c r="H93" i="1"/>
  <c r="I93" i="1"/>
  <c r="J93" i="1"/>
  <c r="K93" i="1"/>
  <c r="A13" i="1"/>
  <c r="F13" i="1"/>
  <c r="G13" i="1"/>
  <c r="H13" i="1"/>
  <c r="I13" i="1"/>
  <c r="J13" i="1"/>
  <c r="K13" i="1"/>
  <c r="A52" i="1"/>
  <c r="F52" i="1"/>
  <c r="G52" i="1"/>
  <c r="H52" i="1"/>
  <c r="I52" i="1"/>
  <c r="J52" i="1"/>
  <c r="K52" i="1"/>
  <c r="A69" i="1"/>
  <c r="F69" i="1"/>
  <c r="G69" i="1"/>
  <c r="H69" i="1"/>
  <c r="I69" i="1"/>
  <c r="J69" i="1"/>
  <c r="K69" i="1"/>
  <c r="A41" i="1"/>
  <c r="F41" i="1"/>
  <c r="G41" i="1"/>
  <c r="H41" i="1"/>
  <c r="I41" i="1"/>
  <c r="J41" i="1"/>
  <c r="K41" i="1"/>
  <c r="A33" i="1"/>
  <c r="F33" i="1"/>
  <c r="G33" i="1"/>
  <c r="H33" i="1"/>
  <c r="I33" i="1"/>
  <c r="J33" i="1"/>
  <c r="K33" i="1"/>
  <c r="A31" i="1"/>
  <c r="F31" i="1"/>
  <c r="G31" i="1"/>
  <c r="H31" i="1"/>
  <c r="I31" i="1"/>
  <c r="J31" i="1"/>
  <c r="K31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8" i="1"/>
  <c r="F8" i="1"/>
  <c r="G8" i="1"/>
  <c r="H8" i="1"/>
  <c r="I8" i="1"/>
  <c r="J8" i="1"/>
  <c r="K8" i="1"/>
  <c r="A85" i="1" l="1"/>
  <c r="F85" i="1"/>
  <c r="G85" i="1"/>
  <c r="H85" i="1"/>
  <c r="I85" i="1"/>
  <c r="J85" i="1"/>
  <c r="K85" i="1"/>
  <c r="A46" i="1"/>
  <c r="F46" i="1"/>
  <c r="G46" i="1"/>
  <c r="H46" i="1"/>
  <c r="I46" i="1"/>
  <c r="J46" i="1"/>
  <c r="K46" i="1"/>
  <c r="A17" i="1"/>
  <c r="F17" i="1"/>
  <c r="G17" i="1"/>
  <c r="H17" i="1"/>
  <c r="I17" i="1"/>
  <c r="J17" i="1"/>
  <c r="K17" i="1"/>
  <c r="A39" i="1"/>
  <c r="F39" i="1"/>
  <c r="G39" i="1"/>
  <c r="H39" i="1"/>
  <c r="I39" i="1"/>
  <c r="J39" i="1"/>
  <c r="K39" i="1"/>
  <c r="A7" i="1"/>
  <c r="F7" i="1"/>
  <c r="G7" i="1"/>
  <c r="H7" i="1"/>
  <c r="I7" i="1"/>
  <c r="J7" i="1"/>
  <c r="K7" i="1"/>
  <c r="A12" i="1"/>
  <c r="F12" i="1"/>
  <c r="G12" i="1"/>
  <c r="H12" i="1"/>
  <c r="I12" i="1"/>
  <c r="J12" i="1"/>
  <c r="K12" i="1"/>
  <c r="A47" i="1"/>
  <c r="F47" i="1"/>
  <c r="G47" i="1"/>
  <c r="H47" i="1"/>
  <c r="I47" i="1"/>
  <c r="J47" i="1"/>
  <c r="K47" i="1"/>
  <c r="A53" i="1"/>
  <c r="F53" i="1"/>
  <c r="G53" i="1"/>
  <c r="H53" i="1"/>
  <c r="I53" i="1"/>
  <c r="J53" i="1"/>
  <c r="K53" i="1"/>
  <c r="A34" i="1"/>
  <c r="F34" i="1"/>
  <c r="G34" i="1"/>
  <c r="H34" i="1"/>
  <c r="I34" i="1"/>
  <c r="J34" i="1"/>
  <c r="K34" i="1"/>
  <c r="A87" i="1"/>
  <c r="F87" i="1"/>
  <c r="G87" i="1"/>
  <c r="H87" i="1"/>
  <c r="I87" i="1"/>
  <c r="J87" i="1"/>
  <c r="K87" i="1"/>
  <c r="A84" i="1"/>
  <c r="F84" i="1"/>
  <c r="G84" i="1"/>
  <c r="H84" i="1"/>
  <c r="I84" i="1"/>
  <c r="J84" i="1"/>
  <c r="K84" i="1"/>
  <c r="A61" i="1"/>
  <c r="F61" i="1"/>
  <c r="G61" i="1"/>
  <c r="H61" i="1"/>
  <c r="I61" i="1"/>
  <c r="J61" i="1"/>
  <c r="K61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92" i="1"/>
  <c r="F92" i="1"/>
  <c r="G92" i="1"/>
  <c r="H92" i="1"/>
  <c r="I92" i="1"/>
  <c r="J92" i="1"/>
  <c r="K92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96" i="1"/>
  <c r="F96" i="1"/>
  <c r="G96" i="1"/>
  <c r="H96" i="1"/>
  <c r="I96" i="1"/>
  <c r="J96" i="1"/>
  <c r="K96" i="1"/>
  <c r="A19" i="1"/>
  <c r="F19" i="1"/>
  <c r="G19" i="1"/>
  <c r="H19" i="1"/>
  <c r="I19" i="1"/>
  <c r="J19" i="1"/>
  <c r="K19" i="1"/>
  <c r="A95" i="1"/>
  <c r="F95" i="1"/>
  <c r="G95" i="1"/>
  <c r="H95" i="1"/>
  <c r="I95" i="1"/>
  <c r="J95" i="1"/>
  <c r="K95" i="1"/>
  <c r="A64" i="1"/>
  <c r="F64" i="1"/>
  <c r="G64" i="1"/>
  <c r="H64" i="1"/>
  <c r="I64" i="1"/>
  <c r="J64" i="1"/>
  <c r="K64" i="1"/>
  <c r="A14" i="1" l="1"/>
  <c r="A101" i="1"/>
  <c r="A78" i="1"/>
  <c r="A80" i="1"/>
  <c r="A28" i="1"/>
  <c r="A70" i="1"/>
  <c r="A11" i="1"/>
  <c r="F14" i="1"/>
  <c r="G14" i="1"/>
  <c r="H14" i="1"/>
  <c r="I14" i="1"/>
  <c r="J14" i="1"/>
  <c r="K14" i="1"/>
  <c r="F101" i="1"/>
  <c r="G101" i="1"/>
  <c r="H101" i="1"/>
  <c r="I101" i="1"/>
  <c r="J101" i="1"/>
  <c r="K101" i="1"/>
  <c r="F78" i="1"/>
  <c r="G78" i="1"/>
  <c r="H78" i="1"/>
  <c r="I78" i="1"/>
  <c r="J78" i="1"/>
  <c r="K78" i="1"/>
  <c r="F80" i="1"/>
  <c r="G80" i="1"/>
  <c r="H80" i="1"/>
  <c r="I80" i="1"/>
  <c r="J80" i="1"/>
  <c r="K80" i="1"/>
  <c r="F28" i="1"/>
  <c r="G28" i="1"/>
  <c r="H28" i="1"/>
  <c r="I28" i="1"/>
  <c r="J28" i="1"/>
  <c r="K28" i="1"/>
  <c r="F70" i="1"/>
  <c r="G70" i="1"/>
  <c r="H70" i="1"/>
  <c r="I70" i="1"/>
  <c r="J70" i="1"/>
  <c r="K70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89" i="1" l="1"/>
  <c r="A49" i="1"/>
  <c r="A40" i="1"/>
  <c r="A45" i="1"/>
  <c r="A32" i="1"/>
  <c r="A23" i="1"/>
  <c r="A65" i="1"/>
  <c r="A71" i="1"/>
  <c r="A68" i="1"/>
  <c r="F89" i="1"/>
  <c r="G89" i="1"/>
  <c r="H89" i="1"/>
  <c r="I89" i="1"/>
  <c r="J89" i="1"/>
  <c r="K89" i="1"/>
  <c r="F49" i="1"/>
  <c r="G49" i="1"/>
  <c r="H49" i="1"/>
  <c r="I49" i="1"/>
  <c r="J49" i="1"/>
  <c r="K49" i="1"/>
  <c r="F40" i="1"/>
  <c r="G40" i="1"/>
  <c r="H40" i="1"/>
  <c r="I40" i="1"/>
  <c r="J40" i="1"/>
  <c r="K40" i="1"/>
  <c r="F45" i="1"/>
  <c r="G45" i="1"/>
  <c r="H45" i="1"/>
  <c r="I45" i="1"/>
  <c r="J45" i="1"/>
  <c r="K45" i="1"/>
  <c r="F32" i="1"/>
  <c r="G32" i="1"/>
  <c r="H32" i="1"/>
  <c r="I32" i="1"/>
  <c r="J32" i="1"/>
  <c r="K32" i="1"/>
  <c r="F23" i="1"/>
  <c r="G23" i="1"/>
  <c r="H23" i="1"/>
  <c r="I23" i="1"/>
  <c r="J23" i="1"/>
  <c r="K23" i="1"/>
  <c r="F65" i="1"/>
  <c r="G65" i="1"/>
  <c r="H65" i="1"/>
  <c r="I65" i="1"/>
  <c r="J65" i="1"/>
  <c r="K65" i="1"/>
  <c r="F71" i="1"/>
  <c r="G71" i="1"/>
  <c r="H71" i="1"/>
  <c r="I71" i="1"/>
  <c r="J71" i="1"/>
  <c r="K71" i="1"/>
  <c r="F68" i="1"/>
  <c r="G68" i="1"/>
  <c r="H68" i="1"/>
  <c r="I68" i="1"/>
  <c r="J68" i="1"/>
  <c r="K68" i="1"/>
  <c r="A36" i="1" l="1"/>
  <c r="A16" i="1"/>
  <c r="A6" i="1"/>
  <c r="A79" i="1"/>
  <c r="A20" i="1"/>
  <c r="F36" i="1"/>
  <c r="G36" i="1"/>
  <c r="H36" i="1"/>
  <c r="I36" i="1"/>
  <c r="J36" i="1"/>
  <c r="K36" i="1"/>
  <c r="F16" i="1"/>
  <c r="G16" i="1"/>
  <c r="H16" i="1"/>
  <c r="I16" i="1"/>
  <c r="J16" i="1"/>
  <c r="K16" i="1"/>
  <c r="F6" i="1"/>
  <c r="G6" i="1"/>
  <c r="H6" i="1"/>
  <c r="I6" i="1"/>
  <c r="J6" i="1"/>
  <c r="K6" i="1"/>
  <c r="F79" i="1"/>
  <c r="G79" i="1"/>
  <c r="H79" i="1"/>
  <c r="I79" i="1"/>
  <c r="J79" i="1"/>
  <c r="K79" i="1"/>
  <c r="F20" i="1"/>
  <c r="G20" i="1"/>
  <c r="H20" i="1"/>
  <c r="I20" i="1"/>
  <c r="J20" i="1"/>
  <c r="K20" i="1"/>
  <c r="A86" i="1" l="1"/>
  <c r="F86" i="1"/>
  <c r="G86" i="1"/>
  <c r="H86" i="1"/>
  <c r="I86" i="1"/>
  <c r="J86" i="1"/>
  <c r="K86" i="1"/>
  <c r="F63" i="1" l="1"/>
  <c r="G63" i="1"/>
  <c r="H63" i="1"/>
  <c r="I63" i="1"/>
  <c r="J63" i="1"/>
  <c r="K63" i="1"/>
  <c r="F50" i="1"/>
  <c r="G50" i="1"/>
  <c r="H50" i="1"/>
  <c r="I50" i="1"/>
  <c r="J50" i="1"/>
  <c r="K50" i="1"/>
  <c r="F75" i="1"/>
  <c r="G75" i="1"/>
  <c r="H75" i="1"/>
  <c r="I75" i="1"/>
  <c r="J75" i="1"/>
  <c r="K75" i="1"/>
  <c r="A63" i="1"/>
  <c r="A50" i="1"/>
  <c r="A75" i="1"/>
  <c r="F37" i="1" l="1"/>
  <c r="G37" i="1"/>
  <c r="H37" i="1"/>
  <c r="I37" i="1"/>
  <c r="J37" i="1"/>
  <c r="K37" i="1"/>
  <c r="A37" i="1"/>
  <c r="A62" i="1" l="1"/>
  <c r="F62" i="1" l="1"/>
  <c r="G62" i="1"/>
  <c r="H62" i="1"/>
  <c r="I62" i="1"/>
  <c r="J62" i="1"/>
  <c r="K62" i="1"/>
  <c r="A72" i="1" l="1"/>
  <c r="A98" i="1"/>
  <c r="F72" i="1"/>
  <c r="G72" i="1"/>
  <c r="H72" i="1"/>
  <c r="I72" i="1"/>
  <c r="J72" i="1"/>
  <c r="K72" i="1"/>
  <c r="F98" i="1"/>
  <c r="G98" i="1"/>
  <c r="H98" i="1"/>
  <c r="I98" i="1"/>
  <c r="J98" i="1"/>
  <c r="K98" i="1"/>
  <c r="A100" i="1" l="1"/>
  <c r="A97" i="1"/>
  <c r="A21" i="1"/>
  <c r="A66" i="1"/>
  <c r="F100" i="1"/>
  <c r="G100" i="1"/>
  <c r="H100" i="1"/>
  <c r="I100" i="1"/>
  <c r="J100" i="1"/>
  <c r="K100" i="1"/>
  <c r="F97" i="1"/>
  <c r="G97" i="1"/>
  <c r="H97" i="1"/>
  <c r="I97" i="1"/>
  <c r="J97" i="1"/>
  <c r="K97" i="1"/>
  <c r="F21" i="1"/>
  <c r="G21" i="1"/>
  <c r="H21" i="1"/>
  <c r="I21" i="1"/>
  <c r="J21" i="1"/>
  <c r="K21" i="1"/>
  <c r="F66" i="1"/>
  <c r="G66" i="1"/>
  <c r="H66" i="1"/>
  <c r="I66" i="1"/>
  <c r="J66" i="1"/>
  <c r="K66" i="1"/>
  <c r="F54" i="1" l="1"/>
  <c r="G54" i="1"/>
  <c r="H54" i="1"/>
  <c r="I54" i="1"/>
  <c r="J54" i="1"/>
  <c r="K54" i="1"/>
  <c r="A54" i="1"/>
  <c r="F99" i="1" l="1"/>
  <c r="G99" i="1"/>
  <c r="H99" i="1"/>
  <c r="I99" i="1"/>
  <c r="J99" i="1"/>
  <c r="K99" i="1"/>
  <c r="F94" i="1"/>
  <c r="G94" i="1"/>
  <c r="H94" i="1"/>
  <c r="I94" i="1"/>
  <c r="J94" i="1"/>
  <c r="K94" i="1"/>
  <c r="F44" i="1"/>
  <c r="G44" i="1"/>
  <c r="H44" i="1"/>
  <c r="I44" i="1"/>
  <c r="J44" i="1"/>
  <c r="K44" i="1"/>
  <c r="A99" i="1"/>
  <c r="A94" i="1"/>
  <c r="A44" i="1"/>
  <c r="F5" i="1" l="1"/>
  <c r="G5" i="1"/>
  <c r="H5" i="1"/>
  <c r="I5" i="1"/>
  <c r="J5" i="1"/>
  <c r="K5" i="1"/>
  <c r="F38" i="1"/>
  <c r="G38" i="1"/>
  <c r="H38" i="1"/>
  <c r="I38" i="1"/>
  <c r="J38" i="1"/>
  <c r="K38" i="1"/>
  <c r="A5" i="1"/>
  <c r="A38" i="1"/>
  <c r="F59" i="1"/>
  <c r="G59" i="1"/>
  <c r="H59" i="1"/>
  <c r="I59" i="1"/>
  <c r="J59" i="1"/>
  <c r="K59" i="1"/>
  <c r="A59" i="1"/>
  <c r="F88" i="1"/>
  <c r="G88" i="1"/>
  <c r="H88" i="1"/>
  <c r="I88" i="1"/>
  <c r="J88" i="1"/>
  <c r="K88" i="1"/>
  <c r="A88" i="1"/>
  <c r="A29" i="1" l="1"/>
  <c r="F29" i="1"/>
  <c r="G29" i="1"/>
  <c r="H29" i="1"/>
  <c r="I29" i="1"/>
  <c r="J29" i="1"/>
  <c r="K29" i="1"/>
  <c r="F74" i="1" l="1"/>
  <c r="G74" i="1"/>
  <c r="H74" i="1"/>
  <c r="I74" i="1"/>
  <c r="J74" i="1"/>
  <c r="K74" i="1"/>
  <c r="F55" i="1"/>
  <c r="G55" i="1"/>
  <c r="H55" i="1"/>
  <c r="I55" i="1"/>
  <c r="J55" i="1"/>
  <c r="K55" i="1"/>
  <c r="A74" i="1"/>
  <c r="A5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<sst xmlns="http://schemas.openxmlformats.org/spreadsheetml/2006/main" count="13633" uniqueCount="2596">
  <si>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</si>
  <si>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</si>
  <si>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</si>
  <si>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</si>
  <si>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</si>
  <si>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</si>
  <si>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</si>
  <si>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</si>
  <si>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</si>
  <si>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</si>
  <si>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</si>
  <si>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</si>
  <si>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</si>
  <si>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</si>
  <si>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</si>
  <si>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</si>
  <si>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</si>
  <si>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</si>
  <si>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</si>
  <si>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</si>
  <si>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</si>
  <si>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</si>
  <si>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</si>
  <si>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</si>
  <si>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</si>
  <si>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</si>
  <si>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</si>
  <si>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</si>
  <si>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</si>
  <si>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</si>
  <si>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</si>
  <si>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</si>
  <si>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</si>
  <si>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</si>
  <si>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</si>
  <si>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</si>
  <si>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</si>
  <si>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</si>
  <si>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</si>
  <si>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</si>
  <si>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</si>
  <si>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</si>
  <si>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</si>
  <si>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</si>
  <si>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</si>
  <si>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</si>
  <si>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</si>
  <si>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</si>
  <si>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</si>
  <si>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</si>
  <si>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</si>
  <si>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</si>
  <si>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</si>
  <si>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</si>
  <si>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</si>
  <si>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</si>
  <si>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</si>
  <si>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</si>
  <si>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</si>
  <si>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</si>
  <si>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</si>
  <si>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</si>
  <si>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</si>
  <si>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</si>
  <si>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</si>
  <si>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</si>
  <si>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</si>
  <si>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</si>
  <si>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</si>
  <si>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</si>
  <si>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</si>
  <si>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</si>
  <si>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</si>
  <si>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</si>
  <si>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</si>
  <si>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</si>
  <si>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</si>
  <si>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</si>
  <si>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</si>
  <si>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</si>
  <si>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</si>
  <si>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</si>
  <si>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</si>
  <si>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</si>
  <si>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</si>
  <si>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</si>
  <si>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</si>
  <si>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</si>
  <si>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</si>
  <si>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</si>
  <si>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</si>
  <si>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</si>
  <si>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</si>
  <si>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</si>
  <si>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</si>
  <si>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</si>
  <si>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</si>
  <si>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</si>
  <si>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</si>
  <si>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</si>
  <si>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</si>
  <si>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</si>
  <si>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</si>
  <si>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</si>
  <si>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</si>
  <si>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</si>
  <si>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</si>
  <si>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</si>
  <si>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</si>
  <si>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</si>
  <si>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</si>
  <si>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</si>
  <si>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</si>
  <si>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</si>
  <si>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</si>
  <si>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</si>
  <si>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</si>
  <si>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</si>
  <si>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</si>
  <si>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</si>
  <si>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</si>
  <si>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</si>
  <si>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</si>
  <si>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</si>
  <si>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</si>
  <si>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</si>
  <si>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</si>
  <si>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</si>
  <si>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</si>
  <si>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</si>
  <si>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</si>
  <si>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</si>
  <si>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</si>
  <si>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</si>
  <si>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</si>
  <si>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</si>
  <si>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</si>
  <si>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</si>
  <si>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</si>
  <si>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</si>
  <si>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</si>
  <si>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</si>
  <si>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</si>
  <si>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</si>
  <si>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</si>
  <si>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</si>
  <si>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</si>
  <si>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</si>
  <si>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</si>
  <si>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</si>
  <si>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</si>
  <si>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</si>
  <si>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</si>
  <si>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</si>
  <si>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</si>
  <si>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</si>
  <si>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</si>
  <si>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</si>
  <si>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</si>
  <si>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</si>
  <si>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</si>
  <si>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</si>
  <si>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</si>
  <si>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</si>
  <si>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</si>
  <si>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</si>
  <si>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</si>
  <si>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</si>
  <si>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</si>
  <si>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</si>
  <si>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</si>
  <si>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</si>
  <si>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</si>
  <si>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</si>
  <si>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</si>
  <si>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</si>
  <si>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</si>
  <si>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</si>
  <si>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</si>
  <si>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</si>
  <si>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</si>
  <si>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</si>
  <si>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</si>
  <si>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</si>
  <si>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</si>
  <si>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</si>
  <si>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</si>
  <si>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</si>
  <si>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</si>
  <si>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</si>
  <si>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</si>
  <si>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</si>
  <si>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</si>
  <si>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</si>
  <si>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</si>
  <si>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</si>
  <si>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</si>
  <si>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</si>
  <si>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</si>
  <si>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</si>
  <si>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</si>
  <si>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</si>
  <si>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</si>
  <si>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</si>
  <si>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</si>
  <si>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</si>
  <si>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</si>
  <si>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</si>
  <si>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</si>
  <si>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</si>
  <si>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</si>
  <si>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</si>
  <si>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</si>
  <si>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</si>
  <si>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</si>
  <si>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</si>
  <si>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</si>
  <si>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</si>
  <si>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</si>
  <si>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</si>
  <si>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</si>
  <si>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</si>
  <si>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</si>
  <si>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</si>
  <si>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</si>
  <si>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</si>
  <si>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</si>
  <si>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</si>
  <si>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</si>
  <si>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</si>
  <si>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</si>
  <si>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</si>
  <si>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</si>
  <si>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</si>
  <si>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</si>
  <si>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</si>
  <si>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</si>
  <si>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</si>
  <si>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</si>
  <si>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</si>
  <si>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</si>
  <si>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</si>
  <si>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</si>
  <si>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</si>
  <si>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</si>
  <si>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</si>
  <si>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</si>
  <si>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</si>
  <si>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</si>
  <si>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</si>
  <si>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</si>
  <si>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</si>
  <si>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</si>
  <si>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</si>
  <si>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</si>
  <si>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</si>
  <si>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</si>
  <si>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</si>
  <si>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</si>
  <si>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</si>
  <si>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</si>
  <si>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</si>
  <si>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</si>
  <si>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</si>
  <si>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</si>
  <si>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</si>
  <si>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</si>
  <si>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</si>
  <si>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</si>
  <si>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</si>
  <si>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</si>
  <si>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</si>
  <si>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</si>
  <si>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</si>
  <si>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</si>
  <si>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</si>
  <si>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</si>
  <si>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</si>
  <si>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</si>
  <si>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</si>
  <si>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</si>
  <si>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</si>
  <si>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</si>
  <si>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</si>
  <si>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</si>
  <si>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</si>
  <si>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</si>
  <si>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</si>
  <si>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</si>
  <si>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</si>
  <si>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</si>
  <si>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</si>
  <si>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</si>
  <si>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</si>
  <si>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</si>
  <si>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</si>
  <si>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</si>
  <si>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</si>
  <si>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</si>
  <si>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</si>
  <si>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</si>
  <si>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</si>
  <si>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</si>
  <si>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</si>
  <si>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</si>
  <si>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</si>
  <si>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</si>
  <si>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</si>
  <si>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</si>
  <si>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</si>
  <si>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</si>
  <si>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</si>
  <si>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</si>
  <si>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</si>
  <si>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</si>
  <si>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</si>
  <si>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</si>
  <si>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</si>
  <si>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</si>
  <si>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</si>
  <si>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</si>
  <si>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</si>
  <si>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</si>
  <si>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</si>
  <si>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</si>
  <si>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</si>
  <si>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</si>
  <si>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</si>
  <si>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</si>
  <si>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</si>
  <si>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</si>
  <si>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</si>
  <si>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</si>
  <si>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</si>
  <si>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</si>
  <si>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</si>
  <si>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</si>
  <si>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</si>
  <si>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</si>
  <si>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</si>
  <si>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</si>
  <si>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</si>
  <si>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</si>
  <si>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</si>
  <si>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</si>
  <si>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</si>
  <si>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</si>
  <si>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</si>
  <si>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</si>
  <si>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</si>
  <si>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</si>
  <si>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</si>
  <si>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</si>
  <si>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</si>
  <si>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</si>
  <si>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</si>
  <si>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</si>
  <si>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</si>
  <si>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</si>
  <si>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</si>
  <si>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</si>
  <si>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</si>
  <si>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</si>
  <si>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</si>
  <si>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</si>
  <si>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</si>
  <si>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</si>
  <si>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</si>
  <si>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</si>
  <si>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</si>
  <si>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</si>
  <si>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</si>
  <si>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</si>
  <si>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</si>
  <si>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</si>
  <si>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</si>
  <si>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</si>
  <si>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</si>
  <si>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</si>
  <si>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</si>
  <si>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</si>
  <si>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</si>
  <si>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</si>
  <si>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</si>
  <si>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</si>
  <si>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</si>
  <si>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</si>
  <si>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</si>
  <si>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</si>
  <si>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</si>
  <si>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</si>
  <si>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</si>
  <si>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</si>
  <si>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</si>
  <si>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</si>
  <si>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</si>
  <si>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</si>
  <si>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</si>
  <si>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</si>
  <si>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</si>
  <si>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</si>
  <si>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</si>
  <si>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</si>
  <si>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</si>
  <si>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</si>
  <si>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</si>
  <si>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</si>
  <si>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</si>
  <si>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</si>
  <si>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</si>
  <si>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</si>
  <si>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</si>
  <si>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</si>
  <si>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</si>
  <si>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</si>
  <si>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</si>
  <si>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</si>
  <si>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</si>
  <si>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</si>
  <si>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</si>
  <si>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</si>
  <si>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</si>
  <si>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</si>
  <si>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</si>
  <si>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</si>
  <si>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</si>
  <si>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</si>
  <si>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</si>
  <si>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</si>
  <si>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</si>
  <si>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</si>
  <si>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</si>
  <si>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</si>
  <si>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</si>
  <si>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</si>
  <si>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</si>
  <si>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</si>
  <si>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</si>
  <si>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</si>
  <si>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</si>
  <si>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</si>
  <si>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</si>
  <si>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</si>
  <si>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</si>
  <si>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</si>
  <si>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</si>
  <si>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</si>
  <si>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</si>
  <si>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</si>
  <si>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</si>
  <si>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</si>
  <si>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</si>
  <si>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</si>
  <si>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</si>
  <si>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</si>
  <si>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</si>
  <si>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</si>
  <si>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</si>
  <si>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</si>
  <si>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</si>
  <si>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</si>
  <si>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</si>
  <si>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</si>
  <si>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</si>
  <si>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</si>
  <si>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</si>
  <si>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</si>
  <si>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</si>
  <si>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</si>
  <si>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</si>
  <si>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</si>
  <si>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</si>
  <si>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</si>
  <si>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</si>
  <si>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</si>
  <si>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</si>
  <si>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</si>
  <si>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</si>
  <si>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</si>
  <si>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</si>
  <si>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</si>
  <si>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</si>
  <si>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</si>
  <si>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</si>
  <si>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</si>
  <si>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</si>
  <si>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</si>
  <si>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</si>
  <si>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</si>
  <si>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</si>
  <si>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</si>
  <si>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</si>
  <si>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</si>
  <si>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</si>
  <si>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</si>
  <si>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</si>
  <si>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</si>
  <si>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</si>
  <si>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</si>
  <si>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</si>
  <si>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</si>
  <si>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</si>
  <si>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</si>
  <si>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</si>
  <si>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</si>
  <si>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</si>
  <si>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</si>
  <si>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</si>
  <si>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</si>
  <si>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</si>
  <si>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</si>
  <si>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</si>
  <si>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</si>
  <si>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</si>
  <si>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</si>
  <si>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</si>
  <si>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</si>
  <si>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</si>
  <si>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</si>
  <si>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</si>
  <si>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</si>
  <si>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</si>
  <si>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</si>
  <si>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</si>
  <si>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</si>
  <si>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</si>
  <si>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</si>
  <si>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</si>
  <si>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</si>
  <si>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</si>
  <si>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</si>
  <si>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</si>
  <si>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</si>
  <si>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</si>
  <si>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</si>
  <si>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</si>
  <si>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</si>
  <si>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</si>
  <si>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</si>
  <si>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</si>
  <si>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</si>
  <si>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</si>
  <si>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</si>
  <si>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</si>
  <si>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</si>
  <si>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</si>
  <si>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</si>
  <si>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</si>
  <si>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</si>
  <si>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</si>
  <si>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</si>
  <si>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</si>
  <si>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</si>
  <si>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</si>
  <si>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</si>
  <si>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</si>
  <si>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</si>
  <si>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</si>
  <si>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</si>
  <si>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</si>
  <si>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</si>
  <si>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</si>
  <si>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</si>
  <si>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</si>
  <si>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</si>
  <si>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</si>
  <si>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</si>
  <si>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</si>
  <si>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</si>
  <si>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</si>
  <si>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</si>
  <si>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</si>
  <si>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</si>
  <si>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</si>
  <si>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</si>
  <si>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</si>
  <si>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</si>
  <si>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</si>
  <si>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</si>
  <si>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</si>
  <si>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</si>
  <si>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</si>
  <si>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</si>
  <si>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</si>
  <si>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</si>
  <si>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</si>
  <si>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</si>
  <si>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</si>
  <si>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</si>
  <si>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</si>
  <si>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</si>
  <si>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</si>
  <si>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</si>
  <si>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</si>
  <si>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</si>
  <si>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</si>
  <si>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</si>
  <si>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</si>
  <si>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</si>
  <si>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</si>
  <si>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</si>
  <si>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</si>
  <si>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</si>
  <si>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</si>
  <si>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</si>
  <si>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</si>
  <si>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</si>
  <si>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</si>
  <si>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</si>
  <si>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</si>
  <si>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</si>
  <si>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</si>
  <si>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</si>
  <si>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</si>
  <si>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</si>
  <si>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</si>
  <si>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</si>
  <si>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</si>
  <si>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</si>
  <si>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</si>
  <si>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</si>
  <si>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</si>
  <si>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</si>
  <si>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</si>
  <si>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</si>
  <si>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</si>
  <si>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</si>
  <si>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</si>
  <si>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</si>
  <si>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</si>
  <si>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</si>
  <si>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</si>
  <si>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</si>
  <si>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</si>
  <si>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</si>
  <si>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</si>
  <si>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</si>
  <si>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</si>
  <si>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</si>
  <si>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</si>
  <si>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</si>
  <si>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</si>
  <si>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</si>
  <si>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</si>
  <si>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</si>
  <si>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</si>
  <si>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</si>
  <si>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</si>
  <si>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</si>
  <si>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</si>
  <si>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</si>
  <si>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</si>
  <si>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</si>
  <si>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</si>
  <si>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</si>
  <si>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</si>
  <si>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</si>
  <si>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</si>
  <si>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</si>
  <si>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</si>
  <si>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</si>
  <si>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</si>
  <si>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</si>
  <si>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</si>
  <si>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</si>
  <si>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</si>
  <si>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</si>
  <si>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</si>
  <si>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</si>
  <si>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</si>
  <si>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</si>
  <si>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</si>
  <si>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</si>
  <si>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</si>
  <si>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</si>
  <si>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</si>
  <si>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</si>
  <si>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</si>
  <si>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</si>
  <si>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</si>
  <si>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</si>
  <si>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</si>
  <si>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</si>
  <si>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</si>
  <si>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</si>
  <si>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</si>
  <si>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</si>
  <si>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</si>
  <si>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</si>
  <si>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</si>
  <si>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</si>
  <si>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</si>
  <si>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</si>
  <si>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</si>
  <si>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</si>
  <si>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</si>
  <si>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</si>
  <si>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</si>
  <si>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</si>
  <si>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</si>
  <si>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</si>
  <si>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</si>
  <si>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</si>
  <si>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</si>
  <si>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</si>
  <si>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</si>
  <si>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</si>
  <si>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</si>
  <si>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</si>
  <si>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</si>
  <si>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</si>
  <si>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</si>
  <si>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</si>
  <si>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</si>
  <si>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</si>
  <si>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</si>
  <si>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</si>
  <si>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</si>
  <si>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</si>
  <si>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</si>
  <si>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</si>
  <si>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</si>
  <si>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</si>
  <si>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</si>
  <si>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</si>
  <si>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</si>
  <si>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</si>
  <si>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</si>
  <si>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</si>
  <si>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</si>
  <si>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</si>
  <si>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</si>
  <si>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</si>
  <si>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</si>
  <si>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</si>
  <si>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</si>
  <si>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</si>
  <si>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</si>
  <si>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</si>
  <si>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</si>
  <si>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</si>
  <si>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</si>
  <si>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</si>
  <si>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</si>
  <si>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</si>
  <si>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</si>
  <si>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</si>
  <si>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</si>
  <si>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</si>
  <si>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</si>
  <si>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</si>
  <si>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</si>
  <si>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</si>
  <si>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</si>
  <si>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</si>
  <si>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</si>
  <si>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</si>
  <si>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</si>
  <si>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</si>
  <si>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</si>
  <si>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</si>
  <si>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</si>
  <si>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</si>
  <si>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</si>
  <si>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</si>
  <si>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</si>
  <si>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</si>
  <si>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</si>
  <si>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</si>
  <si>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</si>
  <si>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</si>
  <si>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</si>
  <si>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</si>
  <si>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</si>
  <si>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</si>
  <si>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</si>
  <si>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</si>
  <si>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</si>
  <si>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</si>
  <si>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</si>
  <si>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</si>
  <si>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</si>
  <si>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</si>
  <si>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</si>
  <si>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</si>
  <si>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</si>
  <si>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</si>
  <si>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</si>
  <si>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</si>
  <si>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</si>
  <si>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</si>
  <si>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</si>
  <si>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</si>
  <si>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</si>
  <si>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</si>
  <si>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</si>
  <si>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</si>
  <si>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</si>
  <si>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</si>
  <si>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</si>
  <si>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</si>
  <si>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</si>
  <si>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</si>
  <si>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</si>
  <si>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</si>
  <si>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</si>
  <si>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</si>
  <si>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</si>
  <si>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</si>
  <si>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</si>
  <si>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</si>
  <si>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</si>
  <si>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</si>
  <si>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</si>
  <si>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</si>
  <si>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</si>
  <si>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</si>
  <si>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</si>
  <si>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</si>
  <si>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</si>
  <si>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</si>
  <si>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</si>
  <si>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</si>
  <si>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</si>
  <si>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</si>
  <si>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</si>
  <si>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</si>
  <si>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</si>
  <si>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</si>
  <si>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</si>
  <si>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</si>
  <si>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</si>
  <si>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</si>
  <si>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</si>
  <si>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</si>
  <si>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</si>
  <si>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</si>
  <si>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</si>
  <si>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</si>
  <si>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</si>
  <si>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</si>
  <si>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</si>
  <si>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</si>
  <si>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</si>
  <si>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</si>
  <si>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</si>
  <si>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</si>
  <si>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</si>
  <si>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</si>
  <si>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</si>
  <si>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</si>
  <si>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</si>
  <si>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</si>
  <si>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</si>
  <si>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</si>
  <si>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</si>
  <si>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</si>
  <si>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</si>
  <si>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</si>
  <si>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</si>
  <si>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</si>
  <si>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</si>
  <si>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</si>
  <si>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</si>
  <si>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</si>
  <si>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</si>
  <si>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</si>
  <si>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</si>
  <si>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</si>
  <si>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</si>
  <si>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</si>
  <si>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</si>
  <si>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</si>
  <si>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</si>
  <si>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</si>
  <si>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</si>
  <si>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</si>
  <si>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</si>
  <si>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</si>
  <si>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</si>
  <si>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</si>
  <si>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</si>
  <si>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</si>
  <si>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</si>
  <si>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</si>
  <si>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</si>
  <si>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</si>
  <si>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</si>
  <si>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</si>
  <si>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</si>
  <si>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</si>
  <si>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</si>
  <si>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</si>
  <si>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</si>
  <si>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</si>
  <si>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</si>
  <si>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</si>
  <si>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</si>
  <si>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</si>
  <si>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</si>
  <si>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</si>
  <si>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</si>
  <si>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</si>
  <si>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</si>
  <si>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</si>
  <si>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</si>
  <si>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</si>
  <si>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</si>
  <si>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</si>
  <si>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</si>
  <si>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</si>
  <si>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</si>
  <si>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</si>
  <si>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</si>
  <si>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</si>
  <si>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</si>
  <si>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</si>
  <si>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</si>
  <si>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</si>
  <si>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</si>
  <si>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</si>
  <si>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</si>
  <si>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</si>
  <si>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</si>
  <si>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</si>
  <si>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</si>
  <si>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</si>
  <si>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</si>
  <si>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</si>
  <si>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</si>
  <si>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</si>
  <si>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</si>
  <si>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</si>
  <si>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</si>
  <si>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</si>
  <si>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</si>
  <si>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</si>
  <si>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</si>
  <si>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</si>
  <si>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</si>
  <si>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</si>
  <si>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</si>
  <si>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</si>
  <si>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</si>
  <si>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</si>
  <si>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</si>
  <si>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</si>
  <si>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</si>
  <si>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</si>
  <si>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</si>
  <si>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</si>
  <si>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</si>
  <si>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</si>
  <si>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</si>
  <si>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</si>
  <si>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</si>
  <si>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</si>
  <si>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</si>
  <si>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</si>
  <si>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</si>
  <si>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</si>
  <si>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</si>
  <si>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</si>
  <si>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</si>
  <si>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</si>
  <si>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</si>
  <si>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</si>
  <si>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</si>
  <si>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</si>
  <si>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</si>
  <si>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</si>
  <si>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</si>
  <si>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</si>
  <si>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</si>
  <si>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</si>
  <si>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</si>
  <si>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</si>
  <si>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</si>
  <si>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</si>
  <si>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</si>
  <si>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</si>
  <si>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</si>
  <si>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</si>
  <si>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</si>
  <si>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</si>
  <si>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</si>
  <si>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</si>
  <si>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</si>
  <si>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</si>
  <si>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</si>
  <si>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</si>
  <si>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</si>
  <si>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</si>
  <si>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</si>
  <si>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</si>
  <si>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</si>
  <si>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</si>
  <si>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</si>
  <si>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</si>
  <si>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</si>
  <si>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</si>
  <si>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</si>
  <si>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</si>
  <si>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</si>
  <si>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</si>
  <si>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</si>
  <si>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</si>
  <si>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</si>
  <si>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</si>
  <si>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</si>
  <si>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</si>
  <si>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</si>
  <si>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</si>
  <si>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</si>
  <si>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</si>
  <si>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</si>
  <si>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</si>
  <si>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</si>
  <si>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</si>
  <si>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</si>
  <si>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</si>
  <si>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</si>
  <si>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</si>
  <si>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</si>
  <si>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</si>
  <si>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</si>
  <si>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</si>
  <si>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</si>
  <si>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</si>
  <si>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</si>
  <si>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</si>
  <si>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</si>
  <si>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</si>
  <si>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</si>
  <si>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</si>
  <si>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</si>
  <si>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</si>
  <si>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</si>
  <si>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</si>
  <si>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</si>
  <si>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</si>
  <si>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</si>
  <si>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</si>
  <si>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</si>
  <si>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</si>
  <si>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</si>
  <si>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</si>
  <si>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</si>
  <si>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</si>
  <si>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</si>
  <si>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</si>
  <si>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</si>
  <si>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</si>
  <si>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</si>
  <si>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</si>
  <si>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</si>
  <si>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</si>
  <si>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</si>
  <si>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</si>
  <si>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</si>
  <si>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</si>
  <si>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</si>
  <si>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</si>
  <si>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</si>
  <si>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</si>
  <si>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</si>
  <si>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</si>
  <si>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</si>
  <si>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</si>
  <si>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</si>
  <si>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</si>
  <si>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</si>
  <si>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</si>
  <si>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</si>
  <si>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</si>
  <si>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</si>
  <si>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</si>
  <si>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</si>
  <si>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</si>
  <si>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</si>
  <si>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</si>
  <si>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</si>
  <si>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</si>
  <si>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</si>
  <si>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</si>
  <si>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</si>
  <si>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</si>
  <si>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</si>
  <si>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</si>
  <si>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</si>
  <si>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</si>
  <si>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</si>
  <si>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</si>
  <si>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</si>
  <si>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</si>
  <si>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</si>
  <si>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</si>
  <si>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</si>
  <si>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</si>
  <si>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</si>
  <si>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</si>
  <si>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</si>
  <si>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</si>
  <si>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</si>
  <si>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</si>
  <si>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</si>
  <si>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</si>
  <si>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</si>
  <si>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</si>
  <si>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</si>
  <si>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</si>
  <si>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</si>
  <si>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</si>
  <si>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</si>
  <si>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</si>
  <si>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</si>
  <si>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</si>
  <si>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</si>
  <si>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</si>
  <si>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</si>
  <si>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</si>
  <si>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</si>
  <si>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</si>
  <si>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</si>
  <si>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</si>
  <si>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</si>
  <si>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</si>
  <si>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</si>
  <si>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</si>
  <si>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</si>
  <si>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</si>
  <si>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</si>
  <si>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</si>
  <si>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</si>
  <si>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</si>
  <si>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</si>
  <si>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</si>
  <si>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</si>
  <si>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</si>
  <si>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</si>
  <si>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</si>
  <si>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</si>
  <si>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</si>
  <si>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</si>
  <si>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</si>
  <si>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</si>
  <si>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</si>
  <si>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</si>
  <si>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</si>
  <si>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</si>
  <si>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</si>
  <si>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</si>
  <si>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</si>
  <si>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</si>
  <si>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</si>
  <si>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</si>
  <si>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</si>
  <si>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</si>
  <si>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</si>
  <si>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</si>
  <si>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</si>
  <si>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</si>
  <si>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</si>
  <si>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</si>
  <si>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</si>
  <si>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</si>
  <si>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</si>
  <si>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</si>
  <si>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</si>
  <si>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</si>
  <si>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</si>
  <si>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</si>
  <si>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</si>
  <si>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</si>
  <si>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</si>
  <si>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</si>
  <si>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</si>
  <si>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</si>
  <si>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</si>
  <si>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</si>
  <si>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</si>
  <si>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</si>
  <si>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</si>
  <si>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</si>
  <si>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</si>
  <si>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</si>
  <si>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</si>
  <si>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</si>
  <si>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</si>
  <si>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</si>
  <si>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</si>
  <si>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</si>
  <si>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</si>
  <si>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</si>
  <si>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</si>
  <si>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</si>
  <si>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</si>
  <si>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</si>
  <si>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</si>
  <si>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</si>
  <si>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</si>
  <si>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</si>
  <si>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</si>
  <si>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</si>
  <si>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</si>
  <si>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</si>
  <si>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</si>
  <si>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</si>
  <si>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</si>
  <si>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</si>
  <si>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</si>
  <si>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</si>
  <si>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</si>
  <si>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</si>
  <si>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</si>
  <si>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</si>
  <si>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</si>
  <si>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</si>
  <si>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</si>
  <si>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</si>
  <si>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</si>
  <si>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</si>
  <si>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</si>
  <si>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</si>
  <si>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</si>
  <si>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</si>
  <si>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</si>
  <si>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</si>
  <si>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</si>
  <si>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</si>
  <si>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</si>
  <si>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</si>
  <si>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</si>
  <si>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</si>
  <si>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</si>
  <si>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</si>
  <si>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</si>
  <si>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</si>
  <si>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</si>
  <si>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</si>
  <si>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</si>
  <si>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</si>
  <si>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</si>
  <si>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</si>
  <si>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</si>
  <si>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</si>
  <si>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</si>
  <si>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</si>
  <si>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</si>
  <si>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</si>
  <si>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</si>
  <si>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</si>
  <si>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</si>
  <si>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</si>
  <si>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</si>
  <si>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</si>
  <si>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</si>
  <si>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</si>
  <si>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</si>
  <si>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</si>
  <si>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</si>
  <si>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</si>
  <si>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</si>
  <si>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</si>
  <si>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</si>
  <si>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</si>
  <si>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</si>
  <si>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</si>
  <si>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</si>
  <si>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</si>
  <si>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</si>
  <si>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</si>
  <si>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</si>
  <si>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</si>
  <si>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</si>
  <si>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</si>
  <si>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</si>
  <si>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</si>
  <si>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</si>
  <si>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</si>
  <si>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</si>
  <si>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</si>
  <si>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</si>
  <si>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</si>
  <si>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</si>
  <si>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</si>
  <si>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</si>
  <si>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</si>
  <si>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</si>
  <si>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</si>
  <si>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</si>
  <si>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</si>
  <si>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</si>
  <si>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</si>
  <si>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</si>
  <si>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</si>
  <si>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</si>
  <si>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</si>
  <si>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</si>
  <si>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</si>
  <si>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</si>
  <si>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</si>
  <si>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</si>
  <si>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</si>
  <si>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</si>
  <si>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</si>
  <si>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</si>
  <si>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</si>
  <si>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</si>
  <si>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</si>
  <si>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</si>
  <si>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</si>
  <si>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</si>
  <si>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</si>
  <si>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</si>
  <si>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</si>
  <si>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</si>
  <si>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</si>
  <si>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</si>
  <si>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</si>
  <si>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</si>
  <si>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</si>
  <si>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</si>
  <si>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</si>
  <si>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</si>
  <si>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</si>
  <si>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</si>
  <si>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</si>
  <si>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</si>
  <si>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</si>
  <si>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</si>
  <si>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</si>
  <si>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</si>
  <si>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</si>
  <si>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</si>
  <si>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</si>
  <si>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</si>
  <si>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</si>
  <si>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</si>
  <si>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</si>
  <si>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</si>
  <si>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</si>
  <si>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</si>
  <si>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</si>
  <si>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</si>
  <si>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</si>
  <si>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</si>
  <si>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</si>
  <si>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</si>
  <si>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</si>
  <si>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</si>
  <si>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</si>
  <si>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</si>
  <si>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</si>
  <si>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</si>
  <si>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</si>
  <si>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</si>
  <si>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</si>
  <si>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</si>
  <si>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</si>
  <si>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</si>
  <si>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</si>
  <si>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</si>
  <si>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</si>
  <si>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</si>
  <si>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</si>
  <si>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</si>
  <si>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</si>
  <si>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</si>
  <si>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</si>
  <si>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</si>
  <si>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</si>
  <si>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</si>
  <si>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</si>
  <si>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</si>
  <si>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</si>
  <si>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</si>
  <si>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</si>
  <si>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</si>
  <si>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</si>
  <si>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</si>
  <si>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</si>
  <si>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</si>
  <si>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</si>
  <si>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</si>
  <si>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</si>
  <si>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</si>
  <si>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</si>
  <si>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</si>
  <si>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</si>
  <si>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</si>
  <si>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</si>
  <si>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</si>
  <si>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</si>
  <si>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</si>
  <si>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</si>
  <si>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</si>
  <si>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</si>
  <si>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</si>
  <si>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</si>
  <si>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</si>
  <si>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</si>
  <si>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</si>
  <si>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</si>
  <si>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</si>
  <si>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</si>
  <si>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</si>
  <si>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</si>
  <si>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</si>
  <si>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</si>
  <si>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</si>
  <si>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</si>
  <si>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</si>
  <si>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</si>
  <si>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</si>
  <si>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</si>
  <si>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</si>
  <si>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</si>
  <si>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</si>
  <si>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</si>
  <si>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</si>
  <si>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</si>
  <si>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</si>
  <si>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</si>
  <si>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</si>
  <si>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</si>
  <si>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</si>
  <si>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</si>
  <si>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</si>
  <si>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</si>
  <si>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</si>
  <si>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</si>
  <si>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</si>
  <si>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</si>
  <si>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</si>
  <si>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</si>
  <si>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</si>
  <si>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</si>
  <si>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</si>
  <si>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</si>
  <si>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</si>
  <si>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</si>
  <si>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</si>
  <si>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</si>
  <si>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</si>
  <si>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</si>
  <si>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</si>
  <si>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</si>
  <si>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</si>
  <si>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</si>
  <si>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</si>
  <si>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</si>
  <si>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</si>
  <si>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</si>
  <si>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</si>
  <si>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</si>
  <si>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</si>
  <si>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</si>
  <si>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</si>
  <si>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</si>
  <si>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</si>
  <si>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</si>
  <si>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</si>
  <si>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</si>
  <si>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</si>
  <si>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</si>
  <si>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</si>
  <si>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</si>
  <si>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</si>
  <si>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</si>
  <si>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</si>
  <si>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</si>
  <si>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</si>
  <si>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</si>
  <si>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</si>
  <si>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</si>
  <si>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</si>
  <si>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</si>
  <si>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</si>
  <si>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</si>
  <si>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</si>
  <si>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</si>
  <si>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</si>
  <si>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</si>
  <si>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</si>
  <si>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</si>
  <si>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</si>
  <si>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</si>
  <si>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</si>
  <si>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</si>
  <si>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</si>
  <si>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</si>
  <si>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</si>
  <si>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</si>
  <si>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</si>
  <si>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</si>
  <si>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</si>
  <si>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</si>
  <si>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</si>
  <si>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</si>
  <si>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</si>
  <si>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</si>
  <si>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</si>
  <si>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</si>
  <si>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</si>
  <si>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</si>
  <si>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</si>
  <si>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</si>
  <si>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</si>
  <si>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</si>
  <si>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</si>
  <si>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</si>
  <si>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</si>
  <si>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</si>
  <si>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</si>
  <si>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</si>
  <si>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</si>
  <si>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</si>
  <si>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</si>
  <si>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</si>
  <si>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</si>
  <si>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</si>
  <si>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</si>
  <si>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</si>
  <si>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</si>
  <si>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</si>
  <si>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</si>
  <si>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</si>
  <si>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</si>
  <si>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</si>
  <si>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</si>
  <si>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</si>
  <si>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</si>
  <si>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</si>
  <si>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</si>
  <si>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</si>
  <si>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</si>
  <si>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</si>
  <si>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</si>
  <si>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</si>
  <si>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</si>
  <si>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</si>
  <si>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</si>
  <si>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</si>
  <si>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</si>
  <si>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</si>
  <si>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</si>
  <si>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</si>
  <si>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</si>
  <si>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</si>
  <si>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</si>
  <si>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</si>
  <si>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</si>
  <si>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</si>
  <si>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</si>
  <si>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</si>
  <si>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</si>
  <si>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</si>
  <si>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</si>
  <si>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</si>
  <si>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</si>
  <si>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</si>
  <si>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</si>
  <si>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</si>
  <si>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</si>
  <si>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</si>
  <si>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</si>
  <si>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</si>
  <si>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</si>
  <si>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</si>
  <si>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</si>
  <si>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</si>
  <si>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</si>
  <si>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</si>
  <si>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</si>
  <si>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</si>
  <si>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</si>
  <si>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</si>
  <si>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</si>
  <si>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</si>
  <si>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</si>
  <si>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</si>
  <si>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</si>
  <si>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</si>
  <si>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</si>
  <si>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</si>
  <si>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</si>
  <si>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</si>
  <si>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</si>
  <si>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</si>
  <si>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</si>
  <si>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</si>
  <si>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</si>
  <si>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</si>
  <si>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</si>
  <si>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</si>
  <si>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</si>
  <si>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</si>
  <si>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</si>
  <si>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</si>
  <si>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</si>
  <si>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</si>
  <si>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</si>
  <si>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</si>
  <si>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</si>
  <si>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</si>
  <si>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</si>
  <si>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</si>
  <si>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</si>
  <si>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</si>
  <si>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</si>
  <si>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</si>
  <si>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</si>
  <si>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</si>
  <si>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</si>
  <si>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</si>
  <si>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</si>
  <si>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</si>
  <si>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</si>
  <si>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</si>
  <si>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</si>
  <si>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</si>
  <si>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</si>
  <si>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</si>
  <si>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</si>
  <si>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</si>
  <si>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</si>
  <si>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</si>
  <si>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</si>
  <si>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</si>
  <si>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</si>
  <si>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</si>
  <si>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</si>
  <si>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</si>
  <si>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</si>
  <si>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</si>
  <si>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</si>
  <si>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</si>
  <si>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</si>
  <si>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</si>
  <si>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</si>
  <si>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</si>
  <si>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</si>
  <si>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</si>
  <si>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</si>
  <si>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</si>
  <si>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</si>
  <si>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</si>
  <si>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</si>
  <si>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</si>
  <si>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</si>
  <si>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</si>
  <si>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</si>
  <si>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</si>
  <si>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</si>
  <si>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</si>
  <si>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</si>
  <si>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</si>
  <si>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</si>
  <si>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</si>
  <si>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</si>
  <si>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</si>
  <si>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</si>
  <si>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</si>
  <si>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</si>
  <si>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</si>
  <si>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</si>
  <si>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</si>
  <si>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</si>
  <si>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</si>
  <si>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</si>
  <si>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</si>
  <si>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</si>
  <si>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</si>
  <si>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</si>
  <si>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</si>
  <si>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</si>
  <si>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</si>
  <si>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</si>
  <si>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</si>
  <si>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</si>
  <si>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</si>
  <si>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</si>
  <si>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</si>
  <si>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</si>
  <si>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</si>
  <si>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</si>
  <si>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</si>
  <si>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</si>
  <si>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</si>
  <si>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</si>
  <si>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</si>
  <si>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</si>
  <si>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</si>
  <si>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</si>
  <si>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</si>
  <si>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</si>
  <si>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</si>
  <si>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</si>
  <si>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</si>
  <si>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</si>
  <si>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</si>
  <si>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</si>
  <si>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</si>
  <si>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</si>
  <si>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</si>
  <si>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</si>
  <si>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</si>
  <si>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</si>
  <si>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</si>
  <si>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</si>
  <si>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</si>
  <si>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</si>
  <si>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</si>
  <si>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</si>
  <si>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</si>
  <si>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</si>
  <si>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</si>
  <si>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</si>
  <si>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</si>
  <si>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</si>
  <si>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</si>
  <si>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</si>
  <si>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</si>
  <si>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</si>
  <si>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</si>
  <si>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</si>
  <si>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</si>
  <si>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</si>
  <si>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</si>
  <si>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</si>
  <si>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</si>
  <si>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</si>
  <si>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</si>
  <si>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</si>
  <si>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</si>
  <si>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</si>
  <si>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</si>
  <si>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</si>
  <si>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</si>
  <si>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</si>
  <si>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</si>
  <si>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</si>
  <si>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</si>
  <si>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</si>
  <si>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</si>
  <si>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</si>
  <si>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</si>
  <si>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</si>
  <si>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</si>
  <si>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</si>
  <si>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</si>
  <si>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</si>
  <si>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</si>
  <si>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</si>
  <si>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</si>
  <si>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</si>
  <si>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</si>
  <si>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</si>
  <si>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</si>
  <si>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</si>
  <si>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</si>
  <si>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</si>
  <si>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</si>
  <si>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</si>
  <si>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</si>
  <si>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</si>
  <si>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</si>
  <si>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</si>
  <si>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</si>
  <si>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</si>
  <si>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</si>
  <si>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</si>
  <si>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</si>
  <si>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</si>
  <si>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</si>
  <si>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</si>
  <si>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</si>
  <si>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</si>
  <si>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</si>
  <si>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</si>
  <si>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</si>
  <si>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</si>
  <si>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</si>
  <si>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</si>
  <si>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</si>
  <si>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</si>
  <si>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</si>
  <si>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</si>
  <si>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</si>
  <si>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</si>
  <si>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</si>
  <si>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</si>
  <si>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</si>
  <si>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</si>
  <si>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</si>
  <si>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</si>
  <si>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</si>
  <si>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</si>
  <si>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</si>
  <si>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</si>
  <si>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</si>
  <si>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</si>
  <si>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</si>
  <si>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</si>
  <si>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</si>
  <si>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</si>
  <si>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</si>
  <si>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</si>
  <si>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</si>
  <si>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</si>
  <si>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</si>
  <si>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</si>
  <si>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</si>
  <si>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</si>
  <si>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</si>
  <si>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</si>
  <si>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</si>
  <si>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</si>
  <si>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</si>
  <si>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</si>
  <si>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</si>
  <si>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</si>
  <si>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</si>
  <si>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</si>
  <si>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</si>
  <si>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</si>
  <si>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</si>
  <si>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</si>
  <si>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</si>
  <si>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</si>
  <si>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</si>
  <si>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</si>
  <si>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</si>
  <si>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</si>
  <si>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</si>
  <si>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</si>
  <si>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</si>
  <si>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</si>
  <si>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</si>
  <si>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</si>
  <si>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</si>
  <si>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</si>
  <si>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</si>
  <si>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</si>
  <si>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</si>
  <si>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</si>
  <si>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</si>
  <si>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</si>
  <si>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</si>
  <si>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</si>
  <si>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</si>
  <si>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</si>
  <si>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</si>
  <si>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</si>
  <si>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</si>
  <si>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</si>
  <si>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</si>
  <si>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</si>
  <si>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</si>
  <si>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</si>
  <si>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</si>
  <si>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</si>
  <si>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</si>
  <si>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</si>
  <si>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</si>
  <si>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</si>
  <si>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</si>
  <si>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</si>
  <si>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</si>
  <si>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</si>
  <si>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</si>
  <si>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</si>
  <si>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</si>
  <si>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</si>
  <si>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</si>
  <si>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</si>
  <si>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</si>
  <si>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</si>
  <si>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</si>
  <si>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</si>
  <si>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</si>
  <si>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</si>
  <si>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</si>
  <si>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</si>
  <si>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</si>
  <si>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</si>
  <si>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</si>
  <si>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</si>
  <si>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</si>
  <si>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</si>
  <si>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</si>
  <si>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</si>
  <si>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</si>
  <si>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</si>
  <si>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</si>
  <si>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</si>
  <si>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</si>
  <si>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</si>
  <si>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</si>
  <si>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</si>
  <si>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</si>
  <si>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</si>
  <si>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</si>
  <si>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</si>
  <si>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</si>
  <si>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</si>
  <si>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</si>
  <si>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</si>
  <si>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</si>
  <si>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</si>
  <si>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</si>
  <si>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</si>
  <si>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</si>
  <si>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</si>
  <si>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</si>
  <si>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</si>
  <si>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</si>
  <si>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</si>
  <si>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</si>
  <si>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</si>
  <si>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</si>
  <si>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</si>
  <si>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</si>
  <si>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</si>
  <si>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</si>
  <si>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</si>
  <si>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</si>
  <si>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</si>
  <si>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</si>
  <si>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</si>
  <si>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</si>
  <si>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</si>
  <si>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</si>
  <si>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</si>
  <si>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</si>
  <si>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</si>
  <si>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</si>
  <si>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</si>
  <si>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</si>
  <si>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</si>
  <si>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</si>
  <si>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</si>
  <si>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</si>
  <si>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</si>
  <si>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</si>
  <si>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</si>
  <si>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</si>
  <si>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</si>
  <si>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</si>
  <si>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</si>
  <si>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</si>
  <si>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</si>
  <si>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</si>
  <si>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</si>
  <si>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</si>
  <si>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</si>
  <si>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</si>
  <si>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</si>
  <si>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</si>
  <si>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</si>
  <si>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</si>
  <si>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</si>
  <si>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</si>
  <si>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</si>
  <si>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</si>
  <si>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</si>
  <si>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</si>
  <si>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</si>
  <si>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</si>
  <si>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</si>
  <si>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</si>
  <si>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</si>
  <si>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</si>
  <si>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</si>
  <si>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</si>
  <si>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</si>
  <si>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</si>
  <si>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</si>
  <si>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</si>
  <si>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</si>
  <si>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</si>
  <si>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</si>
  <si>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</si>
  <si>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</si>
  <si>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</si>
  <si>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</si>
  <si>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</si>
  <si>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</si>
  <si>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</si>
  <si>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</si>
  <si>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</si>
  <si>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</si>
  <si>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</si>
  <si>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</si>
  <si>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</si>
  <si>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</si>
  <si>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</si>
  <si>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</si>
  <si>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</si>
  <si>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</si>
  <si>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</si>
  <si>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</si>
  <si>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</si>
  <si>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</si>
  <si>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</si>
  <si>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</si>
  <si>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</si>
  <si>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</si>
  <si>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</si>
  <si>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</si>
  <si>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</si>
  <si>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</si>
  <si>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</si>
  <si>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</si>
  <si>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</si>
  <si>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</si>
  <si>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</si>
  <si>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</si>
  <si>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</si>
  <si>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</si>
  <si>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</si>
  <si>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</si>
  <si>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</si>
  <si>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</si>
  <si>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</si>
  <si>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</si>
  <si>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</si>
  <si>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</si>
  <si>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</si>
  <si>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</si>
  <si>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</si>
  <si>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</si>
  <si>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</si>
  <si>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</si>
  <si>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</si>
  <si>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</si>
  <si>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</si>
  <si>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</si>
  <si>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</si>
  <si>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</si>
  <si>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</si>
  <si>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</si>
  <si>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</si>
  <si>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</si>
  <si>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</si>
  <si>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</si>
  <si>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</si>
  <si>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</si>
  <si>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</si>
  <si>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</si>
  <si>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</si>
  <si>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</si>
  <si>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</si>
  <si>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</si>
  <si>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</si>
  <si>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</si>
  <si>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</si>
  <si>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</si>
  <si>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</si>
  <si>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</si>
  <si>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</si>
  <si>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</si>
  <si>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</si>
  <si>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</si>
  <si>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</si>
  <si>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</si>
  <si>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</si>
  <si>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</si>
  <si>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</si>
  <si>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</si>
  <si>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</si>
  <si>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</si>
  <si>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</si>
  <si>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</si>
  <si>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</si>
  <si>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</si>
  <si>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</si>
  <si>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</si>
  <si>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</si>
  <si>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</si>
  <si>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</si>
  <si>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</si>
  <si>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</si>
  <si>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</si>
  <si>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</si>
  <si>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</si>
  <si>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</si>
  <si>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</si>
  <si>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</si>
  <si>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</si>
  <si>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</si>
  <si>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</si>
  <si>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</si>
  <si>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</si>
  <si>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</si>
  <si>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</si>
  <si>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</si>
  <si>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</si>
  <si>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</si>
  <si>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</si>
  <si>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</si>
  <si>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</si>
  <si>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</si>
  <si>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</si>
  <si>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</si>
  <si>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</si>
  <si>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</si>
  <si>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</si>
  <si>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</si>
  <si>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</si>
  <si>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</si>
  <si>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</si>
  <si>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</si>
  <si>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</si>
  <si>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</si>
  <si>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</si>
  <si>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</si>
  <si>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</si>
  <si>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</si>
  <si>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</si>
  <si>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</si>
  <si>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</si>
  <si>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</si>
  <si>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</si>
  <si>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</si>
  <si>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</si>
  <si>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</si>
  <si>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</si>
  <si>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</si>
  <si>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</si>
  <si>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</si>
  <si>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</si>
  <si>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</si>
  <si>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</si>
  <si>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</si>
  <si>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</si>
  <si>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</si>
  <si>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</si>
  <si>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</si>
  <si>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</si>
  <si>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</si>
  <si>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</si>
  <si>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</si>
  <si>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</si>
  <si>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</si>
  <si>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</si>
  <si>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</si>
  <si>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</si>
  <si>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</si>
  <si>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</si>
  <si>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</si>
  <si>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</si>
  <si>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</si>
  <si>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</si>
  <si>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</si>
  <si>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</si>
  <si>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</si>
  <si>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</si>
  <si>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</si>
  <si>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</si>
  <si>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</si>
  <si>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</si>
  <si>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</si>
  <si>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</si>
  <si>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</si>
  <si>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</si>
  <si>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</si>
  <si>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</si>
  <si>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</si>
  <si>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</si>
  <si>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</si>
  <si>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</si>
  <si>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</si>
  <si>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</si>
  <si>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</si>
  <si>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</si>
  <si>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</si>
  <si>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</si>
  <si>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</si>
  <si>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</si>
  <si>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</si>
  <si>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</si>
  <si>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</si>
  <si>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</si>
  <si>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</si>
  <si>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</si>
  <si>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</si>
  <si>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</si>
  <si>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</si>
  <si>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</si>
  <si>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</si>
  <si>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</si>
  <si>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</si>
  <si>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</si>
  <si>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</si>
  <si>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</si>
  <si>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</si>
  <si>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</si>
  <si>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</si>
  <si>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</si>
  <si>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</si>
  <si>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</si>
  <si>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</si>
  <si>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</si>
  <si>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</si>
  <si>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</si>
  <si>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</si>
  <si>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</si>
  <si>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</si>
  <si>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</si>
  <si>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</si>
  <si>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</si>
  <si>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</si>
  <si>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</si>
  <si>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</si>
  <si>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</si>
  <si>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</si>
  <si>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</si>
  <si>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</si>
  <si>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</si>
  <si>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</si>
  <si>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</si>
  <si>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</si>
  <si>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</si>
  <si>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</si>
  <si>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</si>
  <si>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</si>
  <si>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</si>
  <si>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</si>
  <si>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</si>
  <si>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</si>
  <si>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</si>
  <si>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</si>
  <si>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</si>
  <si>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</si>
  <si>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</si>
  <si>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</si>
  <si>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</si>
  <si>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</si>
  <si>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</si>
  <si>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</si>
  <si>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</si>
  <si>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</si>
  <si>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</si>
  <si>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</si>
  <si>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</si>
  <si>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</si>
  <si>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</si>
  <si>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</si>
  <si>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</si>
  <si>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</si>
  <si>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</si>
  <si>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</si>
  <si>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</si>
  <si>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</si>
  <si>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</si>
  <si>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</si>
  <si>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</si>
  <si>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</si>
  <si>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</si>
  <si>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</si>
  <si>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</si>
  <si>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</si>
  <si>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</si>
  <si>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</si>
  <si>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</si>
  <si>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</si>
  <si>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</si>
  <si>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</si>
  <si>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</si>
  <si>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</si>
  <si>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</si>
  <si>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</si>
  <si>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</si>
  <si>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</si>
  <si>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</si>
  <si>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</si>
  <si>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</si>
  <si>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</si>
  <si>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</si>
  <si>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</si>
  <si>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</si>
  <si>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</si>
  <si>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</si>
  <si>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</si>
  <si>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</si>
  <si>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</si>
  <si>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</si>
  <si>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</si>
  <si>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</si>
  <si>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</si>
  <si>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</si>
  <si>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</si>
  <si>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</si>
  <si>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</si>
  <si>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</si>
  <si>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</si>
  <si>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</si>
  <si>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</si>
  <si>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</si>
  <si>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</si>
  <si>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</si>
  <si>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</si>
  <si>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</si>
  <si>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</si>
  <si>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</si>
  <si>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</si>
  <si>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</si>
  <si>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</si>
  <si>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</si>
  <si>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</si>
  <si>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</si>
  <si>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</si>
  <si>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</si>
  <si>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</si>
  <si>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</si>
  <si>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</si>
  <si>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</si>
  <si>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</si>
  <si>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</si>
  <si>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</si>
  <si>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</si>
  <si>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</si>
  <si>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</si>
  <si>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</si>
  <si>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</si>
  <si>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</si>
  <si>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</si>
  <si>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</si>
  <si>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</si>
  <si>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</si>
  <si>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</si>
  <si>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</si>
  <si>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</si>
  <si>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</si>
  <si>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</si>
  <si>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</si>
  <si>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</si>
  <si>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</si>
  <si>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</si>
  <si>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</si>
  <si>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</si>
  <si>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</si>
  <si>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</si>
  <si>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</si>
  <si>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</si>
  <si>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</si>
  <si>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</si>
  <si>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</si>
  <si>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</si>
  <si>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</si>
  <si>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</si>
  <si>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</si>
  <si>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</si>
  <si>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</si>
  <si>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</si>
  <si>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</si>
  <si>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</si>
  <si>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</si>
  <si>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</si>
  <si>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</si>
  <si>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</si>
  <si>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</si>
  <si>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</si>
  <si>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</si>
  <si>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</si>
  <si>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</si>
  <si>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</si>
  <si>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</si>
  <si>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</si>
  <si>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</si>
  <si>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</si>
  <si>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</si>
  <si>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</si>
  <si>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</si>
  <si>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</si>
  <si>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</si>
  <si>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</si>
  <si>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</si>
  <si>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</si>
  <si>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</si>
  <si>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</si>
  <si>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</si>
  <si>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</si>
  <si>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</si>
  <si>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</si>
  <si>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</si>
  <si>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</si>
  <si>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</si>
  <si>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</si>
  <si>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</si>
  <si>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</si>
  <si>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</si>
  <si>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</si>
  <si>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</si>
  <si>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</si>
  <si>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</si>
  <si>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</si>
  <si>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</si>
  <si>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</si>
  <si>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</si>
  <si>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</si>
  <si>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</si>
  <si>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</si>
  <si>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</si>
  <si>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</si>
  <si>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</si>
  <si>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</si>
  <si>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</si>
  <si>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</si>
  <si>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</si>
  <si>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</si>
  <si>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</si>
  <si>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</si>
  <si>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</si>
  <si>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</si>
  <si>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</si>
  <si>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</si>
  <si>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</si>
  <si>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</si>
  <si>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</si>
  <si>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</si>
  <si>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</si>
  <si>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</si>
  <si>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</si>
  <si>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</si>
  <si>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</si>
  <si>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</si>
  <si>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</si>
  <si>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</si>
  <si>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</si>
  <si>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</si>
  <si>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</si>
  <si>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</si>
  <si>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</si>
  <si>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</si>
  <si>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</si>
  <si>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</si>
  <si>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</si>
  <si>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</si>
  <si>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</si>
  <si>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</si>
  <si>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</si>
  <si>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</si>
  <si>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</si>
  <si>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</si>
  <si>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</si>
  <si>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</si>
  <si>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</si>
  <si>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</si>
  <si>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</si>
  <si>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</si>
  <si>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</si>
  <si>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</si>
  <si>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</si>
  <si>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</si>
  <si>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</si>
  <si>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</si>
  <si>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</si>
  <si>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</si>
  <si>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</si>
  <si>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</si>
  <si>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</si>
  <si>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</si>
  <si>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</si>
  <si>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</si>
  <si>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</si>
  <si>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</si>
  <si>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</si>
  <si>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</si>
  <si>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</si>
  <si>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</si>
  <si>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</si>
  <si>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</si>
  <si>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</si>
  <si>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</si>
  <si>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</si>
  <si>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</si>
  <si>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</si>
  <si>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</si>
  <si>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</si>
  <si>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</si>
  <si>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</si>
  <si>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</si>
  <si>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</si>
  <si>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</si>
  <si>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</si>
  <si>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</si>
  <si>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</si>
  <si>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</si>
  <si>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</si>
  <si>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</si>
  <si>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</si>
  <si>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</si>
  <si>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</si>
  <si>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</si>
  <si>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</si>
  <si>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</si>
  <si>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</si>
  <si>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</si>
  <si>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</si>
  <si>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</si>
  <si>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</si>
  <si>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</si>
  <si>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</si>
  <si>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</si>
  <si>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</si>
  <si>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</si>
  <si>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</si>
  <si>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</si>
  <si>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</si>
  <si>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</si>
  <si>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</si>
  <si>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</si>
  <si>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</si>
  <si>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</si>
  <si>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</si>
  <si>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</si>
  <si>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</si>
  <si>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</si>
  <si>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</si>
  <si>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</si>
  <si>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</si>
  <si>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</si>
  <si>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</si>
  <si>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</si>
  <si>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</si>
  <si>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</si>
  <si>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</si>
  <si>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</si>
  <si>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</si>
  <si>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</si>
  <si>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</si>
  <si>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</si>
  <si>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</si>
  <si>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</si>
  <si>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</si>
  <si>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</si>
  <si>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</si>
  <si>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</si>
  <si>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</si>
  <si>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</si>
  <si>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</si>
  <si>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</si>
  <si>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</si>
  <si>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</si>
  <si>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</si>
  <si>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</si>
  <si>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</si>
  <si>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</si>
  <si>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</si>
  <si>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</si>
  <si>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</si>
  <si>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</si>
  <si>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</si>
  <si>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</si>
  <si>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</si>
  <si>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</si>
  <si>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</si>
  <si>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</si>
  <si>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</si>
  <si>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</si>
  <si>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</si>
  <si>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</si>
  <si>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</si>
  <si>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</si>
  <si>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</si>
  <si>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</si>
  <si>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</si>
  <si>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</si>
  <si>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</si>
  <si>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</si>
  <si>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</si>
  <si>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</si>
  <si>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</si>
  <si>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</si>
  <si>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</si>
  <si>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</si>
  <si>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</si>
  <si>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</si>
  <si>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</si>
  <si>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</si>
  <si>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335857656</t>
  </si>
  <si>
    <t>335857603</t>
  </si>
  <si>
    <t xml:space="preserve">GAVETAS FALLANDO + GAVETAS VACIAS </t>
  </si>
  <si>
    <t>335858159</t>
  </si>
  <si>
    <t>335857907</t>
  </si>
  <si>
    <t>335857888</t>
  </si>
  <si>
    <t>335857916</t>
  </si>
  <si>
    <t>335858590</t>
  </si>
  <si>
    <t>335858577</t>
  </si>
  <si>
    <t>335858781</t>
  </si>
  <si>
    <t>SIN FECTIVO</t>
  </si>
  <si>
    <t>20 Abril de 2021</t>
  </si>
  <si>
    <t xml:space="preserve">FUERA DE SERVICIO / GAVETAS VACIAS + GAVETAS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</si>
</sst>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00B05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22" fontId="51" fillId="5" borderId="64" xfId="0" applyNumberFormat="1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3"/>
      <tableStyleElement type="headerRow" dxfId="272"/>
      <tableStyleElement type="totalRow" dxfId="271"/>
      <tableStyleElement type="firstColumn" dxfId="270"/>
      <tableStyleElement type="lastColumn" dxfId="269"/>
      <tableStyleElement type="firstRowStripe" dxfId="268"/>
      <tableStyleElement type="firstColumnStripe" dxfId="2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1"/>
  <sheetViews>
    <sheetView tabSelected="1" zoomScale="95" zoomScaleNormal="95" workbookViewId="0">
      <pane ySplit="4" topLeftCell="A5" activePane="bottomLeft" state="frozen"/>
      <selection pane="bottomLeft" activeCell="C21" sqref="C21"/>
    </sheetView>
  </sheetViews>
  <sheetFormatPr baseColWidth="10" defaultColWidth="21" defaultRowHeight="15" x14ac:dyDescent="0.25"/>
  <cols>
    <col min="1" max="1" width="25.140625" style="90" bestFit="1" customWidth="1"/>
    <col min="2" max="2" width="19.28515625" style="116" bestFit="1" customWidth="1"/>
    <col min="3" max="3" width="17.140625" style="46" bestFit="1" customWidth="1"/>
    <col min="4" max="4" width="26.85546875" style="90" bestFit="1" customWidth="1"/>
    <col min="5" max="5" width="11.140625" style="85" bestFit="1" customWidth="1"/>
    <col min="6" max="6" width="11.85546875" style="47" bestFit="1" customWidth="1"/>
    <col min="7" max="7" width="50.85546875" style="47" bestFit="1" customWidth="1"/>
    <col min="8" max="11" width="5.28515625" style="47" bestFit="1" customWidth="1"/>
    <col min="12" max="12" width="48.85546875" style="47" bestFit="1" customWidth="1"/>
    <col min="13" max="13" width="18.85546875" style="90" bestFit="1" customWidth="1"/>
    <col min="14" max="14" width="16.5703125" style="90" bestFit="1" customWidth="1"/>
    <col min="15" max="15" width="40.140625" style="90" bestFit="1" customWidth="1"/>
    <col min="16" max="16" width="15.7109375" style="92" bestFit="1" customWidth="1"/>
    <col min="17" max="17" width="48.85546875" style="78" bestFit="1" customWidth="1"/>
    <col min="18" max="16384" width="21" style="44"/>
  </cols>
  <sheetData>
    <row r="1" spans="1:18" ht="18" x14ac:dyDescent="0.25">
      <c r="A1" s="153" t="s">
        <v>2160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2157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2594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6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20" t="str">
        <f>VLOOKUP(E5,'LISTADO ATM'!$A$2:$C$901,3,0)</f>
        <v>DISTRITO NACIONAL</v>
      </c>
      <c r="B5" s="137">
        <v>335856814</v>
      </c>
      <c r="C5" s="119">
        <v>44303.566921296297</v>
      </c>
      <c r="D5" s="120" t="s">
        <v>2491</v>
      </c>
      <c r="E5" s="121">
        <v>2</v>
      </c>
      <c r="F5" s="140" t="str">
        <f>VLOOKUP(E5,VIP!$A$2:$O12627,2,0)</f>
        <v>DRBR002</v>
      </c>
      <c r="G5" s="120" t="str">
        <f>VLOOKUP(E5,'LISTADO ATM'!$A$2:$B$900,2,0)</f>
        <v>ATM Autoservicio Padre Castellano</v>
      </c>
      <c r="H5" s="120" t="str">
        <f>VLOOKUP(E5,VIP!$A$2:$O17548,7,FALSE)</f>
        <v>Si</v>
      </c>
      <c r="I5" s="120" t="str">
        <f>VLOOKUP(E5,VIP!$A$2:$O9513,8,FALSE)</f>
        <v>Si</v>
      </c>
      <c r="J5" s="120" t="str">
        <f>VLOOKUP(E5,VIP!$A$2:$O9463,8,FALSE)</f>
        <v>Si</v>
      </c>
      <c r="K5" s="120" t="str">
        <f>VLOOKUP(E5,VIP!$A$2:$O13037,6,0)</f>
        <v>NO</v>
      </c>
      <c r="L5" s="122" t="s">
        <v>2427</v>
      </c>
      <c r="M5" s="117" t="s">
        <v>2464</v>
      </c>
      <c r="N5" s="117" t="s">
        <v>2471</v>
      </c>
      <c r="O5" s="140" t="s">
        <v>2492</v>
      </c>
      <c r="P5" s="135"/>
      <c r="Q5" s="117" t="s">
        <v>2427</v>
      </c>
    </row>
    <row r="6" spans="1:18" s="99" customFormat="1" ht="18" x14ac:dyDescent="0.25">
      <c r="A6" s="120" t="str">
        <f>VLOOKUP(E6,'LISTADO ATM'!$A$2:$C$901,3,0)</f>
        <v>SUR</v>
      </c>
      <c r="B6" s="137">
        <v>335857603</v>
      </c>
      <c r="C6" s="119">
        <v>44305.433333333334</v>
      </c>
      <c r="D6" s="120" t="s">
        <v>2491</v>
      </c>
      <c r="E6" s="121">
        <v>5</v>
      </c>
      <c r="F6" s="140" t="str">
        <f>VLOOKUP(E6,VIP!$A$2:$O12654,2,0)</f>
        <v>DRBR005</v>
      </c>
      <c r="G6" s="120" t="str">
        <f>VLOOKUP(E6,'LISTADO ATM'!$A$2:$B$900,2,0)</f>
        <v>ATM Oficina Autoservicio Villa Ofelia (San Juan)</v>
      </c>
      <c r="H6" s="120" t="str">
        <f>VLOOKUP(E6,VIP!$A$2:$O17575,7,FALSE)</f>
        <v>Si</v>
      </c>
      <c r="I6" s="120" t="str">
        <f>VLOOKUP(E6,VIP!$A$2:$O9540,8,FALSE)</f>
        <v>Si</v>
      </c>
      <c r="J6" s="120" t="str">
        <f>VLOOKUP(E6,VIP!$A$2:$O9490,8,FALSE)</f>
        <v>Si</v>
      </c>
      <c r="K6" s="120" t="str">
        <f>VLOOKUP(E6,VIP!$A$2:$O13064,6,0)</f>
        <v>NO</v>
      </c>
      <c r="L6" s="122" t="s">
        <v>2585</v>
      </c>
      <c r="M6" s="117" t="s">
        <v>2464</v>
      </c>
      <c r="N6" s="117" t="s">
        <v>2471</v>
      </c>
      <c r="O6" s="140" t="s">
        <v>2492</v>
      </c>
      <c r="P6" s="135"/>
      <c r="Q6" s="117" t="s">
        <v>2585</v>
      </c>
    </row>
    <row r="7" spans="1:18" s="99" customFormat="1" ht="18" x14ac:dyDescent="0.25">
      <c r="A7" s="120" t="str">
        <f>VLOOKUP(E7,'LISTADO ATM'!$A$2:$C$901,3,0)</f>
        <v>SUR</v>
      </c>
      <c r="B7" s="137">
        <v>335858727</v>
      </c>
      <c r="C7" s="119">
        <v>44305.794641203705</v>
      </c>
      <c r="D7" s="120" t="s">
        <v>2188</v>
      </c>
      <c r="E7" s="121">
        <v>6</v>
      </c>
      <c r="F7" s="140" t="str">
        <f>VLOOKUP(E7,VIP!$A$2:$O12658,2,0)</f>
        <v>DRBR006</v>
      </c>
      <c r="G7" s="120" t="str">
        <f>VLOOKUP(E7,'LISTADO ATM'!$A$2:$B$900,2,0)</f>
        <v xml:space="preserve">ATM Plaza WAO San Juan </v>
      </c>
      <c r="H7" s="120" t="str">
        <f>VLOOKUP(E7,VIP!$A$2:$O17579,7,FALSE)</f>
        <v>N/A</v>
      </c>
      <c r="I7" s="120" t="str">
        <f>VLOOKUP(E7,VIP!$A$2:$O9544,8,FALSE)</f>
        <v>N/A</v>
      </c>
      <c r="J7" s="120" t="str">
        <f>VLOOKUP(E7,VIP!$A$2:$O9494,8,FALSE)</f>
        <v>N/A</v>
      </c>
      <c r="K7" s="120" t="str">
        <f>VLOOKUP(E7,VIP!$A$2:$O13068,6,0)</f>
        <v/>
      </c>
      <c r="L7" s="122" t="s">
        <v>2227</v>
      </c>
      <c r="M7" s="117" t="s">
        <v>2464</v>
      </c>
      <c r="N7" s="117" t="s">
        <v>2471</v>
      </c>
      <c r="O7" s="140" t="s">
        <v>2473</v>
      </c>
      <c r="P7" s="135"/>
      <c r="Q7" s="117" t="s">
        <v>2227</v>
      </c>
    </row>
    <row r="8" spans="1:18" s="99" customFormat="1" ht="18" x14ac:dyDescent="0.25">
      <c r="A8" s="120" t="str">
        <f>VLOOKUP(E8,'LISTADO ATM'!$A$2:$C$901,3,0)</f>
        <v>DISTRITO NACIONAL</v>
      </c>
      <c r="B8" s="137">
        <v>335858771</v>
      </c>
      <c r="C8" s="119">
        <v>44305.885844907411</v>
      </c>
      <c r="D8" s="120" t="s">
        <v>2188</v>
      </c>
      <c r="E8" s="121">
        <v>18</v>
      </c>
      <c r="F8" s="140" t="str">
        <f>VLOOKUP(E8,VIP!$A$2:$O12675,2,0)</f>
        <v>DRBR018</v>
      </c>
      <c r="G8" s="120" t="str">
        <f>VLOOKUP(E8,'LISTADO ATM'!$A$2:$B$900,2,0)</f>
        <v xml:space="preserve">ATM Oficina Haina Occidental I </v>
      </c>
      <c r="H8" s="120" t="str">
        <f>VLOOKUP(E8,VIP!$A$2:$O17596,7,FALSE)</f>
        <v>Si</v>
      </c>
      <c r="I8" s="120" t="str">
        <f>VLOOKUP(E8,VIP!$A$2:$O9561,8,FALSE)</f>
        <v>Si</v>
      </c>
      <c r="J8" s="120" t="str">
        <f>VLOOKUP(E8,VIP!$A$2:$O9511,8,FALSE)</f>
        <v>Si</v>
      </c>
      <c r="K8" s="120" t="str">
        <f>VLOOKUP(E8,VIP!$A$2:$O13085,6,0)</f>
        <v>SI</v>
      </c>
      <c r="L8" s="122" t="s">
        <v>2227</v>
      </c>
      <c r="M8" s="117" t="s">
        <v>2464</v>
      </c>
      <c r="N8" s="117" t="s">
        <v>2471</v>
      </c>
      <c r="O8" s="140" t="s">
        <v>2473</v>
      </c>
      <c r="P8" s="135"/>
      <c r="Q8" s="117" t="s">
        <v>2227</v>
      </c>
    </row>
    <row r="9" spans="1:18" s="99" customFormat="1" ht="18" x14ac:dyDescent="0.25">
      <c r="A9" s="120" t="str">
        <f>VLOOKUP(E9,'LISTADO ATM'!$A$2:$C$901,3,0)</f>
        <v>DISTRITO NACIONAL</v>
      </c>
      <c r="B9" s="137">
        <v>335858770</v>
      </c>
      <c r="C9" s="119">
        <v>44305.884872685187</v>
      </c>
      <c r="D9" s="120" t="s">
        <v>2188</v>
      </c>
      <c r="E9" s="121">
        <v>57</v>
      </c>
      <c r="F9" s="140" t="str">
        <f>VLOOKUP(E9,VIP!$A$2:$O12676,2,0)</f>
        <v>DRBR057</v>
      </c>
      <c r="G9" s="120" t="str">
        <f>VLOOKUP(E9,'LISTADO ATM'!$A$2:$B$900,2,0)</f>
        <v xml:space="preserve">ATM Oficina Malecon Center </v>
      </c>
      <c r="H9" s="120" t="str">
        <f>VLOOKUP(E9,VIP!$A$2:$O17597,7,FALSE)</f>
        <v>Si</v>
      </c>
      <c r="I9" s="120" t="str">
        <f>VLOOKUP(E9,VIP!$A$2:$O9562,8,FALSE)</f>
        <v>Si</v>
      </c>
      <c r="J9" s="120" t="str">
        <f>VLOOKUP(E9,VIP!$A$2:$O9512,8,FALSE)</f>
        <v>Si</v>
      </c>
      <c r="K9" s="120" t="str">
        <f>VLOOKUP(E9,VIP!$A$2:$O13086,6,0)</f>
        <v>NO</v>
      </c>
      <c r="L9" s="122" t="s">
        <v>2227</v>
      </c>
      <c r="M9" s="117" t="s">
        <v>2464</v>
      </c>
      <c r="N9" s="117" t="s">
        <v>2471</v>
      </c>
      <c r="O9" s="140" t="s">
        <v>2473</v>
      </c>
      <c r="P9" s="135"/>
      <c r="Q9" s="117" t="s">
        <v>2227</v>
      </c>
    </row>
    <row r="10" spans="1:18" s="99" customFormat="1" ht="18" x14ac:dyDescent="0.25">
      <c r="A10" s="120" t="str">
        <f>VLOOKUP(E10,'LISTADO ATM'!$A$2:$C$901,3,0)</f>
        <v>DISTRITO NACIONAL</v>
      </c>
      <c r="B10" s="137">
        <v>335857916</v>
      </c>
      <c r="C10" s="119">
        <v>44305.49863425926</v>
      </c>
      <c r="D10" s="120" t="s">
        <v>2467</v>
      </c>
      <c r="E10" s="121">
        <v>60</v>
      </c>
      <c r="F10" s="140" t="str">
        <f>VLOOKUP(E10,VIP!$A$2:$O12661,2,0)</f>
        <v>DRBR060</v>
      </c>
      <c r="G10" s="120" t="str">
        <f>VLOOKUP(E10,'LISTADO ATM'!$A$2:$B$900,2,0)</f>
        <v xml:space="preserve">ATM Autobanco 27 de Febrero </v>
      </c>
      <c r="H10" s="120" t="str">
        <f>VLOOKUP(E10,VIP!$A$2:$O17582,7,FALSE)</f>
        <v>Si</v>
      </c>
      <c r="I10" s="120" t="str">
        <f>VLOOKUP(E10,VIP!$A$2:$O9547,8,FALSE)</f>
        <v>Si</v>
      </c>
      <c r="J10" s="120" t="str">
        <f>VLOOKUP(E10,VIP!$A$2:$O9497,8,FALSE)</f>
        <v>Si</v>
      </c>
      <c r="K10" s="120" t="str">
        <f>VLOOKUP(E10,VIP!$A$2:$O13071,6,0)</f>
        <v>NO</v>
      </c>
      <c r="L10" s="122" t="s">
        <v>2458</v>
      </c>
      <c r="M10" s="117" t="s">
        <v>2464</v>
      </c>
      <c r="N10" s="117" t="s">
        <v>2530</v>
      </c>
      <c r="O10" s="140" t="s">
        <v>2472</v>
      </c>
      <c r="P10" s="135"/>
      <c r="Q10" s="146" t="s">
        <v>2458</v>
      </c>
    </row>
    <row r="11" spans="1:18" s="99" customFormat="1" ht="18" x14ac:dyDescent="0.25">
      <c r="A11" s="120" t="str">
        <f>VLOOKUP(E11,'LISTADO ATM'!$A$2:$C$901,3,0)</f>
        <v>DISTRITO NACIONAL</v>
      </c>
      <c r="B11" s="137">
        <v>335858295</v>
      </c>
      <c r="C11" s="119">
        <v>44305.608252314814</v>
      </c>
      <c r="D11" s="120" t="s">
        <v>2188</v>
      </c>
      <c r="E11" s="121">
        <v>70</v>
      </c>
      <c r="F11" s="140" t="str">
        <f>VLOOKUP(E11,VIP!$A$2:$O12661,2,0)</f>
        <v>DRBR070</v>
      </c>
      <c r="G11" s="120" t="str">
        <f>VLOOKUP(E11,'LISTADO ATM'!$A$2:$B$900,2,0)</f>
        <v xml:space="preserve">ATM Autoservicio Plaza Lama Zona Oriental </v>
      </c>
      <c r="H11" s="120" t="str">
        <f>VLOOKUP(E11,VIP!$A$2:$O17582,7,FALSE)</f>
        <v>Si</v>
      </c>
      <c r="I11" s="120" t="str">
        <f>VLOOKUP(E11,VIP!$A$2:$O9547,8,FALSE)</f>
        <v>Si</v>
      </c>
      <c r="J11" s="120" t="str">
        <f>VLOOKUP(E11,VIP!$A$2:$O9497,8,FALSE)</f>
        <v>Si</v>
      </c>
      <c r="K11" s="120" t="str">
        <f>VLOOKUP(E11,VIP!$A$2:$O13071,6,0)</f>
        <v>NO</v>
      </c>
      <c r="L11" s="122" t="s">
        <v>2227</v>
      </c>
      <c r="M11" s="117" t="s">
        <v>2464</v>
      </c>
      <c r="N11" s="117" t="s">
        <v>2471</v>
      </c>
      <c r="O11" s="140" t="s">
        <v>2473</v>
      </c>
      <c r="P11" s="135"/>
      <c r="Q11" s="117" t="s">
        <v>2227</v>
      </c>
    </row>
    <row r="12" spans="1:18" s="99" customFormat="1" ht="18" x14ac:dyDescent="0.25">
      <c r="A12" s="120" t="str">
        <f>VLOOKUP(E12,'LISTADO ATM'!$A$2:$C$901,3,0)</f>
        <v>DISTRITO NACIONAL</v>
      </c>
      <c r="B12" s="137">
        <v>335858717</v>
      </c>
      <c r="C12" s="119">
        <v>44305.78806712963</v>
      </c>
      <c r="D12" s="120" t="s">
        <v>2188</v>
      </c>
      <c r="E12" s="121">
        <v>85</v>
      </c>
      <c r="F12" s="140" t="str">
        <f>VLOOKUP(E12,VIP!$A$2:$O12659,2,0)</f>
        <v>DRBR085</v>
      </c>
      <c r="G12" s="120" t="str">
        <f>VLOOKUP(E12,'LISTADO ATM'!$A$2:$B$900,2,0)</f>
        <v xml:space="preserve">ATM Oficina San Isidro (Fuerza Aérea) </v>
      </c>
      <c r="H12" s="120" t="str">
        <f>VLOOKUP(E12,VIP!$A$2:$O17580,7,FALSE)</f>
        <v>Si</v>
      </c>
      <c r="I12" s="120" t="str">
        <f>VLOOKUP(E12,VIP!$A$2:$O9545,8,FALSE)</f>
        <v>Si</v>
      </c>
      <c r="J12" s="120" t="str">
        <f>VLOOKUP(E12,VIP!$A$2:$O9495,8,FALSE)</f>
        <v>Si</v>
      </c>
      <c r="K12" s="120" t="str">
        <f>VLOOKUP(E12,VIP!$A$2:$O13069,6,0)</f>
        <v>NO</v>
      </c>
      <c r="L12" s="122" t="s">
        <v>2227</v>
      </c>
      <c r="M12" s="117" t="s">
        <v>2464</v>
      </c>
      <c r="N12" s="117" t="s">
        <v>2471</v>
      </c>
      <c r="O12" s="140" t="s">
        <v>2473</v>
      </c>
      <c r="P12" s="135"/>
      <c r="Q12" s="117" t="s">
        <v>2227</v>
      </c>
    </row>
    <row r="13" spans="1:18" s="99" customFormat="1" ht="18" x14ac:dyDescent="0.25">
      <c r="A13" s="120" t="str">
        <f>VLOOKUP(E13,'LISTADO ATM'!$A$2:$C$901,3,0)</f>
        <v>NORTE</v>
      </c>
      <c r="B13" s="137">
        <v>335858779</v>
      </c>
      <c r="C13" s="119">
        <v>44305.908715277779</v>
      </c>
      <c r="D13" s="120" t="s">
        <v>2491</v>
      </c>
      <c r="E13" s="121">
        <v>119</v>
      </c>
      <c r="F13" s="140" t="str">
        <f>VLOOKUP(E13,VIP!$A$2:$O12667,2,0)</f>
        <v>DRBR119</v>
      </c>
      <c r="G13" s="120" t="str">
        <f>VLOOKUP(E13,'LISTADO ATM'!$A$2:$B$900,2,0)</f>
        <v>ATM Oficina La Barranquita</v>
      </c>
      <c r="H13" s="120" t="str">
        <f>VLOOKUP(E13,VIP!$A$2:$O17588,7,FALSE)</f>
        <v>N/A</v>
      </c>
      <c r="I13" s="120" t="str">
        <f>VLOOKUP(E13,VIP!$A$2:$O9553,8,FALSE)</f>
        <v>N/A</v>
      </c>
      <c r="J13" s="120" t="str">
        <f>VLOOKUP(E13,VIP!$A$2:$O9503,8,FALSE)</f>
        <v>N/A</v>
      </c>
      <c r="K13" s="120" t="str">
        <f>VLOOKUP(E13,VIP!$A$2:$O13077,6,0)</f>
        <v>N/A</v>
      </c>
      <c r="L13" s="122" t="s">
        <v>2593</v>
      </c>
      <c r="M13" s="117" t="s">
        <v>2464</v>
      </c>
      <c r="N13" s="117" t="s">
        <v>2471</v>
      </c>
      <c r="O13" s="140" t="s">
        <v>2529</v>
      </c>
      <c r="P13" s="135"/>
      <c r="Q13" s="117" t="s">
        <v>2593</v>
      </c>
    </row>
    <row r="14" spans="1:18" s="99" customFormat="1" ht="18" x14ac:dyDescent="0.25">
      <c r="A14" s="120" t="str">
        <f>VLOOKUP(E14,'LISTADO ATM'!$A$2:$C$901,3,0)</f>
        <v>NORTE</v>
      </c>
      <c r="B14" s="137">
        <v>335858448</v>
      </c>
      <c r="C14" s="119">
        <v>44305.652696759258</v>
      </c>
      <c r="D14" s="120" t="s">
        <v>2189</v>
      </c>
      <c r="E14" s="121">
        <v>129</v>
      </c>
      <c r="F14" s="140" t="str">
        <f>VLOOKUP(E14,VIP!$A$2:$O12651,2,0)</f>
        <v>DRBR129</v>
      </c>
      <c r="G14" s="120" t="str">
        <f>VLOOKUP(E14,'LISTADO ATM'!$A$2:$B$900,2,0)</f>
        <v xml:space="preserve">ATM Multicentro La Sirena (Santiago) </v>
      </c>
      <c r="H14" s="120" t="str">
        <f>VLOOKUP(E14,VIP!$A$2:$O17572,7,FALSE)</f>
        <v>Si</v>
      </c>
      <c r="I14" s="120" t="str">
        <f>VLOOKUP(E14,VIP!$A$2:$O9537,8,FALSE)</f>
        <v>Si</v>
      </c>
      <c r="J14" s="120" t="str">
        <f>VLOOKUP(E14,VIP!$A$2:$O9487,8,FALSE)</f>
        <v>Si</v>
      </c>
      <c r="K14" s="120" t="str">
        <f>VLOOKUP(E14,VIP!$A$2:$O13061,6,0)</f>
        <v>SI</v>
      </c>
      <c r="L14" s="122" t="s">
        <v>2436</v>
      </c>
      <c r="M14" s="117" t="s">
        <v>2464</v>
      </c>
      <c r="N14" s="117" t="s">
        <v>2471</v>
      </c>
      <c r="O14" s="140" t="s">
        <v>2500</v>
      </c>
      <c r="P14" s="135"/>
      <c r="Q14" s="117" t="s">
        <v>2436</v>
      </c>
    </row>
    <row r="15" spans="1:18" s="99" customFormat="1" ht="18" x14ac:dyDescent="0.25">
      <c r="A15" s="120" t="str">
        <f>VLOOKUP(E15,'LISTADO ATM'!$A$2:$C$901,3,0)</f>
        <v>DISTRITO NACIONAL</v>
      </c>
      <c r="B15" s="137">
        <v>335858765</v>
      </c>
      <c r="C15" s="119">
        <v>44305.87872685185</v>
      </c>
      <c r="D15" s="120" t="s">
        <v>2188</v>
      </c>
      <c r="E15" s="121">
        <v>146</v>
      </c>
      <c r="F15" s="140" t="str">
        <f>VLOOKUP(E15,VIP!$A$2:$O12681,2,0)</f>
        <v>DRBR146</v>
      </c>
      <c r="G15" s="120" t="str">
        <f>VLOOKUP(E15,'LISTADO ATM'!$A$2:$B$900,2,0)</f>
        <v xml:space="preserve">ATM Tribunal Superior Constitucional </v>
      </c>
      <c r="H15" s="120" t="str">
        <f>VLOOKUP(E15,VIP!$A$2:$O17602,7,FALSE)</f>
        <v>Si</v>
      </c>
      <c r="I15" s="120" t="str">
        <f>VLOOKUP(E15,VIP!$A$2:$O9567,8,FALSE)</f>
        <v>Si</v>
      </c>
      <c r="J15" s="120" t="str">
        <f>VLOOKUP(E15,VIP!$A$2:$O9517,8,FALSE)</f>
        <v>Si</v>
      </c>
      <c r="K15" s="120" t="str">
        <f>VLOOKUP(E15,VIP!$A$2:$O13091,6,0)</f>
        <v>NO</v>
      </c>
      <c r="L15" s="122" t="s">
        <v>2227</v>
      </c>
      <c r="M15" s="117" t="s">
        <v>2464</v>
      </c>
      <c r="N15" s="117" t="s">
        <v>2471</v>
      </c>
      <c r="O15" s="140" t="s">
        <v>2473</v>
      </c>
      <c r="P15" s="135"/>
      <c r="Q15" s="117" t="s">
        <v>2227</v>
      </c>
    </row>
    <row r="16" spans="1:18" s="99" customFormat="1" ht="18" x14ac:dyDescent="0.25">
      <c r="A16" s="120" t="str">
        <f>VLOOKUP(E16,'LISTADO ATM'!$A$2:$C$901,3,0)</f>
        <v>DISTRITO NACIONAL</v>
      </c>
      <c r="B16" s="137">
        <v>335857656</v>
      </c>
      <c r="C16" s="119">
        <v>44305.443368055552</v>
      </c>
      <c r="D16" s="120" t="s">
        <v>2467</v>
      </c>
      <c r="E16" s="121">
        <v>147</v>
      </c>
      <c r="F16" s="140" t="str">
        <f>VLOOKUP(E16,VIP!$A$2:$O12650,2,0)</f>
        <v>DRBR147</v>
      </c>
      <c r="G16" s="120" t="str">
        <f>VLOOKUP(E16,'LISTADO ATM'!$A$2:$B$900,2,0)</f>
        <v xml:space="preserve">ATM Kiosco Megacentro I </v>
      </c>
      <c r="H16" s="120" t="str">
        <f>VLOOKUP(E16,VIP!$A$2:$O17571,7,FALSE)</f>
        <v>Si</v>
      </c>
      <c r="I16" s="120" t="str">
        <f>VLOOKUP(E16,VIP!$A$2:$O9536,8,FALSE)</f>
        <v>Si</v>
      </c>
      <c r="J16" s="120" t="str">
        <f>VLOOKUP(E16,VIP!$A$2:$O9486,8,FALSE)</f>
        <v>Si</v>
      </c>
      <c r="K16" s="120" t="str">
        <f>VLOOKUP(E16,VIP!$A$2:$O13060,6,0)</f>
        <v>NO</v>
      </c>
      <c r="L16" s="122" t="s">
        <v>2585</v>
      </c>
      <c r="M16" s="117" t="s">
        <v>2464</v>
      </c>
      <c r="N16" s="117" t="s">
        <v>2471</v>
      </c>
      <c r="O16" s="140" t="s">
        <v>2472</v>
      </c>
      <c r="P16" s="135"/>
      <c r="Q16" s="117" t="s">
        <v>2585</v>
      </c>
    </row>
    <row r="17" spans="1:17" s="99" customFormat="1" ht="18" x14ac:dyDescent="0.25">
      <c r="A17" s="120" t="str">
        <f>VLOOKUP(E17,'LISTADO ATM'!$A$2:$C$901,3,0)</f>
        <v>DISTRITO NACIONAL</v>
      </c>
      <c r="B17" s="137">
        <v>335858743</v>
      </c>
      <c r="C17" s="119">
        <v>44305.814965277779</v>
      </c>
      <c r="D17" s="120" t="s">
        <v>2188</v>
      </c>
      <c r="E17" s="121">
        <v>160</v>
      </c>
      <c r="F17" s="140" t="str">
        <f>VLOOKUP(E17,VIP!$A$2:$O12656,2,0)</f>
        <v>DRBR160</v>
      </c>
      <c r="G17" s="120" t="str">
        <f>VLOOKUP(E17,'LISTADO ATM'!$A$2:$B$900,2,0)</f>
        <v xml:space="preserve">ATM Oficina Herrera </v>
      </c>
      <c r="H17" s="120" t="str">
        <f>VLOOKUP(E17,VIP!$A$2:$O17577,7,FALSE)</f>
        <v>Si</v>
      </c>
      <c r="I17" s="120" t="str">
        <f>VLOOKUP(E17,VIP!$A$2:$O9542,8,FALSE)</f>
        <v>Si</v>
      </c>
      <c r="J17" s="120" t="str">
        <f>VLOOKUP(E17,VIP!$A$2:$O9492,8,FALSE)</f>
        <v>Si</v>
      </c>
      <c r="K17" s="120" t="str">
        <f>VLOOKUP(E17,VIP!$A$2:$O13066,6,0)</f>
        <v>NO</v>
      </c>
      <c r="L17" s="122" t="s">
        <v>2227</v>
      </c>
      <c r="M17" s="117" t="s">
        <v>2464</v>
      </c>
      <c r="N17" s="117" t="s">
        <v>2471</v>
      </c>
      <c r="O17" s="140" t="s">
        <v>2473</v>
      </c>
      <c r="P17" s="135"/>
      <c r="Q17" s="117" t="s">
        <v>2227</v>
      </c>
    </row>
    <row r="18" spans="1:17" s="99" customFormat="1" ht="18" x14ac:dyDescent="0.25">
      <c r="A18" s="120" t="str">
        <f>VLOOKUP(E18,'LISTADO ATM'!$A$2:$C$901,3,0)</f>
        <v>ESTE</v>
      </c>
      <c r="B18" s="137">
        <v>335858762</v>
      </c>
      <c r="C18" s="119">
        <v>44305.863958333335</v>
      </c>
      <c r="D18" s="120" t="s">
        <v>2188</v>
      </c>
      <c r="E18" s="121">
        <v>161</v>
      </c>
      <c r="F18" s="140" t="str">
        <f>VLOOKUP(E18,VIP!$A$2:$O12682,2,0)</f>
        <v>DRBR161</v>
      </c>
      <c r="G18" s="120" t="str">
        <f>VLOOKUP(E18,'LISTADO ATM'!$A$2:$B$900,2,0)</f>
        <v xml:space="preserve">ATM Jumbo Punta Cana </v>
      </c>
      <c r="H18" s="120" t="str">
        <f>VLOOKUP(E18,VIP!$A$2:$O17603,7,FALSE)</f>
        <v>Si</v>
      </c>
      <c r="I18" s="120" t="str">
        <f>VLOOKUP(E18,VIP!$A$2:$O9568,8,FALSE)</f>
        <v>Si</v>
      </c>
      <c r="J18" s="120" t="str">
        <f>VLOOKUP(E18,VIP!$A$2:$O9518,8,FALSE)</f>
        <v>Si</v>
      </c>
      <c r="K18" s="120" t="str">
        <f>VLOOKUP(E18,VIP!$A$2:$O13092,6,0)</f>
        <v>NO</v>
      </c>
      <c r="L18" s="122" t="s">
        <v>2430</v>
      </c>
      <c r="M18" s="117" t="s">
        <v>2464</v>
      </c>
      <c r="N18" s="117" t="s">
        <v>2471</v>
      </c>
      <c r="O18" s="140" t="s">
        <v>2473</v>
      </c>
      <c r="P18" s="135"/>
      <c r="Q18" s="117" t="s">
        <v>2430</v>
      </c>
    </row>
    <row r="19" spans="1:17" s="99" customFormat="1" ht="18" x14ac:dyDescent="0.25">
      <c r="A19" s="120" t="str">
        <f>VLOOKUP(E19,'LISTADO ATM'!$A$2:$C$901,3,0)</f>
        <v>DISTRITO NACIONAL</v>
      </c>
      <c r="B19" s="137">
        <v>335858598</v>
      </c>
      <c r="C19" s="119">
        <v>44305.695127314815</v>
      </c>
      <c r="D19" s="120" t="s">
        <v>2467</v>
      </c>
      <c r="E19" s="121">
        <v>162</v>
      </c>
      <c r="F19" s="140" t="str">
        <f>VLOOKUP(E19,VIP!$A$2:$O12673,2,0)</f>
        <v>DRBR162</v>
      </c>
      <c r="G19" s="120" t="str">
        <f>VLOOKUP(E19,'LISTADO ATM'!$A$2:$B$900,2,0)</f>
        <v xml:space="preserve">ATM Oficina Tiradentes I </v>
      </c>
      <c r="H19" s="120" t="str">
        <f>VLOOKUP(E19,VIP!$A$2:$O17594,7,FALSE)</f>
        <v>Si</v>
      </c>
      <c r="I19" s="120" t="str">
        <f>VLOOKUP(E19,VIP!$A$2:$O9559,8,FALSE)</f>
        <v>Si</v>
      </c>
      <c r="J19" s="120" t="str">
        <f>VLOOKUP(E19,VIP!$A$2:$O9509,8,FALSE)</f>
        <v>Si</v>
      </c>
      <c r="K19" s="120" t="str">
        <f>VLOOKUP(E19,VIP!$A$2:$O13083,6,0)</f>
        <v>NO</v>
      </c>
      <c r="L19" s="122" t="s">
        <v>2427</v>
      </c>
      <c r="M19" s="117" t="s">
        <v>2464</v>
      </c>
      <c r="N19" s="117" t="s">
        <v>2471</v>
      </c>
      <c r="O19" s="140" t="s">
        <v>2472</v>
      </c>
      <c r="P19" s="135"/>
      <c r="Q19" s="117" t="s">
        <v>2427</v>
      </c>
    </row>
    <row r="20" spans="1:17" s="99" customFormat="1" ht="18" x14ac:dyDescent="0.25">
      <c r="A20" s="120" t="str">
        <f>VLOOKUP(E20,'LISTADO ATM'!$A$2:$C$901,3,0)</f>
        <v>DISTRITO NACIONAL</v>
      </c>
      <c r="B20" s="137">
        <v>335857469</v>
      </c>
      <c r="C20" s="119">
        <v>44305.401863425926</v>
      </c>
      <c r="D20" s="120" t="s">
        <v>2467</v>
      </c>
      <c r="E20" s="121">
        <v>169</v>
      </c>
      <c r="F20" s="140" t="str">
        <f>VLOOKUP(E20,VIP!$A$2:$O12660,2,0)</f>
        <v>DRBR169</v>
      </c>
      <c r="G20" s="120" t="str">
        <f>VLOOKUP(E20,'LISTADO ATM'!$A$2:$B$900,2,0)</f>
        <v xml:space="preserve">ATM Oficina Caonabo </v>
      </c>
      <c r="H20" s="120" t="str">
        <f>VLOOKUP(E20,VIP!$A$2:$O17581,7,FALSE)</f>
        <v>Si</v>
      </c>
      <c r="I20" s="120" t="str">
        <f>VLOOKUP(E20,VIP!$A$2:$O9546,8,FALSE)</f>
        <v>Si</v>
      </c>
      <c r="J20" s="120" t="str">
        <f>VLOOKUP(E20,VIP!$A$2:$O9496,8,FALSE)</f>
        <v>Si</v>
      </c>
      <c r="K20" s="120" t="str">
        <f>VLOOKUP(E20,VIP!$A$2:$O13070,6,0)</f>
        <v>NO</v>
      </c>
      <c r="L20" s="122" t="s">
        <v>2427</v>
      </c>
      <c r="M20" s="117" t="s">
        <v>2464</v>
      </c>
      <c r="N20" s="117" t="s">
        <v>2471</v>
      </c>
      <c r="O20" s="140" t="s">
        <v>2472</v>
      </c>
      <c r="P20" s="135"/>
      <c r="Q20" s="117" t="s">
        <v>2427</v>
      </c>
    </row>
    <row r="21" spans="1:17" s="99" customFormat="1" ht="18" x14ac:dyDescent="0.25">
      <c r="A21" s="120" t="str">
        <f>VLOOKUP(E21,'LISTADO ATM'!$A$2:$C$901,3,0)</f>
        <v>DISTRITO NACIONAL</v>
      </c>
      <c r="B21" s="137">
        <v>335856931</v>
      </c>
      <c r="C21" s="119">
        <v>44304.387870370374</v>
      </c>
      <c r="D21" s="120" t="s">
        <v>2467</v>
      </c>
      <c r="E21" s="121">
        <v>180</v>
      </c>
      <c r="F21" s="140" t="str">
        <f>VLOOKUP(E21,VIP!$A$2:$O12647,2,0)</f>
        <v>DRBR180</v>
      </c>
      <c r="G21" s="120" t="str">
        <f>VLOOKUP(E21,'LISTADO ATM'!$A$2:$B$900,2,0)</f>
        <v xml:space="preserve">ATM Megacentro II </v>
      </c>
      <c r="H21" s="120" t="str">
        <f>VLOOKUP(E21,VIP!$A$2:$O17568,7,FALSE)</f>
        <v>Si</v>
      </c>
      <c r="I21" s="120" t="str">
        <f>VLOOKUP(E21,VIP!$A$2:$O9533,8,FALSE)</f>
        <v>Si</v>
      </c>
      <c r="J21" s="120" t="str">
        <f>VLOOKUP(E21,VIP!$A$2:$O9483,8,FALSE)</f>
        <v>Si</v>
      </c>
      <c r="K21" s="120" t="str">
        <f>VLOOKUP(E21,VIP!$A$2:$O13057,6,0)</f>
        <v>SI</v>
      </c>
      <c r="L21" s="122" t="s">
        <v>2458</v>
      </c>
      <c r="M21" s="117" t="s">
        <v>2464</v>
      </c>
      <c r="N21" s="117" t="s">
        <v>2471</v>
      </c>
      <c r="O21" s="140" t="s">
        <v>2472</v>
      </c>
      <c r="P21" s="135"/>
      <c r="Q21" s="117" t="s">
        <v>2458</v>
      </c>
    </row>
    <row r="22" spans="1:17" s="99" customFormat="1" ht="18" x14ac:dyDescent="0.25">
      <c r="A22" s="120" t="str">
        <f>VLOOKUP(E22,'LISTADO ATM'!$A$2:$C$901,3,0)</f>
        <v>NORTE</v>
      </c>
      <c r="B22" s="137">
        <v>335858757</v>
      </c>
      <c r="C22" s="119">
        <v>44305.844930555555</v>
      </c>
      <c r="D22" s="120" t="s">
        <v>2189</v>
      </c>
      <c r="E22" s="121">
        <v>181</v>
      </c>
      <c r="F22" s="140" t="str">
        <f>VLOOKUP(E22,VIP!$A$2:$O12684,2,0)</f>
        <v>DRBR181</v>
      </c>
      <c r="G22" s="120" t="str">
        <f>VLOOKUP(E22,'LISTADO ATM'!$A$2:$B$900,2,0)</f>
        <v xml:space="preserve">ATM Oficina Sabaneta </v>
      </c>
      <c r="H22" s="120" t="str">
        <f>VLOOKUP(E22,VIP!$A$2:$O17605,7,FALSE)</f>
        <v>Si</v>
      </c>
      <c r="I22" s="120" t="str">
        <f>VLOOKUP(E22,VIP!$A$2:$O9570,8,FALSE)</f>
        <v>Si</v>
      </c>
      <c r="J22" s="120" t="str">
        <f>VLOOKUP(E22,VIP!$A$2:$O9520,8,FALSE)</f>
        <v>Si</v>
      </c>
      <c r="K22" s="120" t="str">
        <f>VLOOKUP(E22,VIP!$A$2:$O13094,6,0)</f>
        <v>SI</v>
      </c>
      <c r="L22" s="122" t="s">
        <v>2430</v>
      </c>
      <c r="M22" s="117" t="s">
        <v>2464</v>
      </c>
      <c r="N22" s="117" t="s">
        <v>2471</v>
      </c>
      <c r="O22" s="140" t="s">
        <v>2500</v>
      </c>
      <c r="P22" s="135"/>
      <c r="Q22" s="117" t="s">
        <v>2430</v>
      </c>
    </row>
    <row r="23" spans="1:17" s="99" customFormat="1" ht="18" x14ac:dyDescent="0.25">
      <c r="A23" s="120" t="str">
        <f>VLOOKUP(E23,'LISTADO ATM'!$A$2:$C$901,3,0)</f>
        <v>DISTRITO NACIONAL</v>
      </c>
      <c r="B23" s="137">
        <v>335857910</v>
      </c>
      <c r="C23" s="119">
        <v>44305.497604166667</v>
      </c>
      <c r="D23" s="120" t="s">
        <v>2467</v>
      </c>
      <c r="E23" s="121">
        <v>183</v>
      </c>
      <c r="F23" s="140" t="str">
        <f>VLOOKUP(E23,VIP!$A$2:$O12655,2,0)</f>
        <v>DRBR183</v>
      </c>
      <c r="G23" s="120" t="str">
        <f>VLOOKUP(E23,'LISTADO ATM'!$A$2:$B$900,2,0)</f>
        <v>ATM Estación Nativa Km. 22 Aut. Duarte.</v>
      </c>
      <c r="H23" s="120" t="str">
        <f>VLOOKUP(E23,VIP!$A$2:$O17576,7,FALSE)</f>
        <v>N/A</v>
      </c>
      <c r="I23" s="120" t="str">
        <f>VLOOKUP(E23,VIP!$A$2:$O9541,8,FALSE)</f>
        <v>N/A</v>
      </c>
      <c r="J23" s="120" t="str">
        <f>VLOOKUP(E23,VIP!$A$2:$O9491,8,FALSE)</f>
        <v>N/A</v>
      </c>
      <c r="K23" s="120" t="str">
        <f>VLOOKUP(E23,VIP!$A$2:$O13065,6,0)</f>
        <v>N/A</v>
      </c>
      <c r="L23" s="122" t="s">
        <v>2427</v>
      </c>
      <c r="M23" s="117" t="s">
        <v>2464</v>
      </c>
      <c r="N23" s="117" t="s">
        <v>2471</v>
      </c>
      <c r="O23" s="140" t="s">
        <v>2472</v>
      </c>
      <c r="P23" s="135"/>
      <c r="Q23" s="117" t="s">
        <v>2427</v>
      </c>
    </row>
    <row r="24" spans="1:17" s="99" customFormat="1" ht="18" x14ac:dyDescent="0.25">
      <c r="A24" s="120" t="str">
        <f>VLOOKUP(E24,'LISTADO ATM'!$A$2:$C$901,3,0)</f>
        <v>ESTE</v>
      </c>
      <c r="B24" s="137">
        <v>335858792</v>
      </c>
      <c r="C24" s="119">
        <v>44305.930995370371</v>
      </c>
      <c r="D24" s="120" t="s">
        <v>2491</v>
      </c>
      <c r="E24" s="121">
        <v>188</v>
      </c>
      <c r="F24" s="140" t="str">
        <f>VLOOKUP(E24,VIP!$A$2:$O12655,2,0)</f>
        <v>DRBR188</v>
      </c>
      <c r="G24" s="120" t="str">
        <f>VLOOKUP(E24,'LISTADO ATM'!$A$2:$B$900,2,0)</f>
        <v xml:space="preserve">ATM UNP Miches </v>
      </c>
      <c r="H24" s="120" t="str">
        <f>VLOOKUP(E24,VIP!$A$2:$O17576,7,FALSE)</f>
        <v>Si</v>
      </c>
      <c r="I24" s="120" t="str">
        <f>VLOOKUP(E24,VIP!$A$2:$O9541,8,FALSE)</f>
        <v>Si</v>
      </c>
      <c r="J24" s="120" t="str">
        <f>VLOOKUP(E24,VIP!$A$2:$O9491,8,FALSE)</f>
        <v>Si</v>
      </c>
      <c r="K24" s="120" t="str">
        <f>VLOOKUP(E24,VIP!$A$2:$O13065,6,0)</f>
        <v>NO</v>
      </c>
      <c r="L24" s="122" t="s">
        <v>2427</v>
      </c>
      <c r="M24" s="117" t="s">
        <v>2464</v>
      </c>
      <c r="N24" s="117" t="s">
        <v>2471</v>
      </c>
      <c r="O24" s="140" t="s">
        <v>2492</v>
      </c>
      <c r="P24" s="135"/>
      <c r="Q24" s="117" t="s">
        <v>2427</v>
      </c>
    </row>
    <row r="25" spans="1:17" s="99" customFormat="1" ht="18" x14ac:dyDescent="0.25">
      <c r="A25" s="120" t="str">
        <f>VLOOKUP(E25,'LISTADO ATM'!$A$2:$C$901,3,0)</f>
        <v>DISTRITO NACIONAL</v>
      </c>
      <c r="B25" s="137">
        <v>335858783</v>
      </c>
      <c r="C25" s="119">
        <v>44305.919872685183</v>
      </c>
      <c r="D25" s="120" t="s">
        <v>2491</v>
      </c>
      <c r="E25" s="121">
        <v>194</v>
      </c>
      <c r="F25" s="140" t="str">
        <f>VLOOKUP(E25,VIP!$A$2:$O12664,2,0)</f>
        <v>DRBR194</v>
      </c>
      <c r="G25" s="120" t="str">
        <f>VLOOKUP(E25,'LISTADO ATM'!$A$2:$B$900,2,0)</f>
        <v xml:space="preserve">ATM UNP Pantoja </v>
      </c>
      <c r="H25" s="120" t="str">
        <f>VLOOKUP(E25,VIP!$A$2:$O17585,7,FALSE)</f>
        <v>Si</v>
      </c>
      <c r="I25" s="120" t="str">
        <f>VLOOKUP(E25,VIP!$A$2:$O9550,8,FALSE)</f>
        <v>No</v>
      </c>
      <c r="J25" s="120" t="str">
        <f>VLOOKUP(E25,VIP!$A$2:$O9500,8,FALSE)</f>
        <v>No</v>
      </c>
      <c r="K25" s="120" t="str">
        <f>VLOOKUP(E25,VIP!$A$2:$O13074,6,0)</f>
        <v>NO</v>
      </c>
      <c r="L25" s="122" t="s">
        <v>2427</v>
      </c>
      <c r="M25" s="117" t="s">
        <v>2464</v>
      </c>
      <c r="N25" s="117" t="s">
        <v>2471</v>
      </c>
      <c r="O25" s="140" t="s">
        <v>2529</v>
      </c>
      <c r="P25" s="135"/>
      <c r="Q25" s="117" t="s">
        <v>2427</v>
      </c>
    </row>
    <row r="26" spans="1:17" s="99" customFormat="1" ht="18" x14ac:dyDescent="0.25">
      <c r="A26" s="120" t="str">
        <f>VLOOKUP(E26,'LISTADO ATM'!$A$2:$C$901,3,0)</f>
        <v>ESTE</v>
      </c>
      <c r="B26" s="137">
        <v>335858772</v>
      </c>
      <c r="C26" s="119">
        <v>44305.887824074074</v>
      </c>
      <c r="D26" s="120" t="s">
        <v>2188</v>
      </c>
      <c r="E26" s="121">
        <v>217</v>
      </c>
      <c r="F26" s="140" t="str">
        <f>VLOOKUP(E26,VIP!$A$2:$O12674,2,0)</f>
        <v>DRBR217</v>
      </c>
      <c r="G26" s="120" t="str">
        <f>VLOOKUP(E26,'LISTADO ATM'!$A$2:$B$900,2,0)</f>
        <v xml:space="preserve">ATM Oficina Bávaro </v>
      </c>
      <c r="H26" s="120" t="str">
        <f>VLOOKUP(E26,VIP!$A$2:$O17595,7,FALSE)</f>
        <v>Si</v>
      </c>
      <c r="I26" s="120" t="str">
        <f>VLOOKUP(E26,VIP!$A$2:$O9560,8,FALSE)</f>
        <v>Si</v>
      </c>
      <c r="J26" s="120" t="str">
        <f>VLOOKUP(E26,VIP!$A$2:$O9510,8,FALSE)</f>
        <v>Si</v>
      </c>
      <c r="K26" s="120" t="str">
        <f>VLOOKUP(E26,VIP!$A$2:$O13084,6,0)</f>
        <v>NO</v>
      </c>
      <c r="L26" s="122" t="s">
        <v>2227</v>
      </c>
      <c r="M26" s="117" t="s">
        <v>2464</v>
      </c>
      <c r="N26" s="117" t="s">
        <v>2471</v>
      </c>
      <c r="O26" s="140" t="s">
        <v>2473</v>
      </c>
      <c r="P26" s="135"/>
      <c r="Q26" s="117" t="s">
        <v>2227</v>
      </c>
    </row>
    <row r="27" spans="1:17" s="99" customFormat="1" ht="18" x14ac:dyDescent="0.25">
      <c r="A27" s="120" t="str">
        <f>VLOOKUP(E27,'LISTADO ATM'!$A$2:$C$901,3,0)</f>
        <v>DISTRITO NACIONAL</v>
      </c>
      <c r="B27" s="137">
        <v>335858773</v>
      </c>
      <c r="C27" s="119">
        <v>44305.888668981483</v>
      </c>
      <c r="D27" s="120" t="s">
        <v>2188</v>
      </c>
      <c r="E27" s="121">
        <v>225</v>
      </c>
      <c r="F27" s="140" t="str">
        <f>VLOOKUP(E27,VIP!$A$2:$O12673,2,0)</f>
        <v>DRBR225</v>
      </c>
      <c r="G27" s="120" t="str">
        <f>VLOOKUP(E27,'LISTADO ATM'!$A$2:$B$900,2,0)</f>
        <v xml:space="preserve">ATM S/M Nacional Arroyo Hondo </v>
      </c>
      <c r="H27" s="120" t="str">
        <f>VLOOKUP(E27,VIP!$A$2:$O17594,7,FALSE)</f>
        <v>Si</v>
      </c>
      <c r="I27" s="120" t="str">
        <f>VLOOKUP(E27,VIP!$A$2:$O9559,8,FALSE)</f>
        <v>Si</v>
      </c>
      <c r="J27" s="120" t="str">
        <f>VLOOKUP(E27,VIP!$A$2:$O9509,8,FALSE)</f>
        <v>Si</v>
      </c>
      <c r="K27" s="120" t="str">
        <f>VLOOKUP(E27,VIP!$A$2:$O13083,6,0)</f>
        <v>NO</v>
      </c>
      <c r="L27" s="122" t="s">
        <v>2227</v>
      </c>
      <c r="M27" s="117" t="s">
        <v>2464</v>
      </c>
      <c r="N27" s="117" t="s">
        <v>2471</v>
      </c>
      <c r="O27" s="140" t="s">
        <v>2473</v>
      </c>
      <c r="P27" s="135"/>
      <c r="Q27" s="117" t="s">
        <v>2227</v>
      </c>
    </row>
    <row r="28" spans="1:17" s="99" customFormat="1" ht="18" x14ac:dyDescent="0.25">
      <c r="A28" s="120" t="str">
        <f>VLOOKUP(E28,'LISTADO ATM'!$A$2:$C$901,3,0)</f>
        <v>DISTRITO NACIONAL</v>
      </c>
      <c r="B28" s="137">
        <v>335858325</v>
      </c>
      <c r="C28" s="119">
        <v>44305.61519675926</v>
      </c>
      <c r="D28" s="120" t="s">
        <v>2491</v>
      </c>
      <c r="E28" s="121">
        <v>231</v>
      </c>
      <c r="F28" s="140" t="str">
        <f>VLOOKUP(E28,VIP!$A$2:$O12659,2,0)</f>
        <v>DRBR231</v>
      </c>
      <c r="G28" s="120" t="str">
        <f>VLOOKUP(E28,'LISTADO ATM'!$A$2:$B$900,2,0)</f>
        <v xml:space="preserve">ATM Oficina Zona Oriental </v>
      </c>
      <c r="H28" s="120" t="str">
        <f>VLOOKUP(E28,VIP!$A$2:$O17580,7,FALSE)</f>
        <v>Si</v>
      </c>
      <c r="I28" s="120" t="str">
        <f>VLOOKUP(E28,VIP!$A$2:$O9545,8,FALSE)</f>
        <v>Si</v>
      </c>
      <c r="J28" s="120" t="str">
        <f>VLOOKUP(E28,VIP!$A$2:$O9495,8,FALSE)</f>
        <v>Si</v>
      </c>
      <c r="K28" s="120" t="str">
        <f>VLOOKUP(E28,VIP!$A$2:$O13069,6,0)</f>
        <v>SI</v>
      </c>
      <c r="L28" s="122" t="s">
        <v>2427</v>
      </c>
      <c r="M28" s="117" t="s">
        <v>2464</v>
      </c>
      <c r="N28" s="117" t="s">
        <v>2471</v>
      </c>
      <c r="O28" s="140" t="s">
        <v>2492</v>
      </c>
      <c r="P28" s="135"/>
      <c r="Q28" s="117" t="s">
        <v>2427</v>
      </c>
    </row>
    <row r="29" spans="1:17" s="99" customFormat="1" ht="18" x14ac:dyDescent="0.25">
      <c r="A29" s="120" t="str">
        <f>VLOOKUP(E29,'LISTADO ATM'!$A$2:$C$901,3,0)</f>
        <v>DISTRITO NACIONAL</v>
      </c>
      <c r="B29" s="137">
        <v>335856471</v>
      </c>
      <c r="C29" s="119">
        <v>44302.761157407411</v>
      </c>
      <c r="D29" s="120" t="s">
        <v>2188</v>
      </c>
      <c r="E29" s="121">
        <v>234</v>
      </c>
      <c r="F29" s="140" t="str">
        <f>VLOOKUP(E29,VIP!$A$2:$O12619,2,0)</f>
        <v>DRBR234</v>
      </c>
      <c r="G29" s="120" t="str">
        <f>VLOOKUP(E29,'LISTADO ATM'!$A$2:$B$900,2,0)</f>
        <v xml:space="preserve">ATM Oficina Boca Chica I </v>
      </c>
      <c r="H29" s="120" t="str">
        <f>VLOOKUP(E29,VIP!$A$2:$O17540,7,FALSE)</f>
        <v>Si</v>
      </c>
      <c r="I29" s="120" t="str">
        <f>VLOOKUP(E29,VIP!$A$2:$O9505,8,FALSE)</f>
        <v>Si</v>
      </c>
      <c r="J29" s="120" t="str">
        <f>VLOOKUP(E29,VIP!$A$2:$O9455,8,FALSE)</f>
        <v>Si</v>
      </c>
      <c r="K29" s="120" t="str">
        <f>VLOOKUP(E29,VIP!$A$2:$O13029,6,0)</f>
        <v>NO</v>
      </c>
      <c r="L29" s="122" t="s">
        <v>2427</v>
      </c>
      <c r="M29" s="117" t="s">
        <v>2464</v>
      </c>
      <c r="N29" s="117" t="s">
        <v>2471</v>
      </c>
      <c r="O29" s="140" t="s">
        <v>2473</v>
      </c>
      <c r="P29" s="135"/>
      <c r="Q29" s="117" t="s">
        <v>2427</v>
      </c>
    </row>
    <row r="30" spans="1:17" s="99" customFormat="1" ht="18" x14ac:dyDescent="0.25">
      <c r="A30" s="120" t="str">
        <f>VLOOKUP(E30,'LISTADO ATM'!$A$2:$C$901,3,0)</f>
        <v>DISTRITO NACIONAL</v>
      </c>
      <c r="B30" s="137">
        <v>335858766</v>
      </c>
      <c r="C30" s="119">
        <v>44305.879525462966</v>
      </c>
      <c r="D30" s="120" t="s">
        <v>2188</v>
      </c>
      <c r="E30" s="121">
        <v>237</v>
      </c>
      <c r="F30" s="140" t="str">
        <f>VLOOKUP(E30,VIP!$A$2:$O12680,2,0)</f>
        <v>DRBR237</v>
      </c>
      <c r="G30" s="120" t="str">
        <f>VLOOKUP(E30,'LISTADO ATM'!$A$2:$B$900,2,0)</f>
        <v xml:space="preserve">ATM UNP Plaza Vásquez </v>
      </c>
      <c r="H30" s="120" t="str">
        <f>VLOOKUP(E30,VIP!$A$2:$O17601,7,FALSE)</f>
        <v>Si</v>
      </c>
      <c r="I30" s="120" t="str">
        <f>VLOOKUP(E30,VIP!$A$2:$O9566,8,FALSE)</f>
        <v>Si</v>
      </c>
      <c r="J30" s="120" t="str">
        <f>VLOOKUP(E30,VIP!$A$2:$O9516,8,FALSE)</f>
        <v>Si</v>
      </c>
      <c r="K30" s="120" t="str">
        <f>VLOOKUP(E30,VIP!$A$2:$O13090,6,0)</f>
        <v>SI</v>
      </c>
      <c r="L30" s="122" t="s">
        <v>2227</v>
      </c>
      <c r="M30" s="117" t="s">
        <v>2464</v>
      </c>
      <c r="N30" s="117" t="s">
        <v>2471</v>
      </c>
      <c r="O30" s="140" t="s">
        <v>2473</v>
      </c>
      <c r="P30" s="135"/>
      <c r="Q30" s="117" t="s">
        <v>2227</v>
      </c>
    </row>
    <row r="31" spans="1:17" s="99" customFormat="1" ht="18" x14ac:dyDescent="0.25">
      <c r="A31" s="120" t="str">
        <f>VLOOKUP(E31,'LISTADO ATM'!$A$2:$C$901,3,0)</f>
        <v>DISTRITO NACIONAL</v>
      </c>
      <c r="B31" s="137">
        <v>335858774</v>
      </c>
      <c r="C31" s="119">
        <v>44305.890057870369</v>
      </c>
      <c r="D31" s="120" t="s">
        <v>2188</v>
      </c>
      <c r="E31" s="121">
        <v>239</v>
      </c>
      <c r="F31" s="140" t="str">
        <f>VLOOKUP(E31,VIP!$A$2:$O12672,2,0)</f>
        <v>DRBR239</v>
      </c>
      <c r="G31" s="120" t="str">
        <f>VLOOKUP(E31,'LISTADO ATM'!$A$2:$B$900,2,0)</f>
        <v xml:space="preserve">ATM Autobanco Charles de Gaulle </v>
      </c>
      <c r="H31" s="120" t="str">
        <f>VLOOKUP(E31,VIP!$A$2:$O17593,7,FALSE)</f>
        <v>Si</v>
      </c>
      <c r="I31" s="120" t="str">
        <f>VLOOKUP(E31,VIP!$A$2:$O9558,8,FALSE)</f>
        <v>Si</v>
      </c>
      <c r="J31" s="120" t="str">
        <f>VLOOKUP(E31,VIP!$A$2:$O9508,8,FALSE)</f>
        <v>Si</v>
      </c>
      <c r="K31" s="120" t="str">
        <f>VLOOKUP(E31,VIP!$A$2:$O13082,6,0)</f>
        <v>SI</v>
      </c>
      <c r="L31" s="122" t="s">
        <v>2227</v>
      </c>
      <c r="M31" s="117" t="s">
        <v>2464</v>
      </c>
      <c r="N31" s="117" t="s">
        <v>2471</v>
      </c>
      <c r="O31" s="140" t="s">
        <v>2473</v>
      </c>
      <c r="P31" s="135"/>
      <c r="Q31" s="117" t="s">
        <v>2227</v>
      </c>
    </row>
    <row r="32" spans="1:17" s="99" customFormat="1" ht="18" x14ac:dyDescent="0.25">
      <c r="A32" s="120" t="str">
        <f>VLOOKUP(E32,'LISTADO ATM'!$A$2:$C$901,3,0)</f>
        <v>DISTRITO NACIONAL</v>
      </c>
      <c r="B32" s="137">
        <v>335858103</v>
      </c>
      <c r="C32" s="119">
        <v>44305.543981481482</v>
      </c>
      <c r="D32" s="120" t="s">
        <v>2467</v>
      </c>
      <c r="E32" s="121">
        <v>243</v>
      </c>
      <c r="F32" s="140" t="str">
        <f>VLOOKUP(E32,VIP!$A$2:$O12652,2,0)</f>
        <v>DRBR243</v>
      </c>
      <c r="G32" s="120" t="str">
        <f>VLOOKUP(E32,'LISTADO ATM'!$A$2:$B$900,2,0)</f>
        <v xml:space="preserve">ATM Autoservicio Plaza Central  </v>
      </c>
      <c r="H32" s="120" t="str">
        <f>VLOOKUP(E32,VIP!$A$2:$O17573,7,FALSE)</f>
        <v>Si</v>
      </c>
      <c r="I32" s="120" t="str">
        <f>VLOOKUP(E32,VIP!$A$2:$O9538,8,FALSE)</f>
        <v>Si</v>
      </c>
      <c r="J32" s="120" t="str">
        <f>VLOOKUP(E32,VIP!$A$2:$O9488,8,FALSE)</f>
        <v>Si</v>
      </c>
      <c r="K32" s="120" t="str">
        <f>VLOOKUP(E32,VIP!$A$2:$O13062,6,0)</f>
        <v>SI</v>
      </c>
      <c r="L32" s="122" t="s">
        <v>2427</v>
      </c>
      <c r="M32" s="117" t="s">
        <v>2464</v>
      </c>
      <c r="N32" s="117" t="s">
        <v>2471</v>
      </c>
      <c r="O32" s="140" t="s">
        <v>2472</v>
      </c>
      <c r="P32" s="135"/>
      <c r="Q32" s="117" t="s">
        <v>2427</v>
      </c>
    </row>
    <row r="33" spans="1:17" s="99" customFormat="1" ht="18" x14ac:dyDescent="0.25">
      <c r="A33" s="120" t="str">
        <f>VLOOKUP(E33,'LISTADO ATM'!$A$2:$C$901,3,0)</f>
        <v>DISTRITO NACIONAL</v>
      </c>
      <c r="B33" s="137">
        <v>335858775</v>
      </c>
      <c r="C33" s="119">
        <v>44305.891145833331</v>
      </c>
      <c r="D33" s="120" t="s">
        <v>2188</v>
      </c>
      <c r="E33" s="121">
        <v>244</v>
      </c>
      <c r="F33" s="140" t="str">
        <f>VLOOKUP(E33,VIP!$A$2:$O12671,2,0)</f>
        <v>DRBR244</v>
      </c>
      <c r="G33" s="120" t="str">
        <f>VLOOKUP(E33,'LISTADO ATM'!$A$2:$B$900,2,0)</f>
        <v xml:space="preserve">ATM Ministerio de Hacienda (antiguo Finanzas) </v>
      </c>
      <c r="H33" s="120" t="str">
        <f>VLOOKUP(E33,VIP!$A$2:$O17592,7,FALSE)</f>
        <v>Si</v>
      </c>
      <c r="I33" s="120" t="str">
        <f>VLOOKUP(E33,VIP!$A$2:$O9557,8,FALSE)</f>
        <v>Si</v>
      </c>
      <c r="J33" s="120" t="str">
        <f>VLOOKUP(E33,VIP!$A$2:$O9507,8,FALSE)</f>
        <v>Si</v>
      </c>
      <c r="K33" s="120" t="str">
        <f>VLOOKUP(E33,VIP!$A$2:$O13081,6,0)</f>
        <v>NO</v>
      </c>
      <c r="L33" s="122" t="s">
        <v>2227</v>
      </c>
      <c r="M33" s="117" t="s">
        <v>2464</v>
      </c>
      <c r="N33" s="117" t="s">
        <v>2471</v>
      </c>
      <c r="O33" s="140" t="s">
        <v>2473</v>
      </c>
      <c r="P33" s="135"/>
      <c r="Q33" s="117" t="s">
        <v>2227</v>
      </c>
    </row>
    <row r="34" spans="1:17" s="99" customFormat="1" ht="18" x14ac:dyDescent="0.25">
      <c r="A34" s="120" t="str">
        <f>VLOOKUP(E34,'LISTADO ATM'!$A$2:$C$901,3,0)</f>
        <v>NORTE</v>
      </c>
      <c r="B34" s="137">
        <v>335858594</v>
      </c>
      <c r="C34" s="119">
        <v>44305.693831018521</v>
      </c>
      <c r="D34" s="120" t="s">
        <v>2189</v>
      </c>
      <c r="E34" s="121">
        <v>262</v>
      </c>
      <c r="F34" s="140" t="str">
        <f>VLOOKUP(E34,VIP!$A$2:$O12662,2,0)</f>
        <v>DRBR262</v>
      </c>
      <c r="G34" s="120" t="str">
        <f>VLOOKUP(E34,'LISTADO ATM'!$A$2:$B$900,2,0)</f>
        <v xml:space="preserve">ATM Oficina Obras Públicas (Santiago) </v>
      </c>
      <c r="H34" s="120" t="str">
        <f>VLOOKUP(E34,VIP!$A$2:$O17583,7,FALSE)</f>
        <v>Si</v>
      </c>
      <c r="I34" s="120" t="str">
        <f>VLOOKUP(E34,VIP!$A$2:$O9548,8,FALSE)</f>
        <v>Si</v>
      </c>
      <c r="J34" s="120" t="str">
        <f>VLOOKUP(E34,VIP!$A$2:$O9498,8,FALSE)</f>
        <v>Si</v>
      </c>
      <c r="K34" s="120" t="str">
        <f>VLOOKUP(E34,VIP!$A$2:$O13072,6,0)</f>
        <v>SI</v>
      </c>
      <c r="L34" s="122" t="s">
        <v>2227</v>
      </c>
      <c r="M34" s="117" t="s">
        <v>2464</v>
      </c>
      <c r="N34" s="117" t="s">
        <v>2471</v>
      </c>
      <c r="O34" s="140" t="s">
        <v>2500</v>
      </c>
      <c r="P34" s="135"/>
      <c r="Q34" s="117" t="s">
        <v>2227</v>
      </c>
    </row>
    <row r="35" spans="1:17" s="99" customFormat="1" ht="18" x14ac:dyDescent="0.25">
      <c r="A35" s="120" t="str">
        <f>VLOOKUP(E35,'LISTADO ATM'!$A$2:$C$901,3,0)</f>
        <v>NORTE</v>
      </c>
      <c r="B35" s="137">
        <v>335858767</v>
      </c>
      <c r="C35" s="119">
        <v>44305.880266203705</v>
      </c>
      <c r="D35" s="120" t="s">
        <v>2188</v>
      </c>
      <c r="E35" s="121">
        <v>275</v>
      </c>
      <c r="F35" s="140" t="str">
        <f>VLOOKUP(E35,VIP!$A$2:$O12679,2,0)</f>
        <v>DRBR275</v>
      </c>
      <c r="G35" s="120" t="str">
        <f>VLOOKUP(E35,'LISTADO ATM'!$A$2:$B$900,2,0)</f>
        <v xml:space="preserve">ATM Autobanco Duarte Stgo. II </v>
      </c>
      <c r="H35" s="120" t="str">
        <f>VLOOKUP(E35,VIP!$A$2:$O17600,7,FALSE)</f>
        <v>Si</v>
      </c>
      <c r="I35" s="120" t="str">
        <f>VLOOKUP(E35,VIP!$A$2:$O9565,8,FALSE)</f>
        <v>Si</v>
      </c>
      <c r="J35" s="120" t="str">
        <f>VLOOKUP(E35,VIP!$A$2:$O9515,8,FALSE)</f>
        <v>Si</v>
      </c>
      <c r="K35" s="120" t="str">
        <f>VLOOKUP(E35,VIP!$A$2:$O13089,6,0)</f>
        <v>NO</v>
      </c>
      <c r="L35" s="122" t="s">
        <v>2227</v>
      </c>
      <c r="M35" s="117" t="s">
        <v>2464</v>
      </c>
      <c r="N35" s="117" t="s">
        <v>2471</v>
      </c>
      <c r="O35" s="140" t="s">
        <v>2473</v>
      </c>
      <c r="P35" s="135"/>
      <c r="Q35" s="117" t="s">
        <v>2227</v>
      </c>
    </row>
    <row r="36" spans="1:17" s="99" customFormat="1" ht="18" x14ac:dyDescent="0.25">
      <c r="A36" s="120" t="str">
        <f>VLOOKUP(E36,'LISTADO ATM'!$A$2:$C$901,3,0)</f>
        <v>DISTRITO NACIONAL</v>
      </c>
      <c r="B36" s="137">
        <v>335857687</v>
      </c>
      <c r="C36" s="119">
        <v>44305.44972222222</v>
      </c>
      <c r="D36" s="120" t="s">
        <v>2188</v>
      </c>
      <c r="E36" s="121">
        <v>281</v>
      </c>
      <c r="F36" s="140" t="str">
        <f>VLOOKUP(E36,VIP!$A$2:$O12647,2,0)</f>
        <v>DRBR737</v>
      </c>
      <c r="G36" s="120" t="str">
        <f>VLOOKUP(E36,'LISTADO ATM'!$A$2:$B$900,2,0)</f>
        <v xml:space="preserve">ATM S/M Pola Independencia </v>
      </c>
      <c r="H36" s="120" t="str">
        <f>VLOOKUP(E36,VIP!$A$2:$O17568,7,FALSE)</f>
        <v>Si</v>
      </c>
      <c r="I36" s="120" t="str">
        <f>VLOOKUP(E36,VIP!$A$2:$O9533,8,FALSE)</f>
        <v>Si</v>
      </c>
      <c r="J36" s="120" t="str">
        <f>VLOOKUP(E36,VIP!$A$2:$O9483,8,FALSE)</f>
        <v>Si</v>
      </c>
      <c r="K36" s="120" t="str">
        <f>VLOOKUP(E36,VIP!$A$2:$O13057,6,0)</f>
        <v>NO</v>
      </c>
      <c r="L36" s="122" t="s">
        <v>2227</v>
      </c>
      <c r="M36" s="117" t="s">
        <v>2464</v>
      </c>
      <c r="N36" s="117" t="s">
        <v>2471</v>
      </c>
      <c r="O36" s="140" t="s">
        <v>2473</v>
      </c>
      <c r="P36" s="135"/>
      <c r="Q36" s="117" t="s">
        <v>2227</v>
      </c>
    </row>
    <row r="37" spans="1:17" s="99" customFormat="1" ht="18" x14ac:dyDescent="0.25">
      <c r="A37" s="120" t="str">
        <f>VLOOKUP(E37,'LISTADO ATM'!$A$2:$C$901,3,0)</f>
        <v>NORTE</v>
      </c>
      <c r="B37" s="137">
        <v>335857027</v>
      </c>
      <c r="C37" s="119">
        <v>44304.923263888886</v>
      </c>
      <c r="D37" s="120" t="s">
        <v>2491</v>
      </c>
      <c r="E37" s="121">
        <v>282</v>
      </c>
      <c r="F37" s="140" t="str">
        <f>VLOOKUP(E37,VIP!$A$2:$O12638,2,0)</f>
        <v>DRBR282</v>
      </c>
      <c r="G37" s="120" t="str">
        <f>VLOOKUP(E37,'LISTADO ATM'!$A$2:$B$900,2,0)</f>
        <v xml:space="preserve">ATM Autobanco Nibaje </v>
      </c>
      <c r="H37" s="120" t="str">
        <f>VLOOKUP(E37,VIP!$A$2:$O17559,7,FALSE)</f>
        <v>Si</v>
      </c>
      <c r="I37" s="120" t="str">
        <f>VLOOKUP(E37,VIP!$A$2:$O9524,8,FALSE)</f>
        <v>Si</v>
      </c>
      <c r="J37" s="120" t="str">
        <f>VLOOKUP(E37,VIP!$A$2:$O9474,8,FALSE)</f>
        <v>Si</v>
      </c>
      <c r="K37" s="120" t="str">
        <f>VLOOKUP(E37,VIP!$A$2:$O13048,6,0)</f>
        <v>NO</v>
      </c>
      <c r="L37" s="122" t="s">
        <v>2524</v>
      </c>
      <c r="M37" s="117" t="s">
        <v>2464</v>
      </c>
      <c r="N37" s="117" t="s">
        <v>2471</v>
      </c>
      <c r="O37" s="140" t="s">
        <v>2492</v>
      </c>
      <c r="P37" s="135"/>
      <c r="Q37" s="117" t="s">
        <v>2524</v>
      </c>
    </row>
    <row r="38" spans="1:17" s="99" customFormat="1" ht="18" x14ac:dyDescent="0.25">
      <c r="A38" s="120" t="str">
        <f>VLOOKUP(E38,'LISTADO ATM'!$A$2:$C$901,3,0)</f>
        <v>NORTE</v>
      </c>
      <c r="B38" s="137">
        <v>335856803</v>
      </c>
      <c r="C38" s="119">
        <v>44303.533530092594</v>
      </c>
      <c r="D38" s="120" t="s">
        <v>2526</v>
      </c>
      <c r="E38" s="121">
        <v>291</v>
      </c>
      <c r="F38" s="140" t="str">
        <f>VLOOKUP(E38,VIP!$A$2:$O12629,2,0)</f>
        <v>DRBR291</v>
      </c>
      <c r="G38" s="120" t="str">
        <f>VLOOKUP(E38,'LISTADO ATM'!$A$2:$B$900,2,0)</f>
        <v xml:space="preserve">ATM S/M Jumbo Las Colinas </v>
      </c>
      <c r="H38" s="120" t="str">
        <f>VLOOKUP(E38,VIP!$A$2:$O17550,7,FALSE)</f>
        <v>Si</v>
      </c>
      <c r="I38" s="120" t="str">
        <f>VLOOKUP(E38,VIP!$A$2:$O9515,8,FALSE)</f>
        <v>Si</v>
      </c>
      <c r="J38" s="120" t="str">
        <f>VLOOKUP(E38,VIP!$A$2:$O9465,8,FALSE)</f>
        <v>Si</v>
      </c>
      <c r="K38" s="120" t="str">
        <f>VLOOKUP(E38,VIP!$A$2:$O13039,6,0)</f>
        <v>NO</v>
      </c>
      <c r="L38" s="122" t="s">
        <v>2524</v>
      </c>
      <c r="M38" s="117" t="s">
        <v>2464</v>
      </c>
      <c r="N38" s="117" t="s">
        <v>2471</v>
      </c>
      <c r="O38" s="140" t="s">
        <v>2527</v>
      </c>
      <c r="P38" s="135"/>
      <c r="Q38" s="117" t="s">
        <v>2524</v>
      </c>
    </row>
    <row r="39" spans="1:17" s="99" customFormat="1" ht="18" x14ac:dyDescent="0.25">
      <c r="A39" s="120" t="str">
        <f>VLOOKUP(E39,'LISTADO ATM'!$A$2:$C$901,3,0)</f>
        <v>ESTE</v>
      </c>
      <c r="B39" s="137">
        <v>335858729</v>
      </c>
      <c r="C39" s="119">
        <v>44305.795497685183</v>
      </c>
      <c r="D39" s="120" t="s">
        <v>2188</v>
      </c>
      <c r="E39" s="121">
        <v>294</v>
      </c>
      <c r="F39" s="140" t="str">
        <f>VLOOKUP(E39,VIP!$A$2:$O12657,2,0)</f>
        <v>DRBR294</v>
      </c>
      <c r="G39" s="120" t="str">
        <f>VLOOKUP(E39,'LISTADO ATM'!$A$2:$B$900,2,0)</f>
        <v xml:space="preserve">ATM Plaza Zaglul San Pedro II </v>
      </c>
      <c r="H39" s="120" t="str">
        <f>VLOOKUP(E39,VIP!$A$2:$O17578,7,FALSE)</f>
        <v>Si</v>
      </c>
      <c r="I39" s="120" t="str">
        <f>VLOOKUP(E39,VIP!$A$2:$O9543,8,FALSE)</f>
        <v>Si</v>
      </c>
      <c r="J39" s="120" t="str">
        <f>VLOOKUP(E39,VIP!$A$2:$O9493,8,FALSE)</f>
        <v>Si</v>
      </c>
      <c r="K39" s="120" t="str">
        <f>VLOOKUP(E39,VIP!$A$2:$O13067,6,0)</f>
        <v>NO</v>
      </c>
      <c r="L39" s="122" t="s">
        <v>2227</v>
      </c>
      <c r="M39" s="117" t="s">
        <v>2464</v>
      </c>
      <c r="N39" s="117" t="s">
        <v>2471</v>
      </c>
      <c r="O39" s="140" t="s">
        <v>2473</v>
      </c>
      <c r="P39" s="135"/>
      <c r="Q39" s="117" t="s">
        <v>2227</v>
      </c>
    </row>
    <row r="40" spans="1:17" s="99" customFormat="1" ht="18" x14ac:dyDescent="0.25">
      <c r="A40" s="120" t="str">
        <f>VLOOKUP(E40,'LISTADO ATM'!$A$2:$C$901,3,0)</f>
        <v>NORTE</v>
      </c>
      <c r="B40" s="137">
        <v>335858151</v>
      </c>
      <c r="C40" s="119">
        <v>44305.561909722222</v>
      </c>
      <c r="D40" s="120" t="s">
        <v>2189</v>
      </c>
      <c r="E40" s="121">
        <v>299</v>
      </c>
      <c r="F40" s="140" t="str">
        <f>VLOOKUP(E40,VIP!$A$2:$O12650,2,0)</f>
        <v>DRBR299</v>
      </c>
      <c r="G40" s="120" t="str">
        <f>VLOOKUP(E40,'LISTADO ATM'!$A$2:$B$900,2,0)</f>
        <v xml:space="preserve">ATM S/M Aprezio Cotui </v>
      </c>
      <c r="H40" s="120" t="str">
        <f>VLOOKUP(E40,VIP!$A$2:$O17571,7,FALSE)</f>
        <v>Si</v>
      </c>
      <c r="I40" s="120" t="str">
        <f>VLOOKUP(E40,VIP!$A$2:$O9536,8,FALSE)</f>
        <v>Si</v>
      </c>
      <c r="J40" s="120" t="str">
        <f>VLOOKUP(E40,VIP!$A$2:$O9486,8,FALSE)</f>
        <v>Si</v>
      </c>
      <c r="K40" s="120" t="str">
        <f>VLOOKUP(E40,VIP!$A$2:$O13060,6,0)</f>
        <v>NO</v>
      </c>
      <c r="L40" s="122" t="s">
        <v>2227</v>
      </c>
      <c r="M40" s="117" t="s">
        <v>2464</v>
      </c>
      <c r="N40" s="117" t="s">
        <v>2471</v>
      </c>
      <c r="O40" s="140" t="s">
        <v>2500</v>
      </c>
      <c r="P40" s="135"/>
      <c r="Q40" s="117" t="s">
        <v>2227</v>
      </c>
    </row>
    <row r="41" spans="1:17" s="99" customFormat="1" ht="18" x14ac:dyDescent="0.25">
      <c r="A41" s="120" t="str">
        <f>VLOOKUP(E41,'LISTADO ATM'!$A$2:$C$901,3,0)</f>
        <v>DISTRITO NACIONAL</v>
      </c>
      <c r="B41" s="137">
        <v>335858776</v>
      </c>
      <c r="C41" s="119">
        <v>44305.891979166663</v>
      </c>
      <c r="D41" s="120" t="s">
        <v>2188</v>
      </c>
      <c r="E41" s="121">
        <v>321</v>
      </c>
      <c r="F41" s="140" t="str">
        <f>VLOOKUP(E41,VIP!$A$2:$O12670,2,0)</f>
        <v>DRBR321</v>
      </c>
      <c r="G41" s="120" t="str">
        <f>VLOOKUP(E41,'LISTADO ATM'!$A$2:$B$900,2,0)</f>
        <v xml:space="preserve">ATM Oficina Jiménez Moya I </v>
      </c>
      <c r="H41" s="120" t="str">
        <f>VLOOKUP(E41,VIP!$A$2:$O17591,7,FALSE)</f>
        <v>Si</v>
      </c>
      <c r="I41" s="120" t="str">
        <f>VLOOKUP(E41,VIP!$A$2:$O9556,8,FALSE)</f>
        <v>Si</v>
      </c>
      <c r="J41" s="120" t="str">
        <f>VLOOKUP(E41,VIP!$A$2:$O9506,8,FALSE)</f>
        <v>Si</v>
      </c>
      <c r="K41" s="120" t="str">
        <f>VLOOKUP(E41,VIP!$A$2:$O13080,6,0)</f>
        <v>NO</v>
      </c>
      <c r="L41" s="122" t="s">
        <v>2227</v>
      </c>
      <c r="M41" s="117" t="s">
        <v>2464</v>
      </c>
      <c r="N41" s="117" t="s">
        <v>2471</v>
      </c>
      <c r="O41" s="140" t="s">
        <v>2473</v>
      </c>
      <c r="P41" s="135"/>
      <c r="Q41" s="117" t="s">
        <v>2227</v>
      </c>
    </row>
    <row r="42" spans="1:17" s="99" customFormat="1" ht="18" x14ac:dyDescent="0.25">
      <c r="A42" s="120" t="str">
        <f>VLOOKUP(E42,'LISTADO ATM'!$A$2:$C$901,3,0)</f>
        <v>NORTE</v>
      </c>
      <c r="B42" s="137">
        <v>335858724</v>
      </c>
      <c r="C42" s="119">
        <v>44305.792685185188</v>
      </c>
      <c r="D42" s="120" t="s">
        <v>2189</v>
      </c>
      <c r="E42" s="121">
        <v>337</v>
      </c>
      <c r="F42" s="140" t="str">
        <f>VLOOKUP(E42,VIP!$A$2:$O12667,2,0)</f>
        <v>DRBR337</v>
      </c>
      <c r="G42" s="120" t="str">
        <f>VLOOKUP(E42,'LISTADO ATM'!$A$2:$B$900,2,0)</f>
        <v>ATM S/M Cooperativa Moca</v>
      </c>
      <c r="H42" s="120" t="str">
        <f>VLOOKUP(E42,VIP!$A$2:$O17588,7,FALSE)</f>
        <v>Si</v>
      </c>
      <c r="I42" s="120" t="str">
        <f>VLOOKUP(E42,VIP!$A$2:$O9553,8,FALSE)</f>
        <v>Si</v>
      </c>
      <c r="J42" s="120" t="str">
        <f>VLOOKUP(E42,VIP!$A$2:$O9503,8,FALSE)</f>
        <v>Si</v>
      </c>
      <c r="K42" s="120" t="str">
        <f>VLOOKUP(E42,VIP!$A$2:$O13077,6,0)</f>
        <v>NO</v>
      </c>
      <c r="L42" s="122" t="s">
        <v>2430</v>
      </c>
      <c r="M42" s="117" t="s">
        <v>2464</v>
      </c>
      <c r="N42" s="117" t="s">
        <v>2471</v>
      </c>
      <c r="O42" s="140" t="s">
        <v>2500</v>
      </c>
      <c r="P42" s="135"/>
      <c r="Q42" s="117" t="s">
        <v>2430</v>
      </c>
    </row>
    <row r="43" spans="1:17" s="99" customFormat="1" ht="18" x14ac:dyDescent="0.25">
      <c r="A43" s="120" t="str">
        <f>VLOOKUP(E43,'LISTADO ATM'!$A$2:$C$901,3,0)</f>
        <v>ESTE</v>
      </c>
      <c r="B43" s="137">
        <v>335858725</v>
      </c>
      <c r="C43" s="119">
        <v>44305.793668981481</v>
      </c>
      <c r="D43" s="120" t="s">
        <v>2188</v>
      </c>
      <c r="E43" s="121">
        <v>386</v>
      </c>
      <c r="F43" s="140" t="str">
        <f>VLOOKUP(E43,VIP!$A$2:$O12666,2,0)</f>
        <v>DRBR386</v>
      </c>
      <c r="G43" s="120" t="str">
        <f>VLOOKUP(E43,'LISTADO ATM'!$A$2:$B$900,2,0)</f>
        <v xml:space="preserve">ATM Plaza Verón II </v>
      </c>
      <c r="H43" s="120" t="str">
        <f>VLOOKUP(E43,VIP!$A$2:$O17587,7,FALSE)</f>
        <v>Si</v>
      </c>
      <c r="I43" s="120" t="str">
        <f>VLOOKUP(E43,VIP!$A$2:$O9552,8,FALSE)</f>
        <v>Si</v>
      </c>
      <c r="J43" s="120" t="str">
        <f>VLOOKUP(E43,VIP!$A$2:$O9502,8,FALSE)</f>
        <v>Si</v>
      </c>
      <c r="K43" s="120" t="str">
        <f>VLOOKUP(E43,VIP!$A$2:$O13076,6,0)</f>
        <v>NO</v>
      </c>
      <c r="L43" s="122" t="s">
        <v>2430</v>
      </c>
      <c r="M43" s="117" t="s">
        <v>2464</v>
      </c>
      <c r="N43" s="117" t="s">
        <v>2471</v>
      </c>
      <c r="O43" s="140" t="s">
        <v>2473</v>
      </c>
      <c r="P43" s="135"/>
      <c r="Q43" s="117" t="s">
        <v>2430</v>
      </c>
    </row>
    <row r="44" spans="1:17" s="99" customFormat="1" ht="18" x14ac:dyDescent="0.25">
      <c r="A44" s="120" t="str">
        <f>VLOOKUP(E44,'LISTADO ATM'!$A$2:$C$901,3,0)</f>
        <v>DISTRITO NACIONAL</v>
      </c>
      <c r="B44" s="137">
        <v>335856875</v>
      </c>
      <c r="C44" s="119">
        <v>44303.702673611115</v>
      </c>
      <c r="D44" s="120" t="s">
        <v>2491</v>
      </c>
      <c r="E44" s="121">
        <v>390</v>
      </c>
      <c r="F44" s="140" t="str">
        <f>VLOOKUP(E44,VIP!$A$2:$O12650,2,0)</f>
        <v>DRBR390</v>
      </c>
      <c r="G44" s="120" t="str">
        <f>VLOOKUP(E44,'LISTADO ATM'!$A$2:$B$900,2,0)</f>
        <v xml:space="preserve">ATM Oficina Boca Chica II </v>
      </c>
      <c r="H44" s="120" t="str">
        <f>VLOOKUP(E44,VIP!$A$2:$O17571,7,FALSE)</f>
        <v>Si</v>
      </c>
      <c r="I44" s="120" t="str">
        <f>VLOOKUP(E44,VIP!$A$2:$O9536,8,FALSE)</f>
        <v>Si</v>
      </c>
      <c r="J44" s="120" t="str">
        <f>VLOOKUP(E44,VIP!$A$2:$O9486,8,FALSE)</f>
        <v>Si</v>
      </c>
      <c r="K44" s="120" t="str">
        <f>VLOOKUP(E44,VIP!$A$2:$O13060,6,0)</f>
        <v>NO</v>
      </c>
      <c r="L44" s="122" t="s">
        <v>2427</v>
      </c>
      <c r="M44" s="117" t="s">
        <v>2464</v>
      </c>
      <c r="N44" s="117" t="s">
        <v>2471</v>
      </c>
      <c r="O44" s="140" t="s">
        <v>2492</v>
      </c>
      <c r="P44" s="135"/>
      <c r="Q44" s="117" t="s">
        <v>2427</v>
      </c>
    </row>
    <row r="45" spans="1:17" s="99" customFormat="1" ht="18" x14ac:dyDescent="0.25">
      <c r="A45" s="120" t="str">
        <f>VLOOKUP(E45,'LISTADO ATM'!$A$2:$C$901,3,0)</f>
        <v>SUR</v>
      </c>
      <c r="B45" s="137">
        <v>335858123</v>
      </c>
      <c r="C45" s="119">
        <v>44305.549351851849</v>
      </c>
      <c r="D45" s="120" t="s">
        <v>2467</v>
      </c>
      <c r="E45" s="121">
        <v>403</v>
      </c>
      <c r="F45" s="140" t="str">
        <f>VLOOKUP(E45,VIP!$A$2:$O12651,2,0)</f>
        <v>DRBR403</v>
      </c>
      <c r="G45" s="120" t="str">
        <f>VLOOKUP(E45,'LISTADO ATM'!$A$2:$B$900,2,0)</f>
        <v xml:space="preserve">ATM Oficina Vicente Noble </v>
      </c>
      <c r="H45" s="120" t="str">
        <f>VLOOKUP(E45,VIP!$A$2:$O17572,7,FALSE)</f>
        <v>Si</v>
      </c>
      <c r="I45" s="120" t="str">
        <f>VLOOKUP(E45,VIP!$A$2:$O9537,8,FALSE)</f>
        <v>Si</v>
      </c>
      <c r="J45" s="120" t="str">
        <f>VLOOKUP(E45,VIP!$A$2:$O9487,8,FALSE)</f>
        <v>Si</v>
      </c>
      <c r="K45" s="120" t="str">
        <f>VLOOKUP(E45,VIP!$A$2:$O13061,6,0)</f>
        <v>NO</v>
      </c>
      <c r="L45" s="122" t="s">
        <v>2427</v>
      </c>
      <c r="M45" s="117" t="s">
        <v>2464</v>
      </c>
      <c r="N45" s="117" t="s">
        <v>2471</v>
      </c>
      <c r="O45" s="140" t="s">
        <v>2472</v>
      </c>
      <c r="P45" s="135"/>
      <c r="Q45" s="117" t="s">
        <v>2427</v>
      </c>
    </row>
    <row r="46" spans="1:17" s="99" customFormat="1" ht="18" x14ac:dyDescent="0.25">
      <c r="A46" s="120" t="str">
        <f>VLOOKUP(E46,'LISTADO ATM'!$A$2:$C$901,3,0)</f>
        <v>DISTRITO NACIONAL</v>
      </c>
      <c r="B46" s="137">
        <v>335858745</v>
      </c>
      <c r="C46" s="119">
        <v>44305.815891203703</v>
      </c>
      <c r="D46" s="120" t="s">
        <v>2188</v>
      </c>
      <c r="E46" s="121">
        <v>416</v>
      </c>
      <c r="F46" s="140" t="str">
        <f>VLOOKUP(E46,VIP!$A$2:$O12655,2,0)</f>
        <v>DRBR416</v>
      </c>
      <c r="G46" s="120" t="str">
        <f>VLOOKUP(E46,'LISTADO ATM'!$A$2:$B$900,2,0)</f>
        <v xml:space="preserve">ATM Autobanco San Martín II </v>
      </c>
      <c r="H46" s="120" t="str">
        <f>VLOOKUP(E46,VIP!$A$2:$O17576,7,FALSE)</f>
        <v>Si</v>
      </c>
      <c r="I46" s="120" t="str">
        <f>VLOOKUP(E46,VIP!$A$2:$O9541,8,FALSE)</f>
        <v>Si</v>
      </c>
      <c r="J46" s="120" t="str">
        <f>VLOOKUP(E46,VIP!$A$2:$O9491,8,FALSE)</f>
        <v>Si</v>
      </c>
      <c r="K46" s="120" t="str">
        <f>VLOOKUP(E46,VIP!$A$2:$O13065,6,0)</f>
        <v>NO</v>
      </c>
      <c r="L46" s="122" t="s">
        <v>2227</v>
      </c>
      <c r="M46" s="117" t="s">
        <v>2464</v>
      </c>
      <c r="N46" s="117" t="s">
        <v>2471</v>
      </c>
      <c r="O46" s="140" t="s">
        <v>2473</v>
      </c>
      <c r="P46" s="135"/>
      <c r="Q46" s="117" t="s">
        <v>2227</v>
      </c>
    </row>
    <row r="47" spans="1:17" s="99" customFormat="1" ht="18" x14ac:dyDescent="0.25">
      <c r="A47" s="120" t="str">
        <f>VLOOKUP(E47,'LISTADO ATM'!$A$2:$C$901,3,0)</f>
        <v>DISTRITO NACIONAL</v>
      </c>
      <c r="B47" s="137">
        <v>335858713</v>
      </c>
      <c r="C47" s="119">
        <v>44305.78597222222</v>
      </c>
      <c r="D47" s="120" t="s">
        <v>2188</v>
      </c>
      <c r="E47" s="121">
        <v>420</v>
      </c>
      <c r="F47" s="140" t="str">
        <f>VLOOKUP(E47,VIP!$A$2:$O12660,2,0)</f>
        <v>DRBR420</v>
      </c>
      <c r="G47" s="120" t="str">
        <f>VLOOKUP(E47,'LISTADO ATM'!$A$2:$B$900,2,0)</f>
        <v xml:space="preserve">ATM DGII Av. Lincoln </v>
      </c>
      <c r="H47" s="120" t="str">
        <f>VLOOKUP(E47,VIP!$A$2:$O17581,7,FALSE)</f>
        <v>Si</v>
      </c>
      <c r="I47" s="120" t="str">
        <f>VLOOKUP(E47,VIP!$A$2:$O9546,8,FALSE)</f>
        <v>Si</v>
      </c>
      <c r="J47" s="120" t="str">
        <f>VLOOKUP(E47,VIP!$A$2:$O9496,8,FALSE)</f>
        <v>Si</v>
      </c>
      <c r="K47" s="120" t="str">
        <f>VLOOKUP(E47,VIP!$A$2:$O13070,6,0)</f>
        <v>NO</v>
      </c>
      <c r="L47" s="122" t="s">
        <v>2227</v>
      </c>
      <c r="M47" s="117" t="s">
        <v>2464</v>
      </c>
      <c r="N47" s="117" t="s">
        <v>2471</v>
      </c>
      <c r="O47" s="140" t="s">
        <v>2473</v>
      </c>
      <c r="P47" s="135"/>
      <c r="Q47" s="117" t="s">
        <v>2227</v>
      </c>
    </row>
    <row r="48" spans="1:17" s="99" customFormat="1" ht="18" x14ac:dyDescent="0.25">
      <c r="A48" s="120" t="str">
        <f>VLOOKUP(E48,'LISTADO ATM'!$A$2:$C$901,3,0)</f>
        <v>NORTE</v>
      </c>
      <c r="B48" s="137">
        <v>335858785</v>
      </c>
      <c r="C48" s="119">
        <v>44305.921886574077</v>
      </c>
      <c r="D48" s="120" t="s">
        <v>2491</v>
      </c>
      <c r="E48" s="121">
        <v>432</v>
      </c>
      <c r="F48" s="141" t="str">
        <f>VLOOKUP(E48,VIP!$A$2:$O12662,2,0)</f>
        <v>DRBR432</v>
      </c>
      <c r="G48" s="120" t="str">
        <f>VLOOKUP(E48,'LISTADO ATM'!$A$2:$B$900,2,0)</f>
        <v xml:space="preserve">ATM Oficina Puerto Plata II </v>
      </c>
      <c r="H48" s="120" t="str">
        <f>VLOOKUP(E48,VIP!$A$2:$O17583,7,FALSE)</f>
        <v>Si</v>
      </c>
      <c r="I48" s="120" t="str">
        <f>VLOOKUP(E48,VIP!$A$2:$O9548,8,FALSE)</f>
        <v>Si</v>
      </c>
      <c r="J48" s="120" t="str">
        <f>VLOOKUP(E48,VIP!$A$2:$O9498,8,FALSE)</f>
        <v>Si</v>
      </c>
      <c r="K48" s="120" t="str">
        <f>VLOOKUP(E48,VIP!$A$2:$O13072,6,0)</f>
        <v>SI</v>
      </c>
      <c r="L48" s="122" t="s">
        <v>2427</v>
      </c>
      <c r="M48" s="117" t="s">
        <v>2464</v>
      </c>
      <c r="N48" s="117" t="s">
        <v>2471</v>
      </c>
      <c r="O48" s="141" t="s">
        <v>2492</v>
      </c>
      <c r="P48" s="135"/>
      <c r="Q48" s="117" t="s">
        <v>2427</v>
      </c>
    </row>
    <row r="49" spans="1:17" s="99" customFormat="1" ht="18" x14ac:dyDescent="0.25">
      <c r="A49" s="120" t="str">
        <f>VLOOKUP(E49,'LISTADO ATM'!$A$2:$C$901,3,0)</f>
        <v>DISTRITO NACIONAL</v>
      </c>
      <c r="B49" s="137">
        <v>335858154</v>
      </c>
      <c r="C49" s="119">
        <v>44305.567361111112</v>
      </c>
      <c r="D49" s="120" t="s">
        <v>2467</v>
      </c>
      <c r="E49" s="121">
        <v>441</v>
      </c>
      <c r="F49" s="141" t="str">
        <f>VLOOKUP(E49,VIP!$A$2:$O12648,2,0)</f>
        <v>DRBR441</v>
      </c>
      <c r="G49" s="120" t="str">
        <f>VLOOKUP(E49,'LISTADO ATM'!$A$2:$B$900,2,0)</f>
        <v>ATM Estacion de Servicio Romulo Betancour</v>
      </c>
      <c r="H49" s="120" t="str">
        <f>VLOOKUP(E49,VIP!$A$2:$O17569,7,FALSE)</f>
        <v>NO</v>
      </c>
      <c r="I49" s="120" t="str">
        <f>VLOOKUP(E49,VIP!$A$2:$O9534,8,FALSE)</f>
        <v>NO</v>
      </c>
      <c r="J49" s="120" t="str">
        <f>VLOOKUP(E49,VIP!$A$2:$O9484,8,FALSE)</f>
        <v>NO</v>
      </c>
      <c r="K49" s="120" t="str">
        <f>VLOOKUP(E49,VIP!$A$2:$O13058,6,0)</f>
        <v>NO</v>
      </c>
      <c r="L49" s="122" t="s">
        <v>2427</v>
      </c>
      <c r="M49" s="117" t="s">
        <v>2464</v>
      </c>
      <c r="N49" s="117" t="s">
        <v>2471</v>
      </c>
      <c r="O49" s="141" t="s">
        <v>2472</v>
      </c>
      <c r="P49" s="135"/>
      <c r="Q49" s="117" t="s">
        <v>2427</v>
      </c>
    </row>
    <row r="50" spans="1:17" s="99" customFormat="1" ht="18" x14ac:dyDescent="0.25">
      <c r="A50" s="120" t="str">
        <f>VLOOKUP(E50,'LISTADO ATM'!$A$2:$C$901,3,0)</f>
        <v>DISTRITO NACIONAL</v>
      </c>
      <c r="B50" s="137">
        <v>335857031</v>
      </c>
      <c r="C50" s="119">
        <v>44304.994247685187</v>
      </c>
      <c r="D50" s="120" t="s">
        <v>2188</v>
      </c>
      <c r="E50" s="121">
        <v>473</v>
      </c>
      <c r="F50" s="141" t="str">
        <f>VLOOKUP(E50,VIP!$A$2:$O12641,2,0)</f>
        <v>DRBR473</v>
      </c>
      <c r="G50" s="120" t="str">
        <f>VLOOKUP(E50,'LISTADO ATM'!$A$2:$B$900,2,0)</f>
        <v xml:space="preserve">ATM Oficina Carrefour II </v>
      </c>
      <c r="H50" s="120" t="str">
        <f>VLOOKUP(E50,VIP!$A$2:$O17562,7,FALSE)</f>
        <v>Si</v>
      </c>
      <c r="I50" s="120" t="str">
        <f>VLOOKUP(E50,VIP!$A$2:$O9527,8,FALSE)</f>
        <v>Si</v>
      </c>
      <c r="J50" s="120" t="str">
        <f>VLOOKUP(E50,VIP!$A$2:$O9477,8,FALSE)</f>
        <v>Si</v>
      </c>
      <c r="K50" s="120" t="str">
        <f>VLOOKUP(E50,VIP!$A$2:$O13051,6,0)</f>
        <v>NO</v>
      </c>
      <c r="L50" s="122" t="s">
        <v>2227</v>
      </c>
      <c r="M50" s="117" t="s">
        <v>2464</v>
      </c>
      <c r="N50" s="117" t="s">
        <v>2471</v>
      </c>
      <c r="O50" s="141" t="s">
        <v>2473</v>
      </c>
      <c r="P50" s="135"/>
      <c r="Q50" s="117" t="s">
        <v>2227</v>
      </c>
    </row>
    <row r="51" spans="1:17" s="99" customFormat="1" ht="18" x14ac:dyDescent="0.25">
      <c r="A51" s="120" t="str">
        <f>VLOOKUP(E51,'LISTADO ATM'!$A$2:$C$901,3,0)</f>
        <v>DISTRITO NACIONAL</v>
      </c>
      <c r="B51" s="137">
        <v>335858769</v>
      </c>
      <c r="C51" s="119">
        <v>44305.8830787037</v>
      </c>
      <c r="D51" s="120" t="s">
        <v>2188</v>
      </c>
      <c r="E51" s="121">
        <v>476</v>
      </c>
      <c r="F51" s="141" t="str">
        <f>VLOOKUP(E51,VIP!$A$2:$O12677,2,0)</f>
        <v>DRBR476</v>
      </c>
      <c r="G51" s="120" t="str">
        <f>VLOOKUP(E51,'LISTADO ATM'!$A$2:$B$900,2,0)</f>
        <v xml:space="preserve">ATM Multicentro La Sirena Las Caobas </v>
      </c>
      <c r="H51" s="120" t="str">
        <f>VLOOKUP(E51,VIP!$A$2:$O17598,7,FALSE)</f>
        <v>Si</v>
      </c>
      <c r="I51" s="120" t="str">
        <f>VLOOKUP(E51,VIP!$A$2:$O9563,8,FALSE)</f>
        <v>Si</v>
      </c>
      <c r="J51" s="120" t="str">
        <f>VLOOKUP(E51,VIP!$A$2:$O9513,8,FALSE)</f>
        <v>Si</v>
      </c>
      <c r="K51" s="120" t="str">
        <f>VLOOKUP(E51,VIP!$A$2:$O13087,6,0)</f>
        <v>SI</v>
      </c>
      <c r="L51" s="122" t="s">
        <v>2227</v>
      </c>
      <c r="M51" s="117" t="s">
        <v>2464</v>
      </c>
      <c r="N51" s="117" t="s">
        <v>2471</v>
      </c>
      <c r="O51" s="141" t="s">
        <v>2473</v>
      </c>
      <c r="P51" s="135"/>
      <c r="Q51" s="117" t="s">
        <v>2227</v>
      </c>
    </row>
    <row r="52" spans="1:17" s="99" customFormat="1" ht="18" x14ac:dyDescent="0.25">
      <c r="A52" s="120" t="str">
        <f>VLOOKUP(E52,'LISTADO ATM'!$A$2:$C$901,3,0)</f>
        <v>ESTE</v>
      </c>
      <c r="B52" s="137">
        <v>335858778</v>
      </c>
      <c r="C52" s="119">
        <v>44305.899027777778</v>
      </c>
      <c r="D52" s="120" t="s">
        <v>2188</v>
      </c>
      <c r="E52" s="121">
        <v>480</v>
      </c>
      <c r="F52" s="141" t="str">
        <f>VLOOKUP(E52,VIP!$A$2:$O12668,2,0)</f>
        <v>DRBR480</v>
      </c>
      <c r="G52" s="120" t="str">
        <f>VLOOKUP(E52,'LISTADO ATM'!$A$2:$B$900,2,0)</f>
        <v>ATM UNP Farmaconal Higuey</v>
      </c>
      <c r="H52" s="120" t="str">
        <f>VLOOKUP(E52,VIP!$A$2:$O17589,7,FALSE)</f>
        <v>N/A</v>
      </c>
      <c r="I52" s="120" t="str">
        <f>VLOOKUP(E52,VIP!$A$2:$O9554,8,FALSE)</f>
        <v>N/A</v>
      </c>
      <c r="J52" s="120" t="str">
        <f>VLOOKUP(E52,VIP!$A$2:$O9504,8,FALSE)</f>
        <v>N/A</v>
      </c>
      <c r="K52" s="120" t="str">
        <f>VLOOKUP(E52,VIP!$A$2:$O13078,6,0)</f>
        <v>N/A</v>
      </c>
      <c r="L52" s="122" t="s">
        <v>2227</v>
      </c>
      <c r="M52" s="117" t="s">
        <v>2464</v>
      </c>
      <c r="N52" s="117" t="s">
        <v>2471</v>
      </c>
      <c r="O52" s="141" t="s">
        <v>2473</v>
      </c>
      <c r="P52" s="135"/>
      <c r="Q52" s="117" t="s">
        <v>2227</v>
      </c>
    </row>
    <row r="53" spans="1:17" s="99" customFormat="1" ht="18" x14ac:dyDescent="0.25">
      <c r="A53" s="120" t="str">
        <f>VLOOKUP(E53,'LISTADO ATM'!$A$2:$C$901,3,0)</f>
        <v>DISTRITO NACIONAL</v>
      </c>
      <c r="B53" s="137">
        <v>335858712</v>
      </c>
      <c r="C53" s="119">
        <v>44305.785381944443</v>
      </c>
      <c r="D53" s="120" t="s">
        <v>2188</v>
      </c>
      <c r="E53" s="121">
        <v>486</v>
      </c>
      <c r="F53" s="141" t="str">
        <f>VLOOKUP(E53,VIP!$A$2:$O12661,2,0)</f>
        <v>DRBR486</v>
      </c>
      <c r="G53" s="120" t="str">
        <f>VLOOKUP(E53,'LISTADO ATM'!$A$2:$B$900,2,0)</f>
        <v xml:space="preserve">ATM Olé La Caleta </v>
      </c>
      <c r="H53" s="120" t="str">
        <f>VLOOKUP(E53,VIP!$A$2:$O17582,7,FALSE)</f>
        <v>Si</v>
      </c>
      <c r="I53" s="120" t="str">
        <f>VLOOKUP(E53,VIP!$A$2:$O9547,8,FALSE)</f>
        <v>Si</v>
      </c>
      <c r="J53" s="120" t="str">
        <f>VLOOKUP(E53,VIP!$A$2:$O9497,8,FALSE)</f>
        <v>Si</v>
      </c>
      <c r="K53" s="120" t="str">
        <f>VLOOKUP(E53,VIP!$A$2:$O13071,6,0)</f>
        <v>NO</v>
      </c>
      <c r="L53" s="122" t="s">
        <v>2227</v>
      </c>
      <c r="M53" s="117" t="s">
        <v>2464</v>
      </c>
      <c r="N53" s="117" t="s">
        <v>2471</v>
      </c>
      <c r="O53" s="141" t="s">
        <v>2473</v>
      </c>
      <c r="P53" s="135"/>
      <c r="Q53" s="117" t="s">
        <v>2227</v>
      </c>
    </row>
    <row r="54" spans="1:17" s="99" customFormat="1" ht="18" x14ac:dyDescent="0.25">
      <c r="A54" s="120" t="str">
        <f>VLOOKUP(E54,'LISTADO ATM'!$A$2:$C$901,3,0)</f>
        <v>DISTRITO NACIONAL</v>
      </c>
      <c r="B54" s="137">
        <v>335856901</v>
      </c>
      <c r="C54" s="119">
        <v>44303.790578703702</v>
      </c>
      <c r="D54" s="120" t="s">
        <v>2467</v>
      </c>
      <c r="E54" s="121">
        <v>486</v>
      </c>
      <c r="F54" s="141" t="str">
        <f>VLOOKUP(E54,VIP!$A$2:$O12642,2,0)</f>
        <v>DRBR486</v>
      </c>
      <c r="G54" s="120" t="str">
        <f>VLOOKUP(E54,'LISTADO ATM'!$A$2:$B$900,2,0)</f>
        <v xml:space="preserve">ATM Olé La Caleta </v>
      </c>
      <c r="H54" s="120" t="str">
        <f>VLOOKUP(E54,VIP!$A$2:$O17563,7,FALSE)</f>
        <v>Si</v>
      </c>
      <c r="I54" s="120" t="str">
        <f>VLOOKUP(E54,VIP!$A$2:$O9528,8,FALSE)</f>
        <v>Si</v>
      </c>
      <c r="J54" s="120" t="str">
        <f>VLOOKUP(E54,VIP!$A$2:$O9478,8,FALSE)</f>
        <v>Si</v>
      </c>
      <c r="K54" s="120" t="str">
        <f>VLOOKUP(E54,VIP!$A$2:$O13052,6,0)</f>
        <v>NO</v>
      </c>
      <c r="L54" s="122" t="s">
        <v>2427</v>
      </c>
      <c r="M54" s="117" t="s">
        <v>2464</v>
      </c>
      <c r="N54" s="117" t="s">
        <v>2471</v>
      </c>
      <c r="O54" s="141" t="s">
        <v>2472</v>
      </c>
      <c r="P54" s="135"/>
      <c r="Q54" s="117" t="s">
        <v>2427</v>
      </c>
    </row>
    <row r="55" spans="1:17" s="99" customFormat="1" ht="18" x14ac:dyDescent="0.25">
      <c r="A55" s="120" t="str">
        <f>VLOOKUP(E55,'LISTADO ATM'!$A$2:$C$901,3,0)</f>
        <v>DISTRITO NACIONAL</v>
      </c>
      <c r="B55" s="137">
        <v>335856019</v>
      </c>
      <c r="C55" s="119">
        <v>44302.555914351855</v>
      </c>
      <c r="D55" s="120" t="s">
        <v>2467</v>
      </c>
      <c r="E55" s="121">
        <v>490</v>
      </c>
      <c r="F55" s="141" t="str">
        <f>VLOOKUP(E55,VIP!$A$2:$O12634,2,0)</f>
        <v>DRBR490</v>
      </c>
      <c r="G55" s="120" t="str">
        <f>VLOOKUP(E55,'LISTADO ATM'!$A$2:$B$900,2,0)</f>
        <v xml:space="preserve">ATM Hospital Ney Arias Lora </v>
      </c>
      <c r="H55" s="120" t="str">
        <f>VLOOKUP(E55,VIP!$A$2:$O17555,7,FALSE)</f>
        <v>Si</v>
      </c>
      <c r="I55" s="120" t="str">
        <f>VLOOKUP(E55,VIP!$A$2:$O9520,8,FALSE)</f>
        <v>Si</v>
      </c>
      <c r="J55" s="120" t="str">
        <f>VLOOKUP(E55,VIP!$A$2:$O9470,8,FALSE)</f>
        <v>Si</v>
      </c>
      <c r="K55" s="120" t="str">
        <f>VLOOKUP(E55,VIP!$A$2:$O13044,6,0)</f>
        <v>NO</v>
      </c>
      <c r="L55" s="122" t="s">
        <v>2458</v>
      </c>
      <c r="M55" s="117" t="s">
        <v>2464</v>
      </c>
      <c r="N55" s="117" t="s">
        <v>2471</v>
      </c>
      <c r="O55" s="141" t="s">
        <v>2472</v>
      </c>
      <c r="P55" s="135"/>
      <c r="Q55" s="118" t="s">
        <v>2458</v>
      </c>
    </row>
    <row r="56" spans="1:17" s="99" customFormat="1" ht="18" x14ac:dyDescent="0.25">
      <c r="A56" s="120" t="str">
        <f>VLOOKUP(E56,'LISTADO ATM'!$A$2:$C$901,3,0)</f>
        <v>NORTE</v>
      </c>
      <c r="B56" s="137">
        <v>335858715</v>
      </c>
      <c r="C56" s="119">
        <v>44305.787361111114</v>
      </c>
      <c r="D56" s="120" t="s">
        <v>2189</v>
      </c>
      <c r="E56" s="121">
        <v>496</v>
      </c>
      <c r="F56" s="141" t="str">
        <f>VLOOKUP(E56,VIP!$A$2:$O12670,2,0)</f>
        <v>DRBR496</v>
      </c>
      <c r="G56" s="120" t="str">
        <f>VLOOKUP(E56,'LISTADO ATM'!$A$2:$B$900,2,0)</f>
        <v xml:space="preserve">ATM Multicentro La Sirena Bonao </v>
      </c>
      <c r="H56" s="120" t="str">
        <f>VLOOKUP(E56,VIP!$A$2:$O17591,7,FALSE)</f>
        <v>Si</v>
      </c>
      <c r="I56" s="120" t="str">
        <f>VLOOKUP(E56,VIP!$A$2:$O9556,8,FALSE)</f>
        <v>Si</v>
      </c>
      <c r="J56" s="120" t="str">
        <f>VLOOKUP(E56,VIP!$A$2:$O9506,8,FALSE)</f>
        <v>Si</v>
      </c>
      <c r="K56" s="120" t="str">
        <f>VLOOKUP(E56,VIP!$A$2:$O13080,6,0)</f>
        <v>NO</v>
      </c>
      <c r="L56" s="122" t="s">
        <v>2430</v>
      </c>
      <c r="M56" s="117" t="s">
        <v>2464</v>
      </c>
      <c r="N56" s="117" t="s">
        <v>2471</v>
      </c>
      <c r="O56" s="141" t="s">
        <v>2500</v>
      </c>
      <c r="P56" s="135"/>
      <c r="Q56" s="117" t="s">
        <v>2430</v>
      </c>
    </row>
    <row r="57" spans="1:17" s="99" customFormat="1" ht="18" x14ac:dyDescent="0.25">
      <c r="A57" s="120" t="str">
        <f>VLOOKUP(E57,'LISTADO ATM'!$A$2:$C$901,3,0)</f>
        <v>DISTRITO NACIONAL</v>
      </c>
      <c r="B57" s="137">
        <v>335858719</v>
      </c>
      <c r="C57" s="119">
        <v>44305.78875</v>
      </c>
      <c r="D57" s="120" t="s">
        <v>2188</v>
      </c>
      <c r="E57" s="121">
        <v>515</v>
      </c>
      <c r="F57" s="141" t="str">
        <f>VLOOKUP(E57,VIP!$A$2:$O12669,2,0)</f>
        <v>DRBR515</v>
      </c>
      <c r="G57" s="120" t="str">
        <f>VLOOKUP(E57,'LISTADO ATM'!$A$2:$B$900,2,0)</f>
        <v xml:space="preserve">ATM Oficina Agora Mall I </v>
      </c>
      <c r="H57" s="120" t="str">
        <f>VLOOKUP(E57,VIP!$A$2:$O17590,7,FALSE)</f>
        <v>Si</v>
      </c>
      <c r="I57" s="120" t="str">
        <f>VLOOKUP(E57,VIP!$A$2:$O9555,8,FALSE)</f>
        <v>Si</v>
      </c>
      <c r="J57" s="120" t="str">
        <f>VLOOKUP(E57,VIP!$A$2:$O9505,8,FALSE)</f>
        <v>Si</v>
      </c>
      <c r="K57" s="120" t="str">
        <f>VLOOKUP(E57,VIP!$A$2:$O13079,6,0)</f>
        <v>SI</v>
      </c>
      <c r="L57" s="122" t="s">
        <v>2430</v>
      </c>
      <c r="M57" s="117" t="s">
        <v>2464</v>
      </c>
      <c r="N57" s="117" t="s">
        <v>2471</v>
      </c>
      <c r="O57" s="141" t="s">
        <v>2473</v>
      </c>
      <c r="P57" s="135"/>
      <c r="Q57" s="117" t="s">
        <v>2430</v>
      </c>
    </row>
    <row r="58" spans="1:17" s="99" customFormat="1" ht="18" x14ac:dyDescent="0.25">
      <c r="A58" s="120" t="str">
        <f>VLOOKUP(E58,'LISTADO ATM'!$A$2:$C$901,3,0)</f>
        <v>DISTRITO NACIONAL</v>
      </c>
      <c r="B58" s="137">
        <v>335858789</v>
      </c>
      <c r="C58" s="119">
        <v>44305.927534722221</v>
      </c>
      <c r="D58" s="120" t="s">
        <v>2491</v>
      </c>
      <c r="E58" s="121">
        <v>516</v>
      </c>
      <c r="F58" s="141" t="str">
        <f>VLOOKUP(E58,VIP!$A$2:$O12658,2,0)</f>
        <v>DRBR516</v>
      </c>
      <c r="G58" s="120" t="str">
        <f>VLOOKUP(E58,'LISTADO ATM'!$A$2:$B$900,2,0)</f>
        <v xml:space="preserve">ATM Oficina Gascue </v>
      </c>
      <c r="H58" s="120" t="str">
        <f>VLOOKUP(E58,VIP!$A$2:$O17579,7,FALSE)</f>
        <v>Si</v>
      </c>
      <c r="I58" s="120" t="str">
        <f>VLOOKUP(E58,VIP!$A$2:$O9544,8,FALSE)</f>
        <v>Si</v>
      </c>
      <c r="J58" s="120" t="str">
        <f>VLOOKUP(E58,VIP!$A$2:$O9494,8,FALSE)</f>
        <v>Si</v>
      </c>
      <c r="K58" s="120" t="str">
        <f>VLOOKUP(E58,VIP!$A$2:$O13068,6,0)</f>
        <v>SI</v>
      </c>
      <c r="L58" s="122" t="s">
        <v>2427</v>
      </c>
      <c r="M58" s="117" t="s">
        <v>2464</v>
      </c>
      <c r="N58" s="117" t="s">
        <v>2471</v>
      </c>
      <c r="O58" s="141" t="s">
        <v>2492</v>
      </c>
      <c r="P58" s="135"/>
      <c r="Q58" s="117" t="s">
        <v>2427</v>
      </c>
    </row>
    <row r="59" spans="1:17" s="99" customFormat="1" ht="18" x14ac:dyDescent="0.25">
      <c r="A59" s="120" t="str">
        <f>VLOOKUP(E59,'LISTADO ATM'!$A$2:$C$901,3,0)</f>
        <v>DISTRITO NACIONAL</v>
      </c>
      <c r="B59" s="137">
        <v>335856628</v>
      </c>
      <c r="C59" s="119">
        <v>44303.396990740737</v>
      </c>
      <c r="D59" s="120" t="s">
        <v>2188</v>
      </c>
      <c r="E59" s="121">
        <v>517</v>
      </c>
      <c r="F59" s="141" t="str">
        <f>VLOOKUP(E59,VIP!$A$2:$O12651,2,0)</f>
        <v>DRBR517</v>
      </c>
      <c r="G59" s="120" t="str">
        <f>VLOOKUP(E59,'LISTADO ATM'!$A$2:$B$900,2,0)</f>
        <v xml:space="preserve">ATM Autobanco Oficina Sans Soucí </v>
      </c>
      <c r="H59" s="120" t="str">
        <f>VLOOKUP(E59,VIP!$A$2:$O17572,7,FALSE)</f>
        <v>Si</v>
      </c>
      <c r="I59" s="120" t="str">
        <f>VLOOKUP(E59,VIP!$A$2:$O9537,8,FALSE)</f>
        <v>Si</v>
      </c>
      <c r="J59" s="120" t="str">
        <f>VLOOKUP(E59,VIP!$A$2:$O9487,8,FALSE)</f>
        <v>Si</v>
      </c>
      <c r="K59" s="120" t="str">
        <f>VLOOKUP(E59,VIP!$A$2:$O13061,6,0)</f>
        <v>SI</v>
      </c>
      <c r="L59" s="122" t="s">
        <v>2227</v>
      </c>
      <c r="M59" s="117" t="s">
        <v>2464</v>
      </c>
      <c r="N59" s="117" t="s">
        <v>2471</v>
      </c>
      <c r="O59" s="141" t="s">
        <v>2473</v>
      </c>
      <c r="P59" s="135"/>
      <c r="Q59" s="117" t="s">
        <v>2227</v>
      </c>
    </row>
    <row r="60" spans="1:17" s="99" customFormat="1" ht="18" x14ac:dyDescent="0.25">
      <c r="A60" s="120" t="str">
        <f>VLOOKUP(E60,'LISTADO ATM'!$A$2:$C$901,3,0)</f>
        <v>DISTRITO NACIONAL</v>
      </c>
      <c r="B60" s="137">
        <v>335858787</v>
      </c>
      <c r="C60" s="119">
        <v>44305.925046296295</v>
      </c>
      <c r="D60" s="120" t="s">
        <v>2467</v>
      </c>
      <c r="E60" s="121">
        <v>525</v>
      </c>
      <c r="F60" s="141" t="str">
        <f>VLOOKUP(E60,VIP!$A$2:$O12660,2,0)</f>
        <v>DRBR525</v>
      </c>
      <c r="G60" s="120" t="str">
        <f>VLOOKUP(E60,'LISTADO ATM'!$A$2:$B$900,2,0)</f>
        <v>ATM S/M Bravo Las Americas</v>
      </c>
      <c r="H60" s="120" t="str">
        <f>VLOOKUP(E60,VIP!$A$2:$O17581,7,FALSE)</f>
        <v>Si</v>
      </c>
      <c r="I60" s="120" t="str">
        <f>VLOOKUP(E60,VIP!$A$2:$O9546,8,FALSE)</f>
        <v>Si</v>
      </c>
      <c r="J60" s="120" t="str">
        <f>VLOOKUP(E60,VIP!$A$2:$O9496,8,FALSE)</f>
        <v>Si</v>
      </c>
      <c r="K60" s="120" t="str">
        <f>VLOOKUP(E60,VIP!$A$2:$O13070,6,0)</f>
        <v>NO</v>
      </c>
      <c r="L60" s="122" t="s">
        <v>2427</v>
      </c>
      <c r="M60" s="117" t="s">
        <v>2464</v>
      </c>
      <c r="N60" s="117" t="s">
        <v>2471</v>
      </c>
      <c r="O60" s="141" t="s">
        <v>2472</v>
      </c>
      <c r="P60" s="135"/>
      <c r="Q60" s="117" t="s">
        <v>2427</v>
      </c>
    </row>
    <row r="61" spans="1:17" s="99" customFormat="1" ht="18" x14ac:dyDescent="0.25">
      <c r="A61" s="120" t="str">
        <f>VLOOKUP(E61,'LISTADO ATM'!$A$2:$C$901,3,0)</f>
        <v>SUR</v>
      </c>
      <c r="B61" s="137">
        <v>335858577</v>
      </c>
      <c r="C61" s="119">
        <v>44305.689085648148</v>
      </c>
      <c r="D61" s="120" t="s">
        <v>2491</v>
      </c>
      <c r="E61" s="121">
        <v>537</v>
      </c>
      <c r="F61" s="141" t="str">
        <f>VLOOKUP(E61,VIP!$A$2:$O12665,2,0)</f>
        <v>DRBR537</v>
      </c>
      <c r="G61" s="120" t="str">
        <f>VLOOKUP(E61,'LISTADO ATM'!$A$2:$B$900,2,0)</f>
        <v xml:space="preserve">ATM Estación Texaco Enriquillo (Barahona) </v>
      </c>
      <c r="H61" s="120" t="str">
        <f>VLOOKUP(E61,VIP!$A$2:$O17586,7,FALSE)</f>
        <v>Si</v>
      </c>
      <c r="I61" s="120" t="str">
        <f>VLOOKUP(E61,VIP!$A$2:$O9551,8,FALSE)</f>
        <v>Si</v>
      </c>
      <c r="J61" s="120" t="str">
        <f>VLOOKUP(E61,VIP!$A$2:$O9501,8,FALSE)</f>
        <v>Si</v>
      </c>
      <c r="K61" s="120" t="str">
        <f>VLOOKUP(E61,VIP!$A$2:$O13075,6,0)</f>
        <v>NO</v>
      </c>
      <c r="L61" s="122" t="s">
        <v>2458</v>
      </c>
      <c r="M61" s="117" t="s">
        <v>2464</v>
      </c>
      <c r="N61" s="117" t="s">
        <v>2471</v>
      </c>
      <c r="O61" s="141" t="s">
        <v>2472</v>
      </c>
      <c r="P61" s="135"/>
      <c r="Q61" s="117" t="s">
        <v>2458</v>
      </c>
    </row>
    <row r="62" spans="1:17" s="99" customFormat="1" ht="18" x14ac:dyDescent="0.25">
      <c r="A62" s="120" t="str">
        <f>VLOOKUP(E62,'LISTADO ATM'!$A$2:$C$901,3,0)</f>
        <v>DISTRITO NACIONAL</v>
      </c>
      <c r="B62" s="137">
        <v>335856986</v>
      </c>
      <c r="C62" s="119">
        <v>44304.647870370369</v>
      </c>
      <c r="D62" s="120" t="s">
        <v>2467</v>
      </c>
      <c r="E62" s="121">
        <v>540</v>
      </c>
      <c r="F62" s="141" t="str">
        <f>VLOOKUP(E62,VIP!$A$2:$O12634,2,0)</f>
        <v>DRBR540</v>
      </c>
      <c r="G62" s="120" t="str">
        <f>VLOOKUP(E62,'LISTADO ATM'!$A$2:$B$900,2,0)</f>
        <v xml:space="preserve">ATM Autoservicio Sambil I </v>
      </c>
      <c r="H62" s="120" t="str">
        <f>VLOOKUP(E62,VIP!$A$2:$O17555,7,FALSE)</f>
        <v>Si</v>
      </c>
      <c r="I62" s="120" t="str">
        <f>VLOOKUP(E62,VIP!$A$2:$O9520,8,FALSE)</f>
        <v>Si</v>
      </c>
      <c r="J62" s="120" t="str">
        <f>VLOOKUP(E62,VIP!$A$2:$O9470,8,FALSE)</f>
        <v>Si</v>
      </c>
      <c r="K62" s="120" t="str">
        <f>VLOOKUP(E62,VIP!$A$2:$O13044,6,0)</f>
        <v>NO</v>
      </c>
      <c r="L62" s="122" t="s">
        <v>2521</v>
      </c>
      <c r="M62" s="117" t="s">
        <v>2464</v>
      </c>
      <c r="N62" s="117" t="s">
        <v>2471</v>
      </c>
      <c r="O62" s="141" t="s">
        <v>2472</v>
      </c>
      <c r="P62" s="135"/>
      <c r="Q62" s="117" t="s">
        <v>2521</v>
      </c>
    </row>
    <row r="63" spans="1:17" s="99" customFormat="1" ht="18" x14ac:dyDescent="0.25">
      <c r="A63" s="120" t="str">
        <f>VLOOKUP(E63,'LISTADO ATM'!$A$2:$C$901,3,0)</f>
        <v>DISTRITO NACIONAL</v>
      </c>
      <c r="B63" s="137">
        <v>335857032</v>
      </c>
      <c r="C63" s="119">
        <v>44304.994664351849</v>
      </c>
      <c r="D63" s="120" t="s">
        <v>2188</v>
      </c>
      <c r="E63" s="121">
        <v>542</v>
      </c>
      <c r="F63" s="141" t="str">
        <f>VLOOKUP(E63,VIP!$A$2:$O12640,2,0)</f>
        <v>DRBR542</v>
      </c>
      <c r="G63" s="120" t="str">
        <f>VLOOKUP(E63,'LISTADO ATM'!$A$2:$B$900,2,0)</f>
        <v>ATM S/M la Cadena Carretera Mella</v>
      </c>
      <c r="H63" s="120" t="str">
        <f>VLOOKUP(E63,VIP!$A$2:$O17561,7,FALSE)</f>
        <v>NO</v>
      </c>
      <c r="I63" s="120" t="str">
        <f>VLOOKUP(E63,VIP!$A$2:$O9526,8,FALSE)</f>
        <v>SI</v>
      </c>
      <c r="J63" s="120" t="str">
        <f>VLOOKUP(E63,VIP!$A$2:$O9476,8,FALSE)</f>
        <v>SI</v>
      </c>
      <c r="K63" s="120" t="str">
        <f>VLOOKUP(E63,VIP!$A$2:$O13050,6,0)</f>
        <v>NO</v>
      </c>
      <c r="L63" s="122" t="s">
        <v>2227</v>
      </c>
      <c r="M63" s="117" t="s">
        <v>2464</v>
      </c>
      <c r="N63" s="117" t="s">
        <v>2471</v>
      </c>
      <c r="O63" s="141" t="s">
        <v>2473</v>
      </c>
      <c r="P63" s="135"/>
      <c r="Q63" s="117" t="s">
        <v>2227</v>
      </c>
    </row>
    <row r="64" spans="1:17" s="99" customFormat="1" ht="18" x14ac:dyDescent="0.25">
      <c r="A64" s="120" t="str">
        <f>VLOOKUP(E64,'LISTADO ATM'!$A$2:$C$901,3,0)</f>
        <v>DISTRITO NACIONAL</v>
      </c>
      <c r="B64" s="137">
        <v>335858486</v>
      </c>
      <c r="C64" s="119">
        <v>44305.664710648147</v>
      </c>
      <c r="D64" s="120" t="s">
        <v>2491</v>
      </c>
      <c r="E64" s="121">
        <v>554</v>
      </c>
      <c r="F64" s="141" t="str">
        <f>VLOOKUP(E64,VIP!$A$2:$O12675,2,0)</f>
        <v>DRBR011</v>
      </c>
      <c r="G64" s="120" t="str">
        <f>VLOOKUP(E64,'LISTADO ATM'!$A$2:$B$900,2,0)</f>
        <v xml:space="preserve">ATM Oficina Isabel La Católica I </v>
      </c>
      <c r="H64" s="120" t="str">
        <f>VLOOKUP(E64,VIP!$A$2:$O17596,7,FALSE)</f>
        <v>Si</v>
      </c>
      <c r="I64" s="120" t="str">
        <f>VLOOKUP(E64,VIP!$A$2:$O9561,8,FALSE)</f>
        <v>Si</v>
      </c>
      <c r="J64" s="120" t="str">
        <f>VLOOKUP(E64,VIP!$A$2:$O9511,8,FALSE)</f>
        <v>Si</v>
      </c>
      <c r="K64" s="120" t="str">
        <f>VLOOKUP(E64,VIP!$A$2:$O13085,6,0)</f>
        <v>NO</v>
      </c>
      <c r="L64" s="122" t="s">
        <v>2427</v>
      </c>
      <c r="M64" s="117" t="s">
        <v>2464</v>
      </c>
      <c r="N64" s="117" t="s">
        <v>2471</v>
      </c>
      <c r="O64" s="141" t="s">
        <v>2492</v>
      </c>
      <c r="P64" s="135"/>
      <c r="Q64" s="117" t="s">
        <v>2427</v>
      </c>
    </row>
    <row r="65" spans="1:17" s="99" customFormat="1" ht="18" x14ac:dyDescent="0.25">
      <c r="A65" s="120" t="str">
        <f>VLOOKUP(E65,'LISTADO ATM'!$A$2:$C$901,3,0)</f>
        <v>DISTRITO NACIONAL</v>
      </c>
      <c r="B65" s="137">
        <v>335857907</v>
      </c>
      <c r="C65" s="119">
        <v>44305.496689814812</v>
      </c>
      <c r="D65" s="120" t="s">
        <v>2467</v>
      </c>
      <c r="E65" s="121">
        <v>566</v>
      </c>
      <c r="F65" s="141" t="str">
        <f>VLOOKUP(E65,VIP!$A$2:$O12656,2,0)</f>
        <v>DRBR508</v>
      </c>
      <c r="G65" s="120" t="str">
        <f>VLOOKUP(E65,'LISTADO ATM'!$A$2:$B$900,2,0)</f>
        <v xml:space="preserve">ATM Hiper Olé Aut. Duarte </v>
      </c>
      <c r="H65" s="120" t="str">
        <f>VLOOKUP(E65,VIP!$A$2:$O17577,7,FALSE)</f>
        <v>Si</v>
      </c>
      <c r="I65" s="120" t="str">
        <f>VLOOKUP(E65,VIP!$A$2:$O9542,8,FALSE)</f>
        <v>Si</v>
      </c>
      <c r="J65" s="120" t="str">
        <f>VLOOKUP(E65,VIP!$A$2:$O9492,8,FALSE)</f>
        <v>Si</v>
      </c>
      <c r="K65" s="120" t="str">
        <f>VLOOKUP(E65,VIP!$A$2:$O13066,6,0)</f>
        <v>NO</v>
      </c>
      <c r="L65" s="122" t="s">
        <v>2458</v>
      </c>
      <c r="M65" s="117" t="s">
        <v>2464</v>
      </c>
      <c r="N65" s="117" t="s">
        <v>2471</v>
      </c>
      <c r="O65" s="141" t="s">
        <v>2472</v>
      </c>
      <c r="P65" s="135"/>
      <c r="Q65" s="117" t="s">
        <v>2458</v>
      </c>
    </row>
    <row r="66" spans="1:17" s="99" customFormat="1" ht="18" x14ac:dyDescent="0.25">
      <c r="A66" s="120" t="str">
        <f>VLOOKUP(E66,'LISTADO ATM'!$A$2:$C$901,3,0)</f>
        <v>DISTRITO NACIONAL</v>
      </c>
      <c r="B66" s="137">
        <v>335856929</v>
      </c>
      <c r="C66" s="119">
        <v>44304.382743055554</v>
      </c>
      <c r="D66" s="120" t="s">
        <v>2467</v>
      </c>
      <c r="E66" s="121">
        <v>577</v>
      </c>
      <c r="F66" s="141" t="str">
        <f>VLOOKUP(E66,VIP!$A$2:$O12649,2,0)</f>
        <v>DRBR173</v>
      </c>
      <c r="G66" s="120" t="str">
        <f>VLOOKUP(E66,'LISTADO ATM'!$A$2:$B$900,2,0)</f>
        <v xml:space="preserve">ATM Olé Ave. Duarte </v>
      </c>
      <c r="H66" s="120" t="str">
        <f>VLOOKUP(E66,VIP!$A$2:$O17570,7,FALSE)</f>
        <v>Si</v>
      </c>
      <c r="I66" s="120" t="str">
        <f>VLOOKUP(E66,VIP!$A$2:$O9535,8,FALSE)</f>
        <v>Si</v>
      </c>
      <c r="J66" s="120" t="str">
        <f>VLOOKUP(E66,VIP!$A$2:$O9485,8,FALSE)</f>
        <v>Si</v>
      </c>
      <c r="K66" s="120" t="str">
        <f>VLOOKUP(E66,VIP!$A$2:$O13059,6,0)</f>
        <v>SI</v>
      </c>
      <c r="L66" s="122" t="s">
        <v>2458</v>
      </c>
      <c r="M66" s="117" t="s">
        <v>2464</v>
      </c>
      <c r="N66" s="117" t="s">
        <v>2471</v>
      </c>
      <c r="O66" s="141" t="s">
        <v>2472</v>
      </c>
      <c r="P66" s="135"/>
      <c r="Q66" s="117" t="s">
        <v>2458</v>
      </c>
    </row>
    <row r="67" spans="1:17" s="99" customFormat="1" ht="18" x14ac:dyDescent="0.25">
      <c r="A67" s="120" t="str">
        <f>VLOOKUP(E67,'LISTADO ATM'!$A$2:$C$901,3,0)</f>
        <v>ESTE</v>
      </c>
      <c r="B67" s="137">
        <v>335858788</v>
      </c>
      <c r="C67" s="119">
        <v>44305.926238425927</v>
      </c>
      <c r="D67" s="120" t="s">
        <v>2467</v>
      </c>
      <c r="E67" s="121">
        <v>608</v>
      </c>
      <c r="F67" s="141" t="str">
        <f>VLOOKUP(E67,VIP!$A$2:$O12659,2,0)</f>
        <v>DRBR305</v>
      </c>
      <c r="G67" s="120" t="str">
        <f>VLOOKUP(E67,'LISTADO ATM'!$A$2:$B$900,2,0)</f>
        <v xml:space="preserve">ATM Oficina Jumbo (San Pedro) </v>
      </c>
      <c r="H67" s="120" t="str">
        <f>VLOOKUP(E67,VIP!$A$2:$O17580,7,FALSE)</f>
        <v>Si</v>
      </c>
      <c r="I67" s="120" t="str">
        <f>VLOOKUP(E67,VIP!$A$2:$O9545,8,FALSE)</f>
        <v>Si</v>
      </c>
      <c r="J67" s="120" t="str">
        <f>VLOOKUP(E67,VIP!$A$2:$O9495,8,FALSE)</f>
        <v>Si</v>
      </c>
      <c r="K67" s="120" t="str">
        <f>VLOOKUP(E67,VIP!$A$2:$O13069,6,0)</f>
        <v>SI</v>
      </c>
      <c r="L67" s="122" t="s">
        <v>2427</v>
      </c>
      <c r="M67" s="117" t="s">
        <v>2464</v>
      </c>
      <c r="N67" s="117" t="s">
        <v>2471</v>
      </c>
      <c r="O67" s="141" t="s">
        <v>2472</v>
      </c>
      <c r="P67" s="135"/>
      <c r="Q67" s="117" t="s">
        <v>2427</v>
      </c>
    </row>
    <row r="68" spans="1:17" s="99" customFormat="1" ht="18" x14ac:dyDescent="0.25">
      <c r="A68" s="120" t="str">
        <f>VLOOKUP(E68,'LISTADO ATM'!$A$2:$C$901,3,0)</f>
        <v>ESTE</v>
      </c>
      <c r="B68" s="137">
        <v>335857888</v>
      </c>
      <c r="C68" s="119">
        <v>44305.491261574076</v>
      </c>
      <c r="D68" s="120" t="s">
        <v>2491</v>
      </c>
      <c r="E68" s="121">
        <v>612</v>
      </c>
      <c r="F68" s="141" t="str">
        <f>VLOOKUP(E68,VIP!$A$2:$O12661,2,0)</f>
        <v>DRBR220</v>
      </c>
      <c r="G68" s="120" t="str">
        <f>VLOOKUP(E68,'LISTADO ATM'!$A$2:$B$900,2,0)</f>
        <v xml:space="preserve">ATM Plaza Orense (La Romana) </v>
      </c>
      <c r="H68" s="120" t="str">
        <f>VLOOKUP(E68,VIP!$A$2:$O17582,7,FALSE)</f>
        <v>Si</v>
      </c>
      <c r="I68" s="120" t="str">
        <f>VLOOKUP(E68,VIP!$A$2:$O9547,8,FALSE)</f>
        <v>Si</v>
      </c>
      <c r="J68" s="120" t="str">
        <f>VLOOKUP(E68,VIP!$A$2:$O9497,8,FALSE)</f>
        <v>Si</v>
      </c>
      <c r="K68" s="120" t="str">
        <f>VLOOKUP(E68,VIP!$A$2:$O13071,6,0)</f>
        <v>NO</v>
      </c>
      <c r="L68" s="122" t="s">
        <v>2458</v>
      </c>
      <c r="M68" s="117" t="s">
        <v>2464</v>
      </c>
      <c r="N68" s="117" t="s">
        <v>2471</v>
      </c>
      <c r="O68" s="141" t="s">
        <v>2492</v>
      </c>
      <c r="P68" s="135"/>
      <c r="Q68" s="117" t="s">
        <v>2458</v>
      </c>
    </row>
    <row r="69" spans="1:17" s="99" customFormat="1" ht="18" x14ac:dyDescent="0.25">
      <c r="A69" s="120" t="str">
        <f>VLOOKUP(E69,'LISTADO ATM'!$A$2:$C$901,3,0)</f>
        <v>DISTRITO NACIONAL</v>
      </c>
      <c r="B69" s="137">
        <v>335858777</v>
      </c>
      <c r="C69" s="119">
        <v>44305.897962962961</v>
      </c>
      <c r="D69" s="120" t="s">
        <v>2188</v>
      </c>
      <c r="E69" s="121">
        <v>622</v>
      </c>
      <c r="F69" s="141" t="str">
        <f>VLOOKUP(E69,VIP!$A$2:$O12669,2,0)</f>
        <v>DRBR622</v>
      </c>
      <c r="G69" s="120" t="str">
        <f>VLOOKUP(E69,'LISTADO ATM'!$A$2:$B$900,2,0)</f>
        <v xml:space="preserve">ATM Ayuntamiento D.N. </v>
      </c>
      <c r="H69" s="120" t="str">
        <f>VLOOKUP(E69,VIP!$A$2:$O17590,7,FALSE)</f>
        <v>Si</v>
      </c>
      <c r="I69" s="120" t="str">
        <f>VLOOKUP(E69,VIP!$A$2:$O9555,8,FALSE)</f>
        <v>Si</v>
      </c>
      <c r="J69" s="120" t="str">
        <f>VLOOKUP(E69,VIP!$A$2:$O9505,8,FALSE)</f>
        <v>Si</v>
      </c>
      <c r="K69" s="120" t="str">
        <f>VLOOKUP(E69,VIP!$A$2:$O13079,6,0)</f>
        <v>NO</v>
      </c>
      <c r="L69" s="122" t="s">
        <v>2253</v>
      </c>
      <c r="M69" s="117" t="s">
        <v>2464</v>
      </c>
      <c r="N69" s="117" t="s">
        <v>2471</v>
      </c>
      <c r="O69" s="141" t="s">
        <v>2473</v>
      </c>
      <c r="P69" s="135"/>
      <c r="Q69" s="117" t="s">
        <v>2253</v>
      </c>
    </row>
    <row r="70" spans="1:17" s="99" customFormat="1" ht="18" x14ac:dyDescent="0.25">
      <c r="A70" s="120" t="str">
        <f>VLOOKUP(E70,'LISTADO ATM'!$A$2:$C$901,3,0)</f>
        <v>DISTRITO NACIONAL</v>
      </c>
      <c r="B70" s="137">
        <v>335858323</v>
      </c>
      <c r="C70" s="119">
        <v>44305.614733796298</v>
      </c>
      <c r="D70" s="120" t="s">
        <v>2467</v>
      </c>
      <c r="E70" s="121">
        <v>629</v>
      </c>
      <c r="F70" s="141" t="str">
        <f>VLOOKUP(E70,VIP!$A$2:$O12660,2,0)</f>
        <v>DRBR24M</v>
      </c>
      <c r="G70" s="120" t="str">
        <f>VLOOKUP(E70,'LISTADO ATM'!$A$2:$B$900,2,0)</f>
        <v xml:space="preserve">ATM Oficina Americana Independencia I </v>
      </c>
      <c r="H70" s="120" t="str">
        <f>VLOOKUP(E70,VIP!$A$2:$O17581,7,FALSE)</f>
        <v>Si</v>
      </c>
      <c r="I70" s="120" t="str">
        <f>VLOOKUP(E70,VIP!$A$2:$O9546,8,FALSE)</f>
        <v>Si</v>
      </c>
      <c r="J70" s="120" t="str">
        <f>VLOOKUP(E70,VIP!$A$2:$O9496,8,FALSE)</f>
        <v>Si</v>
      </c>
      <c r="K70" s="120" t="str">
        <f>VLOOKUP(E70,VIP!$A$2:$O13070,6,0)</f>
        <v>SI</v>
      </c>
      <c r="L70" s="122" t="s">
        <v>2427</v>
      </c>
      <c r="M70" s="117" t="s">
        <v>2464</v>
      </c>
      <c r="N70" s="117" t="s">
        <v>2471</v>
      </c>
      <c r="O70" s="141" t="s">
        <v>2472</v>
      </c>
      <c r="P70" s="135"/>
      <c r="Q70" s="117" t="s">
        <v>2427</v>
      </c>
    </row>
    <row r="71" spans="1:17" s="99" customFormat="1" ht="18" x14ac:dyDescent="0.25">
      <c r="A71" s="120" t="str">
        <f>VLOOKUP(E71,'LISTADO ATM'!$A$2:$C$901,3,0)</f>
        <v>ESTE</v>
      </c>
      <c r="B71" s="137">
        <v>335857896</v>
      </c>
      <c r="C71" s="119">
        <v>44305.493483796294</v>
      </c>
      <c r="D71" s="120" t="s">
        <v>2188</v>
      </c>
      <c r="E71" s="121">
        <v>631</v>
      </c>
      <c r="F71" s="141" t="str">
        <f>VLOOKUP(E71,VIP!$A$2:$O12658,2,0)</f>
        <v>DRBR417</v>
      </c>
      <c r="G71" s="120" t="str">
        <f>VLOOKUP(E71,'LISTADO ATM'!$A$2:$B$900,2,0)</f>
        <v xml:space="preserve">ATM ASOCODEQUI (San Pedro) </v>
      </c>
      <c r="H71" s="120" t="str">
        <f>VLOOKUP(E71,VIP!$A$2:$O17579,7,FALSE)</f>
        <v>Si</v>
      </c>
      <c r="I71" s="120" t="str">
        <f>VLOOKUP(E71,VIP!$A$2:$O9544,8,FALSE)</f>
        <v>Si</v>
      </c>
      <c r="J71" s="120" t="str">
        <f>VLOOKUP(E71,VIP!$A$2:$O9494,8,FALSE)</f>
        <v>Si</v>
      </c>
      <c r="K71" s="120" t="str">
        <f>VLOOKUP(E71,VIP!$A$2:$O13068,6,0)</f>
        <v>NO</v>
      </c>
      <c r="L71" s="122" t="s">
        <v>2227</v>
      </c>
      <c r="M71" s="117" t="s">
        <v>2464</v>
      </c>
      <c r="N71" s="117" t="s">
        <v>2505</v>
      </c>
      <c r="O71" s="141" t="s">
        <v>2473</v>
      </c>
      <c r="P71" s="135"/>
      <c r="Q71" s="117" t="s">
        <v>2227</v>
      </c>
    </row>
    <row r="72" spans="1:17" s="99" customFormat="1" ht="18" x14ac:dyDescent="0.25">
      <c r="A72" s="120" t="str">
        <f>VLOOKUP(E72,'LISTADO ATM'!$A$2:$C$901,3,0)</f>
        <v>ESTE</v>
      </c>
      <c r="B72" s="137">
        <v>335856978</v>
      </c>
      <c r="C72" s="119">
        <v>44304.558981481481</v>
      </c>
      <c r="D72" s="120" t="s">
        <v>2467</v>
      </c>
      <c r="E72" s="121">
        <v>651</v>
      </c>
      <c r="F72" s="141" t="str">
        <f>VLOOKUP(E72,VIP!$A$2:$O12638,2,0)</f>
        <v>DRBR651</v>
      </c>
      <c r="G72" s="120" t="str">
        <f>VLOOKUP(E72,'LISTADO ATM'!$A$2:$B$900,2,0)</f>
        <v>ATM Eco Petroleo Romana</v>
      </c>
      <c r="H72" s="120" t="str">
        <f>VLOOKUP(E72,VIP!$A$2:$O17559,7,FALSE)</f>
        <v>Si</v>
      </c>
      <c r="I72" s="120" t="str">
        <f>VLOOKUP(E72,VIP!$A$2:$O9524,8,FALSE)</f>
        <v>Si</v>
      </c>
      <c r="J72" s="120" t="str">
        <f>VLOOKUP(E72,VIP!$A$2:$O9474,8,FALSE)</f>
        <v>Si</v>
      </c>
      <c r="K72" s="120" t="str">
        <f>VLOOKUP(E72,VIP!$A$2:$O13048,6,0)</f>
        <v>NO</v>
      </c>
      <c r="L72" s="122" t="s">
        <v>2427</v>
      </c>
      <c r="M72" s="117" t="s">
        <v>2464</v>
      </c>
      <c r="N72" s="117" t="s">
        <v>2471</v>
      </c>
      <c r="O72" s="141" t="s">
        <v>2472</v>
      </c>
      <c r="P72" s="135"/>
      <c r="Q72" s="117" t="s">
        <v>2427</v>
      </c>
    </row>
    <row r="73" spans="1:17" s="99" customFormat="1" ht="18" x14ac:dyDescent="0.25">
      <c r="A73" s="120" t="str">
        <f>VLOOKUP(E73,'LISTADO ATM'!$A$2:$C$901,3,0)</f>
        <v>DISTRITO NACIONAL</v>
      </c>
      <c r="B73" s="137">
        <v>335858768</v>
      </c>
      <c r="C73" s="119">
        <v>44305.882013888891</v>
      </c>
      <c r="D73" s="120" t="s">
        <v>2188</v>
      </c>
      <c r="E73" s="121">
        <v>694</v>
      </c>
      <c r="F73" s="141" t="str">
        <f>VLOOKUP(E73,VIP!$A$2:$O12678,2,0)</f>
        <v>DRBR694</v>
      </c>
      <c r="G73" s="120" t="str">
        <f>VLOOKUP(E73,'LISTADO ATM'!$A$2:$B$900,2,0)</f>
        <v>ATM Optica 27 de Febrero</v>
      </c>
      <c r="H73" s="120" t="str">
        <f>VLOOKUP(E73,VIP!$A$2:$O17599,7,FALSE)</f>
        <v>Si</v>
      </c>
      <c r="I73" s="120" t="str">
        <f>VLOOKUP(E73,VIP!$A$2:$O9564,8,FALSE)</f>
        <v>Si</v>
      </c>
      <c r="J73" s="120" t="str">
        <f>VLOOKUP(E73,VIP!$A$2:$O9514,8,FALSE)</f>
        <v>Si</v>
      </c>
      <c r="K73" s="120" t="str">
        <f>VLOOKUP(E73,VIP!$A$2:$O13088,6,0)</f>
        <v>NO</v>
      </c>
      <c r="L73" s="122" t="s">
        <v>2227</v>
      </c>
      <c r="M73" s="117" t="s">
        <v>2464</v>
      </c>
      <c r="N73" s="117" t="s">
        <v>2471</v>
      </c>
      <c r="O73" s="141" t="s">
        <v>2473</v>
      </c>
      <c r="P73" s="135"/>
      <c r="Q73" s="117" t="s">
        <v>2227</v>
      </c>
    </row>
    <row r="74" spans="1:17" s="99" customFormat="1" ht="18" x14ac:dyDescent="0.25">
      <c r="A74" s="120" t="str">
        <f>VLOOKUP(E74,'LISTADO ATM'!$A$2:$C$901,3,0)</f>
        <v>DISTRITO NACIONAL</v>
      </c>
      <c r="B74" s="137">
        <v>335856158</v>
      </c>
      <c r="C74" s="119">
        <v>44302.623217592591</v>
      </c>
      <c r="D74" s="120" t="s">
        <v>2491</v>
      </c>
      <c r="E74" s="121">
        <v>701</v>
      </c>
      <c r="F74" s="141" t="str">
        <f>VLOOKUP(E74,VIP!$A$2:$O12619,2,0)</f>
        <v>DRBR701</v>
      </c>
      <c r="G74" s="120" t="str">
        <f>VLOOKUP(E74,'LISTADO ATM'!$A$2:$B$900,2,0)</f>
        <v>ATM Autoservicio Los Alcarrizos</v>
      </c>
      <c r="H74" s="120" t="str">
        <f>VLOOKUP(E74,VIP!$A$2:$O17540,7,FALSE)</f>
        <v>Si</v>
      </c>
      <c r="I74" s="120" t="str">
        <f>VLOOKUP(E74,VIP!$A$2:$O9505,8,FALSE)</f>
        <v>Si</v>
      </c>
      <c r="J74" s="120" t="str">
        <f>VLOOKUP(E74,VIP!$A$2:$O9455,8,FALSE)</f>
        <v>Si</v>
      </c>
      <c r="K74" s="120" t="str">
        <f>VLOOKUP(E74,VIP!$A$2:$O13029,6,0)</f>
        <v>NO</v>
      </c>
      <c r="L74" s="122" t="s">
        <v>2427</v>
      </c>
      <c r="M74" s="117" t="s">
        <v>2464</v>
      </c>
      <c r="N74" s="117" t="s">
        <v>2471</v>
      </c>
      <c r="O74" s="141" t="s">
        <v>2492</v>
      </c>
      <c r="P74" s="135"/>
      <c r="Q74" s="118" t="s">
        <v>2427</v>
      </c>
    </row>
    <row r="75" spans="1:17" s="99" customFormat="1" ht="18" x14ac:dyDescent="0.25">
      <c r="A75" s="120" t="str">
        <f>VLOOKUP(E75,'LISTADO ATM'!$A$2:$C$901,3,0)</f>
        <v>DISTRITO NACIONAL</v>
      </c>
      <c r="B75" s="137">
        <v>335857030</v>
      </c>
      <c r="C75" s="119">
        <v>44304.96466435185</v>
      </c>
      <c r="D75" s="120" t="s">
        <v>2188</v>
      </c>
      <c r="E75" s="121">
        <v>707</v>
      </c>
      <c r="F75" s="141" t="str">
        <f>VLOOKUP(E75,VIP!$A$2:$O12642,2,0)</f>
        <v>DRBR707</v>
      </c>
      <c r="G75" s="120" t="str">
        <f>VLOOKUP(E75,'LISTADO ATM'!$A$2:$B$900,2,0)</f>
        <v xml:space="preserve">ATM IAD </v>
      </c>
      <c r="H75" s="120" t="str">
        <f>VLOOKUP(E75,VIP!$A$2:$O17563,7,FALSE)</f>
        <v>No</v>
      </c>
      <c r="I75" s="120" t="str">
        <f>VLOOKUP(E75,VIP!$A$2:$O9528,8,FALSE)</f>
        <v>No</v>
      </c>
      <c r="J75" s="120" t="str">
        <f>VLOOKUP(E75,VIP!$A$2:$O9478,8,FALSE)</f>
        <v>No</v>
      </c>
      <c r="K75" s="120" t="str">
        <f>VLOOKUP(E75,VIP!$A$2:$O13052,6,0)</f>
        <v>NO</v>
      </c>
      <c r="L75" s="122" t="s">
        <v>2253</v>
      </c>
      <c r="M75" s="117" t="s">
        <v>2464</v>
      </c>
      <c r="N75" s="117" t="s">
        <v>2471</v>
      </c>
      <c r="O75" s="141" t="s">
        <v>2473</v>
      </c>
      <c r="P75" s="135"/>
      <c r="Q75" s="117" t="s">
        <v>2253</v>
      </c>
    </row>
    <row r="76" spans="1:17" s="99" customFormat="1" ht="18" x14ac:dyDescent="0.25">
      <c r="A76" s="120" t="str">
        <f>VLOOKUP(E76,'LISTADO ATM'!$A$2:$C$901,3,0)</f>
        <v>DISTRITO NACIONAL</v>
      </c>
      <c r="B76" s="137">
        <v>335858784</v>
      </c>
      <c r="C76" s="119">
        <v>44305.920127314814</v>
      </c>
      <c r="D76" s="120" t="s">
        <v>2467</v>
      </c>
      <c r="E76" s="121">
        <v>708</v>
      </c>
      <c r="F76" s="141" t="str">
        <f>VLOOKUP(E76,VIP!$A$2:$O12663,2,0)</f>
        <v>DRBR505</v>
      </c>
      <c r="G76" s="120" t="str">
        <f>VLOOKUP(E76,'LISTADO ATM'!$A$2:$B$900,2,0)</f>
        <v xml:space="preserve">ATM El Vestir De Hoy </v>
      </c>
      <c r="H76" s="120" t="str">
        <f>VLOOKUP(E76,VIP!$A$2:$O17584,7,FALSE)</f>
        <v>Si</v>
      </c>
      <c r="I76" s="120" t="str">
        <f>VLOOKUP(E76,VIP!$A$2:$O9549,8,FALSE)</f>
        <v>Si</v>
      </c>
      <c r="J76" s="120" t="str">
        <f>VLOOKUP(E76,VIP!$A$2:$O9499,8,FALSE)</f>
        <v>Si</v>
      </c>
      <c r="K76" s="120" t="str">
        <f>VLOOKUP(E76,VIP!$A$2:$O13073,6,0)</f>
        <v>NO</v>
      </c>
      <c r="L76" s="122" t="s">
        <v>2427</v>
      </c>
      <c r="M76" s="117" t="s">
        <v>2464</v>
      </c>
      <c r="N76" s="117" t="s">
        <v>2471</v>
      </c>
      <c r="O76" s="141" t="s">
        <v>2472</v>
      </c>
      <c r="P76" s="135"/>
      <c r="Q76" s="117" t="s">
        <v>2427</v>
      </c>
    </row>
    <row r="77" spans="1:17" s="99" customFormat="1" ht="18" x14ac:dyDescent="0.25">
      <c r="A77" s="120" t="str">
        <f>VLOOKUP(E77,'LISTADO ATM'!$A$2:$C$901,3,0)</f>
        <v>DISTRITO NACIONAL</v>
      </c>
      <c r="B77" s="137">
        <v>335858790</v>
      </c>
      <c r="C77" s="119">
        <v>44305.928715277776</v>
      </c>
      <c r="D77" s="120" t="s">
        <v>2467</v>
      </c>
      <c r="E77" s="121">
        <v>713</v>
      </c>
      <c r="F77" s="141" t="str">
        <f>VLOOKUP(E77,VIP!$A$2:$O12657,2,0)</f>
        <v>DRBR016</v>
      </c>
      <c r="G77" s="120" t="str">
        <f>VLOOKUP(E77,'LISTADO ATM'!$A$2:$B$900,2,0)</f>
        <v xml:space="preserve">ATM Oficina Las Américas </v>
      </c>
      <c r="H77" s="120" t="str">
        <f>VLOOKUP(E77,VIP!$A$2:$O17578,7,FALSE)</f>
        <v>Si</v>
      </c>
      <c r="I77" s="120" t="str">
        <f>VLOOKUP(E77,VIP!$A$2:$O9543,8,FALSE)</f>
        <v>Si</v>
      </c>
      <c r="J77" s="120" t="str">
        <f>VLOOKUP(E77,VIP!$A$2:$O9493,8,FALSE)</f>
        <v>Si</v>
      </c>
      <c r="K77" s="120" t="str">
        <f>VLOOKUP(E77,VIP!$A$2:$O13067,6,0)</f>
        <v>NO</v>
      </c>
      <c r="L77" s="122" t="s">
        <v>2427</v>
      </c>
      <c r="M77" s="117" t="s">
        <v>2464</v>
      </c>
      <c r="N77" s="117" t="s">
        <v>2471</v>
      </c>
      <c r="O77" s="141" t="s">
        <v>2472</v>
      </c>
      <c r="P77" s="135"/>
      <c r="Q77" s="117" t="s">
        <v>2427</v>
      </c>
    </row>
    <row r="78" spans="1:17" s="99" customFormat="1" ht="18" x14ac:dyDescent="0.25">
      <c r="A78" s="120" t="str">
        <f>VLOOKUP(E78,'LISTADO ATM'!$A$2:$C$901,3,0)</f>
        <v>DISTRITO NACIONAL</v>
      </c>
      <c r="B78" s="137">
        <v>335858411</v>
      </c>
      <c r="C78" s="119">
        <v>44305.640798611108</v>
      </c>
      <c r="D78" s="120" t="s">
        <v>2188</v>
      </c>
      <c r="E78" s="121">
        <v>714</v>
      </c>
      <c r="F78" s="141" t="str">
        <f>VLOOKUP(E78,VIP!$A$2:$O12654,2,0)</f>
        <v>DRBR16M</v>
      </c>
      <c r="G78" s="120" t="str">
        <f>VLOOKUP(E78,'LISTADO ATM'!$A$2:$B$900,2,0)</f>
        <v xml:space="preserve">ATM Hospital de Herrera </v>
      </c>
      <c r="H78" s="120" t="str">
        <f>VLOOKUP(E78,VIP!$A$2:$O17575,7,FALSE)</f>
        <v>Si</v>
      </c>
      <c r="I78" s="120" t="str">
        <f>VLOOKUP(E78,VIP!$A$2:$O9540,8,FALSE)</f>
        <v>Si</v>
      </c>
      <c r="J78" s="120" t="str">
        <f>VLOOKUP(E78,VIP!$A$2:$O9490,8,FALSE)</f>
        <v>Si</v>
      </c>
      <c r="K78" s="120" t="str">
        <f>VLOOKUP(E78,VIP!$A$2:$O13064,6,0)</f>
        <v>NO</v>
      </c>
      <c r="L78" s="122" t="s">
        <v>2436</v>
      </c>
      <c r="M78" s="117" t="s">
        <v>2464</v>
      </c>
      <c r="N78" s="117" t="s">
        <v>2471</v>
      </c>
      <c r="O78" s="141" t="s">
        <v>2473</v>
      </c>
      <c r="P78" s="135"/>
      <c r="Q78" s="117" t="s">
        <v>2436</v>
      </c>
    </row>
    <row r="79" spans="1:17" s="99" customFormat="1" ht="18" x14ac:dyDescent="0.25">
      <c r="A79" s="120" t="str">
        <f>VLOOKUP(E79,'LISTADO ATM'!$A$2:$C$901,3,0)</f>
        <v>NORTE</v>
      </c>
      <c r="B79" s="137">
        <v>335857524</v>
      </c>
      <c r="C79" s="119">
        <v>44305.415381944447</v>
      </c>
      <c r="D79" s="120" t="s">
        <v>2189</v>
      </c>
      <c r="E79" s="121">
        <v>716</v>
      </c>
      <c r="F79" s="141" t="str">
        <f>VLOOKUP(E79,VIP!$A$2:$O12656,2,0)</f>
        <v>DRBR340</v>
      </c>
      <c r="G79" s="120" t="str">
        <f>VLOOKUP(E79,'LISTADO ATM'!$A$2:$B$900,2,0)</f>
        <v xml:space="preserve">ATM Oficina Zona Franca (Santiago) </v>
      </c>
      <c r="H79" s="120" t="str">
        <f>VLOOKUP(E79,VIP!$A$2:$O17577,7,FALSE)</f>
        <v>Si</v>
      </c>
      <c r="I79" s="120" t="str">
        <f>VLOOKUP(E79,VIP!$A$2:$O9542,8,FALSE)</f>
        <v>Si</v>
      </c>
      <c r="J79" s="120" t="str">
        <f>VLOOKUP(E79,VIP!$A$2:$O9492,8,FALSE)</f>
        <v>Si</v>
      </c>
      <c r="K79" s="120" t="str">
        <f>VLOOKUP(E79,VIP!$A$2:$O13066,6,0)</f>
        <v>SI</v>
      </c>
      <c r="L79" s="122" t="s">
        <v>2436</v>
      </c>
      <c r="M79" s="117" t="s">
        <v>2464</v>
      </c>
      <c r="N79" s="117" t="s">
        <v>2471</v>
      </c>
      <c r="O79" s="141" t="s">
        <v>2500</v>
      </c>
      <c r="P79" s="135"/>
      <c r="Q79" s="117" t="s">
        <v>2436</v>
      </c>
    </row>
    <row r="80" spans="1:17" s="99" customFormat="1" ht="18" x14ac:dyDescent="0.25">
      <c r="A80" s="120" t="str">
        <f>VLOOKUP(E80,'LISTADO ATM'!$A$2:$C$901,3,0)</f>
        <v>DISTRITO NACIONAL</v>
      </c>
      <c r="B80" s="137">
        <v>335858330</v>
      </c>
      <c r="C80" s="119">
        <v>44305.617939814816</v>
      </c>
      <c r="D80" s="120" t="s">
        <v>2491</v>
      </c>
      <c r="E80" s="121">
        <v>721</v>
      </c>
      <c r="F80" s="141" t="str">
        <f>VLOOKUP(E80,VIP!$A$2:$O12658,2,0)</f>
        <v>DRBR23A</v>
      </c>
      <c r="G80" s="120" t="str">
        <f>VLOOKUP(E80,'LISTADO ATM'!$A$2:$B$900,2,0)</f>
        <v xml:space="preserve">ATM Oficina Charles de Gaulle II </v>
      </c>
      <c r="H80" s="120" t="str">
        <f>VLOOKUP(E80,VIP!$A$2:$O17579,7,FALSE)</f>
        <v>Si</v>
      </c>
      <c r="I80" s="120" t="str">
        <f>VLOOKUP(E80,VIP!$A$2:$O9544,8,FALSE)</f>
        <v>Si</v>
      </c>
      <c r="J80" s="120" t="str">
        <f>VLOOKUP(E80,VIP!$A$2:$O9494,8,FALSE)</f>
        <v>Si</v>
      </c>
      <c r="K80" s="120" t="str">
        <f>VLOOKUP(E80,VIP!$A$2:$O13068,6,0)</f>
        <v>NO</v>
      </c>
      <c r="L80" s="122" t="s">
        <v>2427</v>
      </c>
      <c r="M80" s="117" t="s">
        <v>2464</v>
      </c>
      <c r="N80" s="117" t="s">
        <v>2471</v>
      </c>
      <c r="O80" s="141" t="s">
        <v>2492</v>
      </c>
      <c r="P80" s="135"/>
      <c r="Q80" s="117" t="s">
        <v>2427</v>
      </c>
    </row>
    <row r="81" spans="1:17" s="99" customFormat="1" ht="18" x14ac:dyDescent="0.25">
      <c r="A81" s="120" t="str">
        <f>VLOOKUP(E81,'LISTADO ATM'!$A$2:$C$901,3,0)</f>
        <v>DISTRITO NACIONAL</v>
      </c>
      <c r="B81" s="137">
        <v>335858786</v>
      </c>
      <c r="C81" s="119">
        <v>44305.92355324074</v>
      </c>
      <c r="D81" s="120" t="s">
        <v>2467</v>
      </c>
      <c r="E81" s="121">
        <v>725</v>
      </c>
      <c r="F81" s="141" t="str">
        <f>VLOOKUP(E81,VIP!$A$2:$O12661,2,0)</f>
        <v>DRBR998</v>
      </c>
      <c r="G81" s="120" t="str">
        <f>VLOOKUP(E81,'LISTADO ATM'!$A$2:$B$900,2,0)</f>
        <v xml:space="preserve">ATM El Huacal II  </v>
      </c>
      <c r="H81" s="120" t="str">
        <f>VLOOKUP(E81,VIP!$A$2:$O17582,7,FALSE)</f>
        <v>Si</v>
      </c>
      <c r="I81" s="120" t="str">
        <f>VLOOKUP(E81,VIP!$A$2:$O9547,8,FALSE)</f>
        <v>Si</v>
      </c>
      <c r="J81" s="120" t="str">
        <f>VLOOKUP(E81,VIP!$A$2:$O9497,8,FALSE)</f>
        <v>Si</v>
      </c>
      <c r="K81" s="120" t="str">
        <f>VLOOKUP(E81,VIP!$A$2:$O13071,6,0)</f>
        <v>NO</v>
      </c>
      <c r="L81" s="122" t="s">
        <v>2427</v>
      </c>
      <c r="M81" s="117" t="s">
        <v>2464</v>
      </c>
      <c r="N81" s="117" t="s">
        <v>2471</v>
      </c>
      <c r="O81" s="141" t="s">
        <v>2472</v>
      </c>
      <c r="P81" s="135"/>
      <c r="Q81" s="117" t="s">
        <v>2427</v>
      </c>
    </row>
    <row r="82" spans="1:17" s="99" customFormat="1" ht="18" x14ac:dyDescent="0.25">
      <c r="A82" s="120" t="str">
        <f>VLOOKUP(E82,'LISTADO ATM'!$A$2:$C$901,3,0)</f>
        <v>NORTE</v>
      </c>
      <c r="B82" s="137">
        <v>335858761</v>
      </c>
      <c r="C82" s="119">
        <v>44305.855636574073</v>
      </c>
      <c r="D82" s="120" t="s">
        <v>2189</v>
      </c>
      <c r="E82" s="121">
        <v>736</v>
      </c>
      <c r="F82" s="141" t="str">
        <f>VLOOKUP(E82,VIP!$A$2:$O12683,2,0)</f>
        <v>DRBR071</v>
      </c>
      <c r="G82" s="120" t="str">
        <f>VLOOKUP(E82,'LISTADO ATM'!$A$2:$B$900,2,0)</f>
        <v xml:space="preserve">ATM Oficina Puerto Plata I </v>
      </c>
      <c r="H82" s="120" t="str">
        <f>VLOOKUP(E82,VIP!$A$2:$O17604,7,FALSE)</f>
        <v>Si</v>
      </c>
      <c r="I82" s="120" t="str">
        <f>VLOOKUP(E82,VIP!$A$2:$O9569,8,FALSE)</f>
        <v>Si</v>
      </c>
      <c r="J82" s="120" t="str">
        <f>VLOOKUP(E82,VIP!$A$2:$O9519,8,FALSE)</f>
        <v>Si</v>
      </c>
      <c r="K82" s="120" t="str">
        <f>VLOOKUP(E82,VIP!$A$2:$O13093,6,0)</f>
        <v>SI</v>
      </c>
      <c r="L82" s="122" t="s">
        <v>2430</v>
      </c>
      <c r="M82" s="117" t="s">
        <v>2464</v>
      </c>
      <c r="N82" s="117" t="s">
        <v>2471</v>
      </c>
      <c r="O82" s="141" t="s">
        <v>2500</v>
      </c>
      <c r="P82" s="135"/>
      <c r="Q82" s="117" t="s">
        <v>2430</v>
      </c>
    </row>
    <row r="83" spans="1:17" s="99" customFormat="1" ht="18" x14ac:dyDescent="0.25">
      <c r="A83" s="120" t="str">
        <f>VLOOKUP(E83,'LISTADO ATM'!$A$2:$C$901,3,0)</f>
        <v>SUR</v>
      </c>
      <c r="B83" s="137">
        <v>335858782</v>
      </c>
      <c r="C83" s="119">
        <v>44305.913356481484</v>
      </c>
      <c r="D83" s="120" t="s">
        <v>2188</v>
      </c>
      <c r="E83" s="121">
        <v>751</v>
      </c>
      <c r="F83" s="141" t="str">
        <f>VLOOKUP(E83,VIP!$A$2:$O12665,2,0)</f>
        <v>DRBR751</v>
      </c>
      <c r="G83" s="120" t="str">
        <f>VLOOKUP(E83,'LISTADO ATM'!$A$2:$B$900,2,0)</f>
        <v>ATM Eco Petroleo Camilo</v>
      </c>
      <c r="H83" s="120" t="str">
        <f>VLOOKUP(E83,VIP!$A$2:$O17586,7,FALSE)</f>
        <v>N/A</v>
      </c>
      <c r="I83" s="120" t="str">
        <f>VLOOKUP(E83,VIP!$A$2:$O9551,8,FALSE)</f>
        <v>N/A</v>
      </c>
      <c r="J83" s="120" t="str">
        <f>VLOOKUP(E83,VIP!$A$2:$O9501,8,FALSE)</f>
        <v>N/A</v>
      </c>
      <c r="K83" s="120" t="str">
        <f>VLOOKUP(E83,VIP!$A$2:$O13075,6,0)</f>
        <v>N/A</v>
      </c>
      <c r="L83" s="122" t="s">
        <v>2487</v>
      </c>
      <c r="M83" s="117" t="s">
        <v>2464</v>
      </c>
      <c r="N83" s="117" t="s">
        <v>2471</v>
      </c>
      <c r="O83" s="141" t="s">
        <v>2473</v>
      </c>
      <c r="P83" s="135"/>
      <c r="Q83" s="117" t="s">
        <v>2487</v>
      </c>
    </row>
    <row r="84" spans="1:17" s="99" customFormat="1" ht="18" x14ac:dyDescent="0.25">
      <c r="A84" s="120" t="str">
        <f>VLOOKUP(E84,'LISTADO ATM'!$A$2:$C$901,3,0)</f>
        <v>NORTE</v>
      </c>
      <c r="B84" s="137">
        <v>335858590</v>
      </c>
      <c r="C84" s="119">
        <v>44305.692384259259</v>
      </c>
      <c r="D84" s="120" t="s">
        <v>2491</v>
      </c>
      <c r="E84" s="121">
        <v>756</v>
      </c>
      <c r="F84" s="141" t="str">
        <f>VLOOKUP(E84,VIP!$A$2:$O12664,2,0)</f>
        <v>DRBR756</v>
      </c>
      <c r="G84" s="120" t="str">
        <f>VLOOKUP(E84,'LISTADO ATM'!$A$2:$B$900,2,0)</f>
        <v xml:space="preserve">ATM UNP Villa La Mata (Cotuí) </v>
      </c>
      <c r="H84" s="120" t="str">
        <f>VLOOKUP(E84,VIP!$A$2:$O17585,7,FALSE)</f>
        <v>Si</v>
      </c>
      <c r="I84" s="120" t="str">
        <f>VLOOKUP(E84,VIP!$A$2:$O9550,8,FALSE)</f>
        <v>Si</v>
      </c>
      <c r="J84" s="120" t="str">
        <f>VLOOKUP(E84,VIP!$A$2:$O9500,8,FALSE)</f>
        <v>Si</v>
      </c>
      <c r="K84" s="120" t="str">
        <f>VLOOKUP(E84,VIP!$A$2:$O13074,6,0)</f>
        <v>NO</v>
      </c>
      <c r="L84" s="122" t="s">
        <v>2458</v>
      </c>
      <c r="M84" s="117" t="s">
        <v>2464</v>
      </c>
      <c r="N84" s="117" t="s">
        <v>2471</v>
      </c>
      <c r="O84" s="141" t="s">
        <v>2492</v>
      </c>
      <c r="P84" s="135"/>
      <c r="Q84" s="117" t="s">
        <v>2458</v>
      </c>
    </row>
    <row r="85" spans="1:17" s="99" customFormat="1" ht="18" x14ac:dyDescent="0.25">
      <c r="A85" s="120" t="str">
        <f>VLOOKUP(E85,'LISTADO ATM'!$A$2:$C$901,3,0)</f>
        <v>SUR</v>
      </c>
      <c r="B85" s="137">
        <v>335858746</v>
      </c>
      <c r="C85" s="119">
        <v>44305.816863425927</v>
      </c>
      <c r="D85" s="120" t="s">
        <v>2188</v>
      </c>
      <c r="E85" s="121">
        <v>764</v>
      </c>
      <c r="F85" s="141" t="str">
        <f>VLOOKUP(E85,VIP!$A$2:$O12654,2,0)</f>
        <v>DRBR451</v>
      </c>
      <c r="G85" s="120" t="str">
        <f>VLOOKUP(E85,'LISTADO ATM'!$A$2:$B$900,2,0)</f>
        <v xml:space="preserve">ATM Oficina Elías Piña </v>
      </c>
      <c r="H85" s="120" t="str">
        <f>VLOOKUP(E85,VIP!$A$2:$O17575,7,FALSE)</f>
        <v>Si</v>
      </c>
      <c r="I85" s="120" t="str">
        <f>VLOOKUP(E85,VIP!$A$2:$O9540,8,FALSE)</f>
        <v>Si</v>
      </c>
      <c r="J85" s="120" t="str">
        <f>VLOOKUP(E85,VIP!$A$2:$O9490,8,FALSE)</f>
        <v>Si</v>
      </c>
      <c r="K85" s="120" t="str">
        <f>VLOOKUP(E85,VIP!$A$2:$O13064,6,0)</f>
        <v>NO</v>
      </c>
      <c r="L85" s="122" t="s">
        <v>2227</v>
      </c>
      <c r="M85" s="117" t="s">
        <v>2464</v>
      </c>
      <c r="N85" s="117" t="s">
        <v>2471</v>
      </c>
      <c r="O85" s="141" t="s">
        <v>2473</v>
      </c>
      <c r="P85" s="135"/>
      <c r="Q85" s="117" t="s">
        <v>2227</v>
      </c>
    </row>
    <row r="86" spans="1:17" s="99" customFormat="1" ht="18" x14ac:dyDescent="0.25">
      <c r="A86" s="120" t="str">
        <f>VLOOKUP(E86,'LISTADO ATM'!$A$2:$C$901,3,0)</f>
        <v>SUR</v>
      </c>
      <c r="B86" s="137">
        <v>335857054</v>
      </c>
      <c r="C86" s="119">
        <v>44305.3205787037</v>
      </c>
      <c r="D86" s="120" t="s">
        <v>2491</v>
      </c>
      <c r="E86" s="121">
        <v>783</v>
      </c>
      <c r="F86" s="141" t="str">
        <f>VLOOKUP(E86,VIP!$A$2:$O12643,2,0)</f>
        <v>DRBR303</v>
      </c>
      <c r="G86" s="120" t="str">
        <f>VLOOKUP(E86,'LISTADO ATM'!$A$2:$B$900,2,0)</f>
        <v xml:space="preserve">ATM Autobanco Alfa y Omega (Barahona) </v>
      </c>
      <c r="H86" s="120" t="str">
        <f>VLOOKUP(E86,VIP!$A$2:$O17564,7,FALSE)</f>
        <v>Si</v>
      </c>
      <c r="I86" s="120" t="str">
        <f>VLOOKUP(E86,VIP!$A$2:$O9529,8,FALSE)</f>
        <v>Si</v>
      </c>
      <c r="J86" s="120" t="str">
        <f>VLOOKUP(E86,VIP!$A$2:$O9479,8,FALSE)</f>
        <v>Si</v>
      </c>
      <c r="K86" s="120" t="str">
        <f>VLOOKUP(E86,VIP!$A$2:$O13053,6,0)</f>
        <v>NO</v>
      </c>
      <c r="L86" s="122" t="s">
        <v>2427</v>
      </c>
      <c r="M86" s="117" t="s">
        <v>2464</v>
      </c>
      <c r="N86" s="117" t="s">
        <v>2471</v>
      </c>
      <c r="O86" s="141" t="s">
        <v>2492</v>
      </c>
      <c r="P86" s="135"/>
      <c r="Q86" s="117" t="s">
        <v>2427</v>
      </c>
    </row>
    <row r="87" spans="1:17" s="99" customFormat="1" ht="18" x14ac:dyDescent="0.25">
      <c r="A87" s="120" t="str">
        <f>VLOOKUP(E87,'LISTADO ATM'!$A$2:$C$901,3,0)</f>
        <v>ESTE</v>
      </c>
      <c r="B87" s="137">
        <v>335858711</v>
      </c>
      <c r="C87" s="119">
        <v>44305.784212962964</v>
      </c>
      <c r="D87" s="120" t="s">
        <v>2189</v>
      </c>
      <c r="E87" s="121">
        <v>798</v>
      </c>
      <c r="F87" s="141" t="str">
        <f>VLOOKUP(E87,VIP!$A$2:$O12663,2,0)</f>
        <v>DRBR798</v>
      </c>
      <c r="G87" s="120" t="str">
        <f>VLOOKUP(E87,'LISTADO ATM'!$A$2:$B$900,2,0)</f>
        <v>ATM Hotel Grand Paradise Samana</v>
      </c>
      <c r="H87" s="120" t="str">
        <f>VLOOKUP(E87,VIP!$A$2:$O17584,7,FALSE)</f>
        <v>Si</v>
      </c>
      <c r="I87" s="120" t="str">
        <f>VLOOKUP(E87,VIP!$A$2:$O9549,8,FALSE)</f>
        <v>Si</v>
      </c>
      <c r="J87" s="120" t="str">
        <f>VLOOKUP(E87,VIP!$A$2:$O9499,8,FALSE)</f>
        <v>Si</v>
      </c>
      <c r="K87" s="120" t="str">
        <f>VLOOKUP(E87,VIP!$A$2:$O13073,6,0)</f>
        <v>NO</v>
      </c>
      <c r="L87" s="122" t="s">
        <v>2253</v>
      </c>
      <c r="M87" s="117" t="s">
        <v>2464</v>
      </c>
      <c r="N87" s="117" t="s">
        <v>2471</v>
      </c>
      <c r="O87" s="141" t="s">
        <v>2500</v>
      </c>
      <c r="P87" s="135"/>
      <c r="Q87" s="117" t="s">
        <v>2253</v>
      </c>
    </row>
    <row r="88" spans="1:17" s="99" customFormat="1" ht="18" x14ac:dyDescent="0.25">
      <c r="A88" s="120" t="str">
        <f>VLOOKUP(E88,'LISTADO ATM'!$A$2:$C$901,3,0)</f>
        <v>DISTRITO NACIONAL</v>
      </c>
      <c r="B88" s="137">
        <v>335856528</v>
      </c>
      <c r="C88" s="119">
        <v>44303.324675925927</v>
      </c>
      <c r="D88" s="120" t="s">
        <v>2188</v>
      </c>
      <c r="E88" s="121">
        <v>812</v>
      </c>
      <c r="F88" s="141" t="str">
        <f>VLOOKUP(E88,VIP!$A$2:$O12625,2,0)</f>
        <v>DRBR812</v>
      </c>
      <c r="G88" s="120" t="str">
        <f>VLOOKUP(E88,'LISTADO ATM'!$A$2:$B$900,2,0)</f>
        <v xml:space="preserve">ATM Canasta del Pueblo </v>
      </c>
      <c r="H88" s="120" t="str">
        <f>VLOOKUP(E88,VIP!$A$2:$O17546,7,FALSE)</f>
        <v>Si</v>
      </c>
      <c r="I88" s="120" t="str">
        <f>VLOOKUP(E88,VIP!$A$2:$O9511,8,FALSE)</f>
        <v>Si</v>
      </c>
      <c r="J88" s="120" t="str">
        <f>VLOOKUP(E88,VIP!$A$2:$O9461,8,FALSE)</f>
        <v>Si</v>
      </c>
      <c r="K88" s="120" t="str">
        <f>VLOOKUP(E88,VIP!$A$2:$O13035,6,0)</f>
        <v>NO</v>
      </c>
      <c r="L88" s="122" t="s">
        <v>2253</v>
      </c>
      <c r="M88" s="117" t="s">
        <v>2464</v>
      </c>
      <c r="N88" s="117" t="s">
        <v>2505</v>
      </c>
      <c r="O88" s="141" t="s">
        <v>2473</v>
      </c>
      <c r="P88" s="135"/>
      <c r="Q88" s="117" t="s">
        <v>2253</v>
      </c>
    </row>
    <row r="89" spans="1:17" s="99" customFormat="1" ht="18" x14ac:dyDescent="0.25">
      <c r="A89" s="120" t="str">
        <f>VLOOKUP(E89,'LISTADO ATM'!$A$2:$C$901,3,0)</f>
        <v>DISTRITO NACIONAL</v>
      </c>
      <c r="B89" s="137">
        <v>335858159</v>
      </c>
      <c r="C89" s="119">
        <v>44305.573078703703</v>
      </c>
      <c r="D89" s="120" t="s">
        <v>2467</v>
      </c>
      <c r="E89" s="121">
        <v>836</v>
      </c>
      <c r="F89" s="141" t="str">
        <f>VLOOKUP(E89,VIP!$A$2:$O12647,2,0)</f>
        <v>DRBR836</v>
      </c>
      <c r="G89" s="120" t="str">
        <f>VLOOKUP(E89,'LISTADO ATM'!$A$2:$B$900,2,0)</f>
        <v xml:space="preserve">ATM UNP Plaza Luperón </v>
      </c>
      <c r="H89" s="120" t="str">
        <f>VLOOKUP(E89,VIP!$A$2:$O17568,7,FALSE)</f>
        <v>Si</v>
      </c>
      <c r="I89" s="120" t="str">
        <f>VLOOKUP(E89,VIP!$A$2:$O9533,8,FALSE)</f>
        <v>Si</v>
      </c>
      <c r="J89" s="120" t="str">
        <f>VLOOKUP(E89,VIP!$A$2:$O9483,8,FALSE)</f>
        <v>Si</v>
      </c>
      <c r="K89" s="120" t="str">
        <f>VLOOKUP(E89,VIP!$A$2:$O13057,6,0)</f>
        <v>NO</v>
      </c>
      <c r="L89" s="122" t="s">
        <v>2458</v>
      </c>
      <c r="M89" s="117" t="s">
        <v>2464</v>
      </c>
      <c r="N89" s="117" t="s">
        <v>2471</v>
      </c>
      <c r="O89" s="141" t="s">
        <v>2472</v>
      </c>
      <c r="P89" s="135"/>
      <c r="Q89" s="117" t="s">
        <v>2458</v>
      </c>
    </row>
    <row r="90" spans="1:17" s="99" customFormat="1" ht="18" x14ac:dyDescent="0.25">
      <c r="A90" s="120" t="str">
        <f>VLOOKUP(E90,'LISTADO ATM'!$A$2:$C$901,3,0)</f>
        <v>ESTE</v>
      </c>
      <c r="B90" s="137">
        <v>335858754</v>
      </c>
      <c r="C90" s="119">
        <v>44305.83934027778</v>
      </c>
      <c r="D90" s="120" t="s">
        <v>2188</v>
      </c>
      <c r="E90" s="121">
        <v>842</v>
      </c>
      <c r="F90" s="141" t="str">
        <f>VLOOKUP(E90,VIP!$A$2:$O12685,2,0)</f>
        <v>DRBR842</v>
      </c>
      <c r="G90" s="120" t="str">
        <f>VLOOKUP(E90,'LISTADO ATM'!$A$2:$B$900,2,0)</f>
        <v xml:space="preserve">ATM Plaza Orense II (La Romana) </v>
      </c>
      <c r="H90" s="120" t="str">
        <f>VLOOKUP(E90,VIP!$A$2:$O17606,7,FALSE)</f>
        <v>Si</v>
      </c>
      <c r="I90" s="120" t="str">
        <f>VLOOKUP(E90,VIP!$A$2:$O9571,8,FALSE)</f>
        <v>Si</v>
      </c>
      <c r="J90" s="120" t="str">
        <f>VLOOKUP(E90,VIP!$A$2:$O9521,8,FALSE)</f>
        <v>Si</v>
      </c>
      <c r="K90" s="120" t="str">
        <f>VLOOKUP(E90,VIP!$A$2:$O13095,6,0)</f>
        <v>NO</v>
      </c>
      <c r="L90" s="122" t="s">
        <v>2430</v>
      </c>
      <c r="M90" s="117" t="s">
        <v>2464</v>
      </c>
      <c r="N90" s="117" t="s">
        <v>2471</v>
      </c>
      <c r="O90" s="141" t="s">
        <v>2473</v>
      </c>
      <c r="P90" s="135"/>
      <c r="Q90" s="117" t="s">
        <v>2430</v>
      </c>
    </row>
    <row r="91" spans="1:17" s="99" customFormat="1" ht="18" x14ac:dyDescent="0.25">
      <c r="A91" s="120" t="str">
        <f>VLOOKUP(E91,'LISTADO ATM'!$A$2:$C$901,3,0)</f>
        <v>ESTE</v>
      </c>
      <c r="B91" s="137">
        <v>335858791</v>
      </c>
      <c r="C91" s="119">
        <v>44305.929803240739</v>
      </c>
      <c r="D91" s="120" t="s">
        <v>2467</v>
      </c>
      <c r="E91" s="121">
        <v>844</v>
      </c>
      <c r="F91" s="141" t="str">
        <f>VLOOKUP(E91,VIP!$A$2:$O12656,2,0)</f>
        <v>DRBR844</v>
      </c>
      <c r="G91" s="120" t="str">
        <f>VLOOKUP(E91,'LISTADO ATM'!$A$2:$B$900,2,0)</f>
        <v xml:space="preserve">ATM San Juan Shopping Center (Bávaro) </v>
      </c>
      <c r="H91" s="120" t="str">
        <f>VLOOKUP(E91,VIP!$A$2:$O17577,7,FALSE)</f>
        <v>Si</v>
      </c>
      <c r="I91" s="120" t="str">
        <f>VLOOKUP(E91,VIP!$A$2:$O9542,8,FALSE)</f>
        <v>Si</v>
      </c>
      <c r="J91" s="120" t="str">
        <f>VLOOKUP(E91,VIP!$A$2:$O9492,8,FALSE)</f>
        <v>Si</v>
      </c>
      <c r="K91" s="120" t="str">
        <f>VLOOKUP(E91,VIP!$A$2:$O13066,6,0)</f>
        <v>NO</v>
      </c>
      <c r="L91" s="122" t="s">
        <v>2427</v>
      </c>
      <c r="M91" s="117" t="s">
        <v>2464</v>
      </c>
      <c r="N91" s="117" t="s">
        <v>2471</v>
      </c>
      <c r="O91" s="141" t="s">
        <v>2472</v>
      </c>
      <c r="P91" s="135"/>
      <c r="Q91" s="117" t="s">
        <v>2427</v>
      </c>
    </row>
    <row r="92" spans="1:17" s="99" customFormat="1" ht="18" x14ac:dyDescent="0.25">
      <c r="A92" s="120" t="str">
        <f>VLOOKUP(E92,'LISTADO ATM'!$A$2:$C$901,3,0)</f>
        <v>NORTE</v>
      </c>
      <c r="B92" s="137">
        <v>335858721</v>
      </c>
      <c r="C92" s="119">
        <v>44305.789317129631</v>
      </c>
      <c r="D92" s="120" t="s">
        <v>2189</v>
      </c>
      <c r="E92" s="121">
        <v>869</v>
      </c>
      <c r="F92" s="141" t="str">
        <f>VLOOKUP(E92,VIP!$A$2:$O12668,2,0)</f>
        <v>DRBR869</v>
      </c>
      <c r="G92" s="120" t="str">
        <f>VLOOKUP(E92,'LISTADO ATM'!$A$2:$B$900,2,0)</f>
        <v xml:space="preserve">ATM Estación Isla La Cueva (Cotuí) </v>
      </c>
      <c r="H92" s="120" t="str">
        <f>VLOOKUP(E92,VIP!$A$2:$O17589,7,FALSE)</f>
        <v>Si</v>
      </c>
      <c r="I92" s="120" t="str">
        <f>VLOOKUP(E92,VIP!$A$2:$O9554,8,FALSE)</f>
        <v>Si</v>
      </c>
      <c r="J92" s="120" t="str">
        <f>VLOOKUP(E92,VIP!$A$2:$O9504,8,FALSE)</f>
        <v>Si</v>
      </c>
      <c r="K92" s="120" t="str">
        <f>VLOOKUP(E92,VIP!$A$2:$O13078,6,0)</f>
        <v>NO</v>
      </c>
      <c r="L92" s="122" t="s">
        <v>2430</v>
      </c>
      <c r="M92" s="117" t="s">
        <v>2464</v>
      </c>
      <c r="N92" s="117" t="s">
        <v>2471</v>
      </c>
      <c r="O92" s="141" t="s">
        <v>2500</v>
      </c>
      <c r="P92" s="135"/>
      <c r="Q92" s="117" t="s">
        <v>2430</v>
      </c>
    </row>
    <row r="93" spans="1:17" s="99" customFormat="1" ht="18" x14ac:dyDescent="0.25">
      <c r="A93" s="120" t="str">
        <f>VLOOKUP(E93,'LISTADO ATM'!$A$2:$C$901,3,0)</f>
        <v>SUR</v>
      </c>
      <c r="B93" s="137">
        <v>335858781</v>
      </c>
      <c r="C93" s="119">
        <v>44305.911840277775</v>
      </c>
      <c r="D93" s="120" t="s">
        <v>2467</v>
      </c>
      <c r="E93" s="121">
        <v>873</v>
      </c>
      <c r="F93" s="141" t="str">
        <f>VLOOKUP(E93,VIP!$A$2:$O12666,2,0)</f>
        <v>DRBR873</v>
      </c>
      <c r="G93" s="120" t="str">
        <f>VLOOKUP(E93,'LISTADO ATM'!$A$2:$B$900,2,0)</f>
        <v xml:space="preserve">ATM Centro de Caja San Cristóbal II </v>
      </c>
      <c r="H93" s="120" t="str">
        <f>VLOOKUP(E93,VIP!$A$2:$O17587,7,FALSE)</f>
        <v>Si</v>
      </c>
      <c r="I93" s="120" t="str">
        <f>VLOOKUP(E93,VIP!$A$2:$O9552,8,FALSE)</f>
        <v>Si</v>
      </c>
      <c r="J93" s="120" t="str">
        <f>VLOOKUP(E93,VIP!$A$2:$O9502,8,FALSE)</f>
        <v>Si</v>
      </c>
      <c r="K93" s="120" t="str">
        <f>VLOOKUP(E93,VIP!$A$2:$O13076,6,0)</f>
        <v>SI</v>
      </c>
      <c r="L93" s="122" t="s">
        <v>2458</v>
      </c>
      <c r="M93" s="117" t="s">
        <v>2464</v>
      </c>
      <c r="N93" s="117" t="s">
        <v>2471</v>
      </c>
      <c r="O93" s="141" t="s">
        <v>2472</v>
      </c>
      <c r="P93" s="135"/>
      <c r="Q93" s="117" t="s">
        <v>2458</v>
      </c>
    </row>
    <row r="94" spans="1:17" s="99" customFormat="1" ht="18" x14ac:dyDescent="0.25">
      <c r="A94" s="120" t="str">
        <f>VLOOKUP(E94,'LISTADO ATM'!$A$2:$C$901,3,0)</f>
        <v>DISTRITO NACIONAL</v>
      </c>
      <c r="B94" s="137">
        <v>335856881</v>
      </c>
      <c r="C94" s="119">
        <v>44303.720509259256</v>
      </c>
      <c r="D94" s="120" t="s">
        <v>2467</v>
      </c>
      <c r="E94" s="121">
        <v>900</v>
      </c>
      <c r="F94" s="141" t="str">
        <f>VLOOKUP(E94,VIP!$A$2:$O12646,2,0)</f>
        <v>DRBR900</v>
      </c>
      <c r="G94" s="120" t="str">
        <f>VLOOKUP(E94,'LISTADO ATM'!$A$2:$B$900,2,0)</f>
        <v xml:space="preserve">ATM UNP Merca Santo Domingo </v>
      </c>
      <c r="H94" s="120" t="str">
        <f>VLOOKUP(E94,VIP!$A$2:$O17567,7,FALSE)</f>
        <v>Si</v>
      </c>
      <c r="I94" s="120" t="str">
        <f>VLOOKUP(E94,VIP!$A$2:$O9532,8,FALSE)</f>
        <v>Si</v>
      </c>
      <c r="J94" s="120" t="str">
        <f>VLOOKUP(E94,VIP!$A$2:$O9482,8,FALSE)</f>
        <v>Si</v>
      </c>
      <c r="K94" s="120" t="str">
        <f>VLOOKUP(E94,VIP!$A$2:$O13056,6,0)</f>
        <v>NO</v>
      </c>
      <c r="L94" s="122" t="s">
        <v>2524</v>
      </c>
      <c r="M94" s="117" t="s">
        <v>2464</v>
      </c>
      <c r="N94" s="117" t="s">
        <v>2471</v>
      </c>
      <c r="O94" s="141" t="s">
        <v>2472</v>
      </c>
      <c r="P94" s="135"/>
      <c r="Q94" s="117" t="s">
        <v>2524</v>
      </c>
    </row>
    <row r="95" spans="1:17" s="99" customFormat="1" ht="18" x14ac:dyDescent="0.25">
      <c r="A95" s="120" t="str">
        <f>VLOOKUP(E95,'LISTADO ATM'!$A$2:$C$901,3,0)</f>
        <v>DISTRITO NACIONAL</v>
      </c>
      <c r="B95" s="137">
        <v>335858595</v>
      </c>
      <c r="C95" s="119">
        <v>44305.693993055553</v>
      </c>
      <c r="D95" s="120" t="s">
        <v>2467</v>
      </c>
      <c r="E95" s="121">
        <v>904</v>
      </c>
      <c r="F95" s="141" t="str">
        <f>VLOOKUP(E95,VIP!$A$2:$O12674,2,0)</f>
        <v>DRBR24B</v>
      </c>
      <c r="G95" s="120" t="str">
        <f>VLOOKUP(E95,'LISTADO ATM'!$A$2:$B$900,2,0)</f>
        <v xml:space="preserve">ATM Oficina Multicentro La Sirena Churchill </v>
      </c>
      <c r="H95" s="120" t="str">
        <f>VLOOKUP(E95,VIP!$A$2:$O17595,7,FALSE)</f>
        <v>Si</v>
      </c>
      <c r="I95" s="120" t="str">
        <f>VLOOKUP(E95,VIP!$A$2:$O9560,8,FALSE)</f>
        <v>Si</v>
      </c>
      <c r="J95" s="120" t="str">
        <f>VLOOKUP(E95,VIP!$A$2:$O9510,8,FALSE)</f>
        <v>Si</v>
      </c>
      <c r="K95" s="120" t="str">
        <f>VLOOKUP(E95,VIP!$A$2:$O13084,6,0)</f>
        <v>SI</v>
      </c>
      <c r="L95" s="122" t="s">
        <v>2427</v>
      </c>
      <c r="M95" s="117" t="s">
        <v>2464</v>
      </c>
      <c r="N95" s="117" t="s">
        <v>2471</v>
      </c>
      <c r="O95" s="141" t="s">
        <v>2472</v>
      </c>
      <c r="P95" s="135"/>
      <c r="Q95" s="117" t="s">
        <v>2427</v>
      </c>
    </row>
    <row r="96" spans="1:17" s="99" customFormat="1" ht="18" x14ac:dyDescent="0.25">
      <c r="A96" s="120" t="str">
        <f>VLOOKUP(E96,'LISTADO ATM'!$A$2:$C$901,3,0)</f>
        <v>DISTRITO NACIONAL</v>
      </c>
      <c r="B96" s="137">
        <v>335858610</v>
      </c>
      <c r="C96" s="119">
        <v>44305.697800925926</v>
      </c>
      <c r="D96" s="120" t="s">
        <v>2467</v>
      </c>
      <c r="E96" s="121">
        <v>925</v>
      </c>
      <c r="F96" s="141" t="str">
        <f>VLOOKUP(E96,VIP!$A$2:$O12672,2,0)</f>
        <v>DRBR24L</v>
      </c>
      <c r="G96" s="120" t="str">
        <f>VLOOKUP(E96,'LISTADO ATM'!$A$2:$B$900,2,0)</f>
        <v xml:space="preserve">ATM Oficina Plaza Lama Av. 27 de Febrero </v>
      </c>
      <c r="H96" s="120" t="str">
        <f>VLOOKUP(E96,VIP!$A$2:$O17593,7,FALSE)</f>
        <v>Si</v>
      </c>
      <c r="I96" s="120" t="str">
        <f>VLOOKUP(E96,VIP!$A$2:$O9558,8,FALSE)</f>
        <v>Si</v>
      </c>
      <c r="J96" s="120" t="str">
        <f>VLOOKUP(E96,VIP!$A$2:$O9508,8,FALSE)</f>
        <v>Si</v>
      </c>
      <c r="K96" s="120" t="str">
        <f>VLOOKUP(E96,VIP!$A$2:$O13082,6,0)</f>
        <v>SI</v>
      </c>
      <c r="L96" s="122" t="s">
        <v>2427</v>
      </c>
      <c r="M96" s="117" t="s">
        <v>2464</v>
      </c>
      <c r="N96" s="117" t="s">
        <v>2471</v>
      </c>
      <c r="O96" s="141" t="s">
        <v>2472</v>
      </c>
      <c r="P96" s="135"/>
      <c r="Q96" s="117" t="s">
        <v>2427</v>
      </c>
    </row>
    <row r="97" spans="1:17" s="99" customFormat="1" ht="18" x14ac:dyDescent="0.25">
      <c r="A97" s="120" t="str">
        <f>VLOOKUP(E97,'LISTADO ATM'!$A$2:$C$901,3,0)</f>
        <v>DISTRITO NACIONAL</v>
      </c>
      <c r="B97" s="137">
        <v>335856943</v>
      </c>
      <c r="C97" s="119">
        <v>44304.419733796298</v>
      </c>
      <c r="D97" s="120" t="s">
        <v>2188</v>
      </c>
      <c r="E97" s="121">
        <v>932</v>
      </c>
      <c r="F97" s="141" t="str">
        <f>VLOOKUP(E97,VIP!$A$2:$O12643,2,0)</f>
        <v>DRBR01E</v>
      </c>
      <c r="G97" s="120" t="str">
        <f>VLOOKUP(E97,'LISTADO ATM'!$A$2:$B$900,2,0)</f>
        <v xml:space="preserve">ATM Banco Agrícola </v>
      </c>
      <c r="H97" s="120" t="str">
        <f>VLOOKUP(E97,VIP!$A$2:$O17564,7,FALSE)</f>
        <v>Si</v>
      </c>
      <c r="I97" s="120" t="str">
        <f>VLOOKUP(E97,VIP!$A$2:$O9529,8,FALSE)</f>
        <v>Si</v>
      </c>
      <c r="J97" s="120" t="str">
        <f>VLOOKUP(E97,VIP!$A$2:$O9479,8,FALSE)</f>
        <v>Si</v>
      </c>
      <c r="K97" s="120" t="str">
        <f>VLOOKUP(E97,VIP!$A$2:$O13053,6,0)</f>
        <v>NO</v>
      </c>
      <c r="L97" s="122" t="s">
        <v>2487</v>
      </c>
      <c r="M97" s="117" t="s">
        <v>2464</v>
      </c>
      <c r="N97" s="117" t="s">
        <v>2471</v>
      </c>
      <c r="O97" s="141" t="s">
        <v>2473</v>
      </c>
      <c r="P97" s="135"/>
      <c r="Q97" s="117" t="s">
        <v>2487</v>
      </c>
    </row>
    <row r="98" spans="1:17" s="99" customFormat="1" ht="18" x14ac:dyDescent="0.25">
      <c r="A98" s="120" t="str">
        <f>VLOOKUP(E98,'LISTADO ATM'!$A$2:$C$901,3,0)</f>
        <v>DISTRITO NACIONAL</v>
      </c>
      <c r="B98" s="137">
        <v>335856964</v>
      </c>
      <c r="C98" s="119">
        <v>44304.525324074071</v>
      </c>
      <c r="D98" s="120" t="s">
        <v>2467</v>
      </c>
      <c r="E98" s="121">
        <v>938</v>
      </c>
      <c r="F98" s="141" t="str">
        <f>VLOOKUP(E98,VIP!$A$2:$O12648,2,0)</f>
        <v>DRBR938</v>
      </c>
      <c r="G98" s="120" t="str">
        <f>VLOOKUP(E98,'LISTADO ATM'!$A$2:$B$900,2,0)</f>
        <v xml:space="preserve">ATM Autobanco Oficina Filadelfia Plaza </v>
      </c>
      <c r="H98" s="120" t="str">
        <f>VLOOKUP(E98,VIP!$A$2:$O17569,7,FALSE)</f>
        <v>Si</v>
      </c>
      <c r="I98" s="120" t="str">
        <f>VLOOKUP(E98,VIP!$A$2:$O9534,8,FALSE)</f>
        <v>Si</v>
      </c>
      <c r="J98" s="120" t="str">
        <f>VLOOKUP(E98,VIP!$A$2:$O9484,8,FALSE)</f>
        <v>Si</v>
      </c>
      <c r="K98" s="120" t="str">
        <f>VLOOKUP(E98,VIP!$A$2:$O13058,6,0)</f>
        <v>NO</v>
      </c>
      <c r="L98" s="122" t="s">
        <v>2458</v>
      </c>
      <c r="M98" s="117" t="s">
        <v>2464</v>
      </c>
      <c r="N98" s="117" t="s">
        <v>2471</v>
      </c>
      <c r="O98" s="141" t="s">
        <v>2472</v>
      </c>
      <c r="P98" s="135"/>
      <c r="Q98" s="117" t="s">
        <v>2458</v>
      </c>
    </row>
    <row r="99" spans="1:17" s="99" customFormat="1" ht="18" x14ac:dyDescent="0.25">
      <c r="A99" s="120" t="str">
        <f>VLOOKUP(E99,'LISTADO ATM'!$A$2:$C$901,3,0)</f>
        <v>NORTE</v>
      </c>
      <c r="B99" s="137">
        <v>335856894</v>
      </c>
      <c r="C99" s="119">
        <v>44303.759259259263</v>
      </c>
      <c r="D99" s="120" t="s">
        <v>2491</v>
      </c>
      <c r="E99" s="121">
        <v>965</v>
      </c>
      <c r="F99" s="141" t="str">
        <f>VLOOKUP(E99,VIP!$A$2:$O12635,2,0)</f>
        <v>DRBR965</v>
      </c>
      <c r="G99" s="120" t="str">
        <f>VLOOKUP(E99,'LISTADO ATM'!$A$2:$B$900,2,0)</f>
        <v xml:space="preserve">ATM S/M La Fuente FUN (Santiago) </v>
      </c>
      <c r="H99" s="120" t="str">
        <f>VLOOKUP(E99,VIP!$A$2:$O17556,7,FALSE)</f>
        <v>Si</v>
      </c>
      <c r="I99" s="120" t="str">
        <f>VLOOKUP(E99,VIP!$A$2:$O9521,8,FALSE)</f>
        <v>Si</v>
      </c>
      <c r="J99" s="120" t="str">
        <f>VLOOKUP(E99,VIP!$A$2:$O9471,8,FALSE)</f>
        <v>Si</v>
      </c>
      <c r="K99" s="120" t="str">
        <f>VLOOKUP(E99,VIP!$A$2:$O13045,6,0)</f>
        <v>NO</v>
      </c>
      <c r="L99" s="122" t="s">
        <v>2524</v>
      </c>
      <c r="M99" s="117" t="s">
        <v>2464</v>
      </c>
      <c r="N99" s="117" t="s">
        <v>2471</v>
      </c>
      <c r="O99" s="141" t="s">
        <v>2492</v>
      </c>
      <c r="P99" s="135"/>
      <c r="Q99" s="117" t="s">
        <v>2524</v>
      </c>
    </row>
    <row r="100" spans="1:17" s="99" customFormat="1" ht="18" x14ac:dyDescent="0.25">
      <c r="A100" s="120" t="str">
        <f>VLOOKUP(E100,'LISTADO ATM'!$A$2:$C$901,3,0)</f>
        <v>DISTRITO NACIONAL</v>
      </c>
      <c r="B100" s="137">
        <v>335856947</v>
      </c>
      <c r="C100" s="119">
        <v>44304.435266203705</v>
      </c>
      <c r="D100" s="120" t="s">
        <v>2467</v>
      </c>
      <c r="E100" s="121">
        <v>979</v>
      </c>
      <c r="F100" s="141" t="str">
        <f>VLOOKUP(E100,VIP!$A$2:$O12639,2,0)</f>
        <v>DRBR979</v>
      </c>
      <c r="G100" s="120" t="str">
        <f>VLOOKUP(E100,'LISTADO ATM'!$A$2:$B$900,2,0)</f>
        <v xml:space="preserve">ATM Oficina Luperón I </v>
      </c>
      <c r="H100" s="120" t="str">
        <f>VLOOKUP(E100,VIP!$A$2:$O17560,7,FALSE)</f>
        <v>Si</v>
      </c>
      <c r="I100" s="120" t="str">
        <f>VLOOKUP(E100,VIP!$A$2:$O9525,8,FALSE)</f>
        <v>Si</v>
      </c>
      <c r="J100" s="120" t="str">
        <f>VLOOKUP(E100,VIP!$A$2:$O9475,8,FALSE)</f>
        <v>Si</v>
      </c>
      <c r="K100" s="120" t="str">
        <f>VLOOKUP(E100,VIP!$A$2:$O13049,6,0)</f>
        <v>NO</v>
      </c>
      <c r="L100" s="122" t="s">
        <v>2528</v>
      </c>
      <c r="M100" s="117" t="s">
        <v>2464</v>
      </c>
      <c r="N100" s="117" t="s">
        <v>2471</v>
      </c>
      <c r="O100" s="141" t="s">
        <v>2472</v>
      </c>
      <c r="P100" s="135"/>
      <c r="Q100" s="117" t="s">
        <v>2528</v>
      </c>
    </row>
    <row r="101" spans="1:17" s="99" customFormat="1" ht="18" x14ac:dyDescent="0.25">
      <c r="A101" s="120" t="str">
        <f>VLOOKUP(E101,'LISTADO ATM'!$A$2:$C$901,3,0)</f>
        <v>SUR</v>
      </c>
      <c r="B101" s="137">
        <v>335858441</v>
      </c>
      <c r="C101" s="119">
        <v>44305.649525462963</v>
      </c>
      <c r="D101" s="120" t="s">
        <v>2188</v>
      </c>
      <c r="E101" s="121">
        <v>995</v>
      </c>
      <c r="F101" s="141" t="str">
        <f>VLOOKUP(E101,VIP!$A$2:$O12652,2,0)</f>
        <v>DRBR545</v>
      </c>
      <c r="G101" s="120" t="str">
        <f>VLOOKUP(E101,'LISTADO ATM'!$A$2:$B$900,2,0)</f>
        <v xml:space="preserve">ATM Oficina San Cristobal III (Lobby) </v>
      </c>
      <c r="H101" s="120" t="str">
        <f>VLOOKUP(E101,VIP!$A$2:$O17573,7,FALSE)</f>
        <v>Si</v>
      </c>
      <c r="I101" s="120" t="str">
        <f>VLOOKUP(E101,VIP!$A$2:$O9538,8,FALSE)</f>
        <v>No</v>
      </c>
      <c r="J101" s="120" t="str">
        <f>VLOOKUP(E101,VIP!$A$2:$O9488,8,FALSE)</f>
        <v>No</v>
      </c>
      <c r="K101" s="120" t="str">
        <f>VLOOKUP(E101,VIP!$A$2:$O13062,6,0)</f>
        <v>NO</v>
      </c>
      <c r="L101" s="122" t="s">
        <v>2227</v>
      </c>
      <c r="M101" s="117" t="s">
        <v>2464</v>
      </c>
      <c r="N101" s="117" t="s">
        <v>2471</v>
      </c>
      <c r="O101" s="141" t="s">
        <v>2473</v>
      </c>
      <c r="P101" s="135"/>
      <c r="Q101" s="117" t="s">
        <v>2227</v>
      </c>
    </row>
  </sheetData>
  <autoFilter ref="A4:Q4">
    <sortState ref="A5:Q104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1:B4">
    <cfRule type="duplicateValues" dxfId="177" priority="962"/>
  </conditionalFormatting>
  <conditionalFormatting sqref="E102:E1048576 E1:E4">
    <cfRule type="duplicateValues" dxfId="176" priority="961"/>
  </conditionalFormatting>
  <conditionalFormatting sqref="E102:E1048576">
    <cfRule type="duplicateValues" dxfId="175" priority="958"/>
  </conditionalFormatting>
  <conditionalFormatting sqref="B102:B1048576">
    <cfRule type="duplicateValues" dxfId="174" priority="957"/>
  </conditionalFormatting>
  <conditionalFormatting sqref="B102:B1048576 B1:B4">
    <cfRule type="duplicateValues" dxfId="173" priority="942"/>
    <cfRule type="duplicateValues" dxfId="172" priority="943"/>
  </conditionalFormatting>
  <conditionalFormatting sqref="E102:E1048576">
    <cfRule type="duplicateValues" dxfId="171" priority="694"/>
  </conditionalFormatting>
  <conditionalFormatting sqref="E102:E1048576">
    <cfRule type="duplicateValues" dxfId="170" priority="674"/>
  </conditionalFormatting>
  <conditionalFormatting sqref="B102:B1048576">
    <cfRule type="duplicateValues" dxfId="169" priority="639"/>
  </conditionalFormatting>
  <conditionalFormatting sqref="E102:E1048576">
    <cfRule type="duplicateValues" dxfId="168" priority="620"/>
  </conditionalFormatting>
  <conditionalFormatting sqref="E102:E1048576 E1:E4">
    <cfRule type="duplicateValues" dxfId="167" priority="599"/>
    <cfRule type="duplicateValues" dxfId="166" priority="600"/>
  </conditionalFormatting>
  <conditionalFormatting sqref="E102:E1048576">
    <cfRule type="duplicateValues" dxfId="165" priority="575"/>
    <cfRule type="duplicateValues" dxfId="164" priority="577"/>
  </conditionalFormatting>
  <conditionalFormatting sqref="B102:B1048576">
    <cfRule type="duplicateValues" dxfId="163" priority="574"/>
    <cfRule type="duplicateValues" dxfId="162" priority="576"/>
  </conditionalFormatting>
  <conditionalFormatting sqref="E102:E1048576">
    <cfRule type="duplicateValues" dxfId="161" priority="533"/>
  </conditionalFormatting>
  <conditionalFormatting sqref="E102:E1048576 E1:E11">
    <cfRule type="duplicateValues" dxfId="160" priority="211"/>
  </conditionalFormatting>
  <conditionalFormatting sqref="E102:E1048576 E1:E27">
    <cfRule type="duplicateValues" dxfId="159" priority="192"/>
  </conditionalFormatting>
  <conditionalFormatting sqref="E102:E1048576 E1:E37">
    <cfRule type="duplicateValues" dxfId="158" priority="132"/>
  </conditionalFormatting>
  <conditionalFormatting sqref="E102:E1048576 E1:E47">
    <cfRule type="duplicateValues" dxfId="157" priority="71"/>
  </conditionalFormatting>
  <conditionalFormatting sqref="B102:B1048576 B1:B47">
    <cfRule type="duplicateValues" dxfId="156" priority="70"/>
  </conditionalFormatting>
  <conditionalFormatting sqref="B48:B70">
    <cfRule type="duplicateValues" dxfId="155" priority="121273"/>
  </conditionalFormatting>
  <conditionalFormatting sqref="E48:E70">
    <cfRule type="duplicateValues" dxfId="154" priority="121274"/>
  </conditionalFormatting>
  <conditionalFormatting sqref="B48:B70">
    <cfRule type="duplicateValues" dxfId="153" priority="121275"/>
    <cfRule type="duplicateValues" dxfId="152" priority="121276"/>
  </conditionalFormatting>
  <conditionalFormatting sqref="E48:E70">
    <cfRule type="duplicateValues" dxfId="151" priority="121277"/>
    <cfRule type="duplicateValues" dxfId="150" priority="121278"/>
  </conditionalFormatting>
  <conditionalFormatting sqref="B71:B101">
    <cfRule type="duplicateValues" dxfId="149" priority="121333"/>
  </conditionalFormatting>
  <conditionalFormatting sqref="E71:E101">
    <cfRule type="duplicateValues" dxfId="148" priority="121334"/>
  </conditionalFormatting>
  <conditionalFormatting sqref="B71:B101">
    <cfRule type="duplicateValues" dxfId="147" priority="121335"/>
    <cfRule type="duplicateValues" dxfId="146" priority="121336"/>
  </conditionalFormatting>
  <conditionalFormatting sqref="E71:E101">
    <cfRule type="duplicateValues" dxfId="145" priority="121337"/>
    <cfRule type="duplicateValues" dxfId="144" priority="121338"/>
  </conditionalFormatting>
  <conditionalFormatting sqref="E8:E11">
    <cfRule type="duplicateValues" dxfId="143" priority="121463"/>
  </conditionalFormatting>
  <conditionalFormatting sqref="B8:B11">
    <cfRule type="duplicateValues" dxfId="142" priority="121471"/>
  </conditionalFormatting>
  <conditionalFormatting sqref="E8:E11">
    <cfRule type="duplicateValues" dxfId="141" priority="121475"/>
    <cfRule type="duplicateValues" dxfId="140" priority="121476"/>
  </conditionalFormatting>
  <conditionalFormatting sqref="B8:B11">
    <cfRule type="duplicateValues" dxfId="139" priority="121483"/>
    <cfRule type="duplicateValues" dxfId="138" priority="121484"/>
  </conditionalFormatting>
  <conditionalFormatting sqref="B5:B7">
    <cfRule type="duplicateValues" dxfId="137" priority="121527"/>
  </conditionalFormatting>
  <conditionalFormatting sqref="B5:B7">
    <cfRule type="duplicateValues" dxfId="136" priority="121529"/>
    <cfRule type="duplicateValues" dxfId="135" priority="121530"/>
  </conditionalFormatting>
  <conditionalFormatting sqref="E5:E7">
    <cfRule type="duplicateValues" dxfId="134" priority="121533"/>
  </conditionalFormatting>
  <conditionalFormatting sqref="E5:E7">
    <cfRule type="duplicateValues" dxfId="133" priority="121535"/>
    <cfRule type="duplicateValues" dxfId="132" priority="121536"/>
  </conditionalFormatting>
  <conditionalFormatting sqref="E1:E1048576">
    <cfRule type="duplicateValues" dxfId="131" priority="1"/>
  </conditionalFormatting>
  <conditionalFormatting sqref="E12:E27">
    <cfRule type="duplicateValues" dxfId="130" priority="121725"/>
  </conditionalFormatting>
  <conditionalFormatting sqref="B12:B27">
    <cfRule type="duplicateValues" dxfId="129" priority="121726"/>
  </conditionalFormatting>
  <conditionalFormatting sqref="E12:E27">
    <cfRule type="duplicateValues" dxfId="128" priority="121727"/>
    <cfRule type="duplicateValues" dxfId="127" priority="121728"/>
  </conditionalFormatting>
  <conditionalFormatting sqref="B12:B27">
    <cfRule type="duplicateValues" dxfId="126" priority="121729"/>
    <cfRule type="duplicateValues" dxfId="125" priority="121730"/>
  </conditionalFormatting>
  <conditionalFormatting sqref="B28:B37">
    <cfRule type="duplicateValues" dxfId="124" priority="121749"/>
  </conditionalFormatting>
  <conditionalFormatting sqref="E28:E37">
    <cfRule type="duplicateValues" dxfId="123" priority="121751"/>
  </conditionalFormatting>
  <conditionalFormatting sqref="B28:B37">
    <cfRule type="duplicateValues" dxfId="122" priority="121753"/>
    <cfRule type="duplicateValues" dxfId="121" priority="121754"/>
  </conditionalFormatting>
  <conditionalFormatting sqref="E28:E37">
    <cfRule type="duplicateValues" dxfId="120" priority="121757"/>
    <cfRule type="duplicateValues" dxfId="119" priority="121758"/>
  </conditionalFormatting>
  <conditionalFormatting sqref="B38:B47">
    <cfRule type="duplicateValues" dxfId="118" priority="121777"/>
  </conditionalFormatting>
  <conditionalFormatting sqref="B38:B47">
    <cfRule type="duplicateValues" dxfId="117" priority="121779"/>
    <cfRule type="duplicateValues" dxfId="116" priority="121780"/>
  </conditionalFormatting>
  <conditionalFormatting sqref="E5:E47">
    <cfRule type="duplicateValues" dxfId="115" priority="121808"/>
  </conditionalFormatting>
  <conditionalFormatting sqref="E5:E47">
    <cfRule type="duplicateValues" dxfId="114" priority="121809"/>
    <cfRule type="duplicateValues" dxfId="113" priority="12181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Normal="100" workbookViewId="0">
      <selection activeCell="E20" sqref="E1:E1048576"/>
    </sheetView>
  </sheetViews>
  <sheetFormatPr baseColWidth="10" defaultColWidth="55.140625" defaultRowHeight="15" x14ac:dyDescent="0.25"/>
  <cols>
    <col min="1" max="1" width="24.5703125" style="99" bestFit="1" customWidth="1"/>
    <col min="2" max="2" width="17.140625" style="99" bestFit="1" customWidth="1"/>
    <col min="3" max="3" width="49.28515625" style="99" bestFit="1" customWidth="1"/>
    <col min="4" max="4" width="35.140625" style="99" bestFit="1" customWidth="1"/>
    <col min="5" max="5" width="11.28515625" style="99" bestFit="1" customWidth="1"/>
    <col min="6" max="16384" width="55.140625" style="99"/>
  </cols>
  <sheetData>
    <row r="1" spans="1:7" ht="22.5" x14ac:dyDescent="0.25">
      <c r="A1" s="161" t="s">
        <v>2157</v>
      </c>
      <c r="B1" s="162"/>
      <c r="C1" s="162"/>
      <c r="D1" s="162"/>
      <c r="E1" s="163"/>
    </row>
    <row r="2" spans="1:7" ht="25.5" x14ac:dyDescent="0.25">
      <c r="A2" s="164" t="s">
        <v>2469</v>
      </c>
      <c r="B2" s="165"/>
      <c r="C2" s="165"/>
      <c r="D2" s="165"/>
      <c r="E2" s="166"/>
    </row>
    <row r="3" spans="1:7" ht="18" x14ac:dyDescent="0.25">
      <c r="B3" s="101"/>
      <c r="C3" s="101"/>
      <c r="D3" s="101"/>
      <c r="E3" s="109"/>
    </row>
    <row r="4" spans="1:7" ht="18.75" thickBot="1" x14ac:dyDescent="0.3">
      <c r="A4" s="107" t="s">
        <v>2422</v>
      </c>
      <c r="B4" s="123">
        <v>44305.708333333336</v>
      </c>
      <c r="C4" s="101"/>
      <c r="D4" s="101"/>
      <c r="E4" s="110"/>
    </row>
    <row r="5" spans="1:7" ht="18.75" thickBot="1" x14ac:dyDescent="0.3">
      <c r="A5" s="107" t="s">
        <v>2423</v>
      </c>
      <c r="B5" s="123">
        <v>44306.25</v>
      </c>
      <c r="C5" s="108"/>
      <c r="D5" s="101"/>
      <c r="E5" s="110"/>
    </row>
    <row r="6" spans="1:7" ht="18" x14ac:dyDescent="0.25">
      <c r="B6" s="101"/>
      <c r="C6" s="101"/>
      <c r="D6" s="101"/>
      <c r="E6" s="112"/>
    </row>
    <row r="7" spans="1:7" ht="18" x14ac:dyDescent="0.25">
      <c r="A7" s="167" t="s">
        <v>2424</v>
      </c>
      <c r="B7" s="168"/>
      <c r="C7" s="168"/>
      <c r="D7" s="168"/>
      <c r="E7" s="169"/>
    </row>
    <row r="8" spans="1:7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7" ht="18" x14ac:dyDescent="0.25">
      <c r="A9" s="100"/>
      <c r="B9" s="124"/>
      <c r="C9" s="149"/>
      <c r="D9" s="125"/>
      <c r="E9" s="124"/>
      <c r="G9" s="151"/>
    </row>
    <row r="10" spans="1:7" ht="18" x14ac:dyDescent="0.25">
      <c r="A10" s="100"/>
      <c r="B10" s="124"/>
      <c r="C10" s="149"/>
      <c r="D10" s="125"/>
      <c r="E10" s="124"/>
    </row>
    <row r="11" spans="1:7" ht="18.75" thickBot="1" x14ac:dyDescent="0.3">
      <c r="A11" s="103" t="s">
        <v>2494</v>
      </c>
      <c r="B11" s="134">
        <f>COUNT(#REF!)</f>
        <v>0</v>
      </c>
      <c r="C11" s="170"/>
      <c r="D11" s="171"/>
      <c r="E11" s="172"/>
    </row>
    <row r="12" spans="1:7" x14ac:dyDescent="0.25">
      <c r="B12" s="105"/>
      <c r="E12" s="105"/>
    </row>
    <row r="13" spans="1:7" ht="18" x14ac:dyDescent="0.25">
      <c r="A13" s="167" t="s">
        <v>2495</v>
      </c>
      <c r="B13" s="168"/>
      <c r="C13" s="168"/>
      <c r="D13" s="168"/>
      <c r="E13" s="169"/>
    </row>
    <row r="14" spans="1:7" ht="18" x14ac:dyDescent="0.25">
      <c r="A14" s="102" t="s">
        <v>15</v>
      </c>
      <c r="B14" s="102" t="s">
        <v>2425</v>
      </c>
      <c r="C14" s="102" t="s">
        <v>46</v>
      </c>
      <c r="D14" s="102" t="s">
        <v>2428</v>
      </c>
      <c r="E14" s="102" t="s">
        <v>2426</v>
      </c>
    </row>
    <row r="15" spans="1:7" ht="18" x14ac:dyDescent="0.25">
      <c r="A15" s="100" t="e">
        <f>VLOOKUP(B15,'[1]LISTADO ATM'!$A$2:$C$821,3,0)</f>
        <v>#N/A</v>
      </c>
      <c r="B15" s="124"/>
      <c r="C15" s="114" t="e">
        <f>VLOOKUP(B15,'[1]LISTADO ATM'!$A$2:$B$821,2,0)</f>
        <v>#N/A</v>
      </c>
      <c r="D15" s="125" t="s">
        <v>2523</v>
      </c>
      <c r="E15" s="150"/>
    </row>
    <row r="16" spans="1:7" ht="18.75" thickBot="1" x14ac:dyDescent="0.3">
      <c r="A16" s="103" t="s">
        <v>2494</v>
      </c>
      <c r="B16" s="134">
        <f>COUNT(B15:B15)</f>
        <v>0</v>
      </c>
      <c r="C16" s="155"/>
      <c r="D16" s="156"/>
      <c r="E16" s="157"/>
    </row>
    <row r="17" spans="1:5" ht="15.75" thickBot="1" x14ac:dyDescent="0.3">
      <c r="B17" s="105"/>
      <c r="E17" s="105"/>
    </row>
    <row r="18" spans="1:5" ht="18.75" thickBot="1" x14ac:dyDescent="0.3">
      <c r="A18" s="158" t="s">
        <v>2496</v>
      </c>
      <c r="B18" s="159"/>
      <c r="C18" s="159"/>
      <c r="D18" s="159"/>
      <c r="E18" s="160"/>
    </row>
    <row r="19" spans="1:5" ht="18" x14ac:dyDescent="0.25">
      <c r="A19" s="102" t="s">
        <v>15</v>
      </c>
      <c r="B19" s="102" t="s">
        <v>2425</v>
      </c>
      <c r="C19" s="102" t="s">
        <v>46</v>
      </c>
      <c r="D19" s="102" t="s">
        <v>2428</v>
      </c>
      <c r="E19" s="102" t="s">
        <v>2426</v>
      </c>
    </row>
    <row r="20" spans="1:5" ht="18" x14ac:dyDescent="0.25">
      <c r="A20" s="124" t="str">
        <f>VLOOKUP(B20,'[1]LISTADO ATM'!$A$2:$C$821,3,0)</f>
        <v>DISTRITO NACIONAL</v>
      </c>
      <c r="B20" s="124">
        <v>979</v>
      </c>
      <c r="C20" s="114" t="str">
        <f>VLOOKUP(B20,'[1]LISTADO ATM'!$A$2:$B$821,2,0)</f>
        <v xml:space="preserve">ATM Oficina Luperón I </v>
      </c>
      <c r="D20" s="126" t="s">
        <v>2450</v>
      </c>
      <c r="E20" s="138">
        <v>335856947</v>
      </c>
    </row>
    <row r="21" spans="1:5" ht="18" x14ac:dyDescent="0.25">
      <c r="A21" s="124" t="str">
        <f>VLOOKUP(B21,'[1]LISTADO ATM'!$A$2:$C$821,3,0)</f>
        <v>DISTRITO NACIONAL</v>
      </c>
      <c r="B21" s="124">
        <v>701</v>
      </c>
      <c r="C21" s="114" t="str">
        <f>VLOOKUP(B21,'[1]LISTADO ATM'!$A$2:$B$821,2,0)</f>
        <v>ATM Autoservicio Los Alcarrizos</v>
      </c>
      <c r="D21" s="126" t="s">
        <v>2450</v>
      </c>
      <c r="E21" s="129">
        <v>335856158</v>
      </c>
    </row>
    <row r="22" spans="1:5" ht="18" x14ac:dyDescent="0.25">
      <c r="A22" s="124" t="str">
        <f>VLOOKUP(B22,'[1]LISTADO ATM'!$A$2:$C$821,3,0)</f>
        <v>DISTRITO NACIONAL</v>
      </c>
      <c r="B22" s="124">
        <v>234</v>
      </c>
      <c r="C22" s="124" t="str">
        <f>VLOOKUP(B22,'[1]LISTADO ATM'!$A$2:$B$821,2,0)</f>
        <v xml:space="preserve">ATM Oficina Boca Chica I </v>
      </c>
      <c r="D22" s="126" t="s">
        <v>2450</v>
      </c>
      <c r="E22" s="129">
        <v>335856471</v>
      </c>
    </row>
    <row r="23" spans="1:5" ht="18" x14ac:dyDescent="0.25">
      <c r="A23" s="124" t="str">
        <f>VLOOKUP(B23,'[1]LISTADO ATM'!$A$2:$C$821,3,0)</f>
        <v>DISTRITO NACIONAL</v>
      </c>
      <c r="B23" s="124">
        <v>2</v>
      </c>
      <c r="C23" s="124" t="str">
        <f>VLOOKUP(B23,'[1]LISTADO ATM'!$A$2:$B$821,2,0)</f>
        <v>ATM Autoservicio Padre Castellano</v>
      </c>
      <c r="D23" s="126" t="s">
        <v>2450</v>
      </c>
      <c r="E23" s="129">
        <v>335856814</v>
      </c>
    </row>
    <row r="24" spans="1:5" ht="18" x14ac:dyDescent="0.25">
      <c r="A24" s="124" t="str">
        <f>VLOOKUP(B24,'[1]LISTADO ATM'!$A$2:$C$821,3,0)</f>
        <v>DISTRITO NACIONAL</v>
      </c>
      <c r="B24" s="124">
        <v>390</v>
      </c>
      <c r="C24" s="124" t="str">
        <f>VLOOKUP(B24,'[1]LISTADO ATM'!$A$2:$B$821,2,0)</f>
        <v xml:space="preserve">ATM Oficina Boca Chica II </v>
      </c>
      <c r="D24" s="126" t="s">
        <v>2450</v>
      </c>
      <c r="E24" s="129">
        <v>335856875</v>
      </c>
    </row>
    <row r="25" spans="1:5" ht="18" x14ac:dyDescent="0.25">
      <c r="A25" s="124" t="str">
        <f>VLOOKUP(B25,'[1]LISTADO ATM'!$A$2:$C$821,3,0)</f>
        <v>DISTRITO NACIONAL</v>
      </c>
      <c r="B25" s="124">
        <v>486</v>
      </c>
      <c r="C25" s="124" t="str">
        <f>VLOOKUP(B25,'[1]LISTADO ATM'!$A$2:$B$821,2,0)</f>
        <v xml:space="preserve">ATM Olé La Caleta </v>
      </c>
      <c r="D25" s="126" t="s">
        <v>2450</v>
      </c>
      <c r="E25" s="129">
        <v>335856901</v>
      </c>
    </row>
    <row r="26" spans="1:5" ht="18" x14ac:dyDescent="0.25">
      <c r="A26" s="124" t="str">
        <f>VLOOKUP(B26,'[1]LISTADO ATM'!$A$2:$C$821,3,0)</f>
        <v>ESTE</v>
      </c>
      <c r="B26" s="124">
        <v>651</v>
      </c>
      <c r="C26" s="124" t="str">
        <f>VLOOKUP(B26,'[1]LISTADO ATM'!$A$2:$B$821,2,0)</f>
        <v>ATM Eco Petroleo Romana</v>
      </c>
      <c r="D26" s="126" t="s">
        <v>2450</v>
      </c>
      <c r="E26" s="129">
        <v>335856978</v>
      </c>
    </row>
    <row r="27" spans="1:5" ht="18" x14ac:dyDescent="0.25">
      <c r="A27" s="124" t="str">
        <f>VLOOKUP(B27,'[1]LISTADO ATM'!$A$2:$C$821,3,0)</f>
        <v>SUR</v>
      </c>
      <c r="B27" s="124">
        <v>783</v>
      </c>
      <c r="C27" s="124" t="str">
        <f>VLOOKUP(B27,'[1]LISTADO ATM'!$A$2:$B$821,2,0)</f>
        <v xml:space="preserve">ATM Autobanco Alfa y Omega (Barahona) </v>
      </c>
      <c r="D27" s="126" t="s">
        <v>2450</v>
      </c>
      <c r="E27" s="138">
        <v>335857054</v>
      </c>
    </row>
    <row r="28" spans="1:5" ht="18" x14ac:dyDescent="0.25">
      <c r="A28" s="124" t="str">
        <f>VLOOKUP(B28,'[1]LISTADO ATM'!$A$2:$C$821,3,0)</f>
        <v>DISTRITO NACIONAL</v>
      </c>
      <c r="B28" s="124">
        <v>169</v>
      </c>
      <c r="C28" s="124" t="str">
        <f>VLOOKUP(B28,'[1]LISTADO ATM'!$A$2:$B$821,2,0)</f>
        <v xml:space="preserve">ATM Oficina Caonabo </v>
      </c>
      <c r="D28" s="126" t="s">
        <v>2450</v>
      </c>
      <c r="E28" s="138">
        <v>335857469</v>
      </c>
    </row>
    <row r="29" spans="1:5" ht="18" x14ac:dyDescent="0.25">
      <c r="A29" s="124" t="str">
        <f>VLOOKUP(B29,'[1]LISTADO ATM'!$A$2:$C$821,3,0)</f>
        <v>DISTRITO NACIONAL</v>
      </c>
      <c r="B29" s="124">
        <v>183</v>
      </c>
      <c r="C29" s="124" t="str">
        <f>VLOOKUP(B29,'[1]LISTADO ATM'!$A$2:$B$821,2,0)</f>
        <v>ATM Estación Nativa Km. 22 Aut. Duarte.</v>
      </c>
      <c r="D29" s="126" t="s">
        <v>2450</v>
      </c>
      <c r="E29" s="138">
        <v>335857910</v>
      </c>
    </row>
    <row r="30" spans="1:5" ht="18" x14ac:dyDescent="0.25">
      <c r="A30" s="124" t="str">
        <f>VLOOKUP(B30,'[1]LISTADO ATM'!$A$2:$C$821,3,0)</f>
        <v>DISTRITO NACIONAL</v>
      </c>
      <c r="B30" s="124">
        <v>243</v>
      </c>
      <c r="C30" s="124" t="str">
        <f>VLOOKUP(B30,'[1]LISTADO ATM'!$A$2:$B$821,2,0)</f>
        <v xml:space="preserve">ATM Autoservicio Plaza Central  </v>
      </c>
      <c r="D30" s="126" t="s">
        <v>2450</v>
      </c>
      <c r="E30" s="138">
        <v>335858103</v>
      </c>
    </row>
    <row r="31" spans="1:5" ht="18" x14ac:dyDescent="0.25">
      <c r="A31" s="124" t="str">
        <f>VLOOKUP(B31,'[1]LISTADO ATM'!$A$2:$C$821,3,0)</f>
        <v>SUR</v>
      </c>
      <c r="B31" s="124">
        <v>403</v>
      </c>
      <c r="C31" s="124" t="str">
        <f>VLOOKUP(B31,'[1]LISTADO ATM'!$A$2:$B$821,2,0)</f>
        <v xml:space="preserve">ATM Oficina Vicente Noble </v>
      </c>
      <c r="D31" s="126" t="s">
        <v>2450</v>
      </c>
      <c r="E31" s="138">
        <v>335858123</v>
      </c>
    </row>
    <row r="32" spans="1:5" ht="18" x14ac:dyDescent="0.25">
      <c r="A32" s="124" t="str">
        <f>VLOOKUP(B32,'[1]LISTADO ATM'!$A$2:$C$821,3,0)</f>
        <v>DISTRITO NACIONAL</v>
      </c>
      <c r="B32" s="124">
        <v>441</v>
      </c>
      <c r="C32" s="124" t="str">
        <f>VLOOKUP(B32,'[1]LISTADO ATM'!$A$2:$B$821,2,0)</f>
        <v>ATM Estacion de Servicio Romulo Betancour</v>
      </c>
      <c r="D32" s="126" t="s">
        <v>2450</v>
      </c>
      <c r="E32" s="138">
        <v>335858154</v>
      </c>
    </row>
    <row r="33" spans="1:5" ht="18" x14ac:dyDescent="0.25">
      <c r="A33" s="124" t="str">
        <f>VLOOKUP(B33,'[1]LISTADO ATM'!$A$2:$C$821,3,0)</f>
        <v>DISTRITO NACIONAL</v>
      </c>
      <c r="B33" s="124">
        <v>629</v>
      </c>
      <c r="C33" s="124" t="str">
        <f>VLOOKUP(B33,'[1]LISTADO ATM'!$A$2:$B$821,2,0)</f>
        <v xml:space="preserve">ATM Oficina Americana Independencia I </v>
      </c>
      <c r="D33" s="126" t="s">
        <v>2450</v>
      </c>
      <c r="E33" s="138">
        <v>335858323</v>
      </c>
    </row>
    <row r="34" spans="1:5" ht="18" x14ac:dyDescent="0.25">
      <c r="A34" s="124" t="str">
        <f>VLOOKUP(B34,'[1]LISTADO ATM'!$A$2:$C$821,3,0)</f>
        <v>DISTRITO NACIONAL</v>
      </c>
      <c r="B34" s="124">
        <v>231</v>
      </c>
      <c r="C34" s="124" t="str">
        <f>VLOOKUP(B34,'[1]LISTADO ATM'!$A$2:$B$821,2,0)</f>
        <v xml:space="preserve">ATM Oficina Zona Oriental </v>
      </c>
      <c r="D34" s="126" t="s">
        <v>2450</v>
      </c>
      <c r="E34" s="138">
        <v>335858325</v>
      </c>
    </row>
    <row r="35" spans="1:5" ht="18" x14ac:dyDescent="0.25">
      <c r="A35" s="124" t="str">
        <f>VLOOKUP(B35,'[1]LISTADO ATM'!$A$2:$C$821,3,0)</f>
        <v>DISTRITO NACIONAL</v>
      </c>
      <c r="B35" s="124">
        <v>721</v>
      </c>
      <c r="C35" s="124" t="str">
        <f>VLOOKUP(B35,'[1]LISTADO ATM'!$A$2:$B$821,2,0)</f>
        <v xml:space="preserve">ATM Oficina Charles de Gaulle II </v>
      </c>
      <c r="D35" s="126" t="s">
        <v>2450</v>
      </c>
      <c r="E35" s="138">
        <v>335858330</v>
      </c>
    </row>
    <row r="36" spans="1:5" ht="18" x14ac:dyDescent="0.25">
      <c r="A36" s="124" t="str">
        <f>VLOOKUP(B36,'[1]LISTADO ATM'!$A$2:$C$821,3,0)</f>
        <v>DISTRITO NACIONAL</v>
      </c>
      <c r="B36" s="124">
        <v>554</v>
      </c>
      <c r="C36" s="124" t="str">
        <f>VLOOKUP(B36,'[1]LISTADO ATM'!$A$2:$B$821,2,0)</f>
        <v xml:space="preserve">ATM Oficina Isabel La Católica I </v>
      </c>
      <c r="D36" s="126" t="s">
        <v>2450</v>
      </c>
      <c r="E36" s="138">
        <v>335858486</v>
      </c>
    </row>
    <row r="37" spans="1:5" ht="18" x14ac:dyDescent="0.25">
      <c r="A37" s="124" t="str">
        <f>VLOOKUP(B37,'[1]LISTADO ATM'!$A$2:$C$821,3,0)</f>
        <v>DISTRITO NACIONAL</v>
      </c>
      <c r="B37" s="124">
        <v>904</v>
      </c>
      <c r="C37" s="124" t="str">
        <f>VLOOKUP(B37,'[1]LISTADO ATM'!$A$2:$B$821,2,0)</f>
        <v xml:space="preserve">ATM Oficina Multicentro La Sirena Churchill </v>
      </c>
      <c r="D37" s="126" t="s">
        <v>2450</v>
      </c>
      <c r="E37" s="138">
        <v>335858595</v>
      </c>
    </row>
    <row r="38" spans="1:5" ht="18" x14ac:dyDescent="0.25">
      <c r="A38" s="124" t="str">
        <f>VLOOKUP(B38,'[1]LISTADO ATM'!$A$2:$C$821,3,0)</f>
        <v>DISTRITO NACIONAL</v>
      </c>
      <c r="B38" s="124">
        <v>162</v>
      </c>
      <c r="C38" s="124" t="str">
        <f>VLOOKUP(B38,'[1]LISTADO ATM'!$A$2:$B$821,2,0)</f>
        <v xml:space="preserve">ATM Oficina Tiradentes I </v>
      </c>
      <c r="D38" s="126" t="s">
        <v>2450</v>
      </c>
      <c r="E38" s="138">
        <v>335858598</v>
      </c>
    </row>
    <row r="39" spans="1:5" ht="18" x14ac:dyDescent="0.25">
      <c r="A39" s="124" t="str">
        <f>VLOOKUP(B39,'[1]LISTADO ATM'!$A$2:$C$821,3,0)</f>
        <v>DISTRITO NACIONAL</v>
      </c>
      <c r="B39" s="124">
        <v>925</v>
      </c>
      <c r="C39" s="124" t="str">
        <f>VLOOKUP(B39,'[1]LISTADO ATM'!$A$2:$B$821,2,0)</f>
        <v xml:space="preserve">ATM Oficina Plaza Lama Av. 27 de Febrero </v>
      </c>
      <c r="D39" s="126" t="s">
        <v>2450</v>
      </c>
      <c r="E39" s="138">
        <v>335858610</v>
      </c>
    </row>
    <row r="40" spans="1:5" ht="18" x14ac:dyDescent="0.25">
      <c r="A40" s="124" t="str">
        <f>VLOOKUP(B40,'[1]LISTADO ATM'!$A$2:$C$821,3,0)</f>
        <v>DISTRITO NACIONAL</v>
      </c>
      <c r="B40" s="124">
        <v>194</v>
      </c>
      <c r="C40" s="124" t="str">
        <f>VLOOKUP(B40,'[1]LISTADO ATM'!$A$2:$B$821,2,0)</f>
        <v xml:space="preserve">ATM UNP Pantoja </v>
      </c>
      <c r="D40" s="126" t="s">
        <v>2450</v>
      </c>
      <c r="E40" s="138">
        <v>335858783</v>
      </c>
    </row>
    <row r="41" spans="1:5" ht="18" x14ac:dyDescent="0.25">
      <c r="A41" s="124" t="str">
        <f>VLOOKUP(B41,'[1]LISTADO ATM'!$A$2:$C$821,3,0)</f>
        <v>DISTRITO NACIONAL</v>
      </c>
      <c r="B41" s="124">
        <v>708</v>
      </c>
      <c r="C41" s="124" t="str">
        <f>VLOOKUP(B41,'[1]LISTADO ATM'!$A$2:$B$821,2,0)</f>
        <v xml:space="preserve">ATM El Vestir De Hoy </v>
      </c>
      <c r="D41" s="126" t="s">
        <v>2450</v>
      </c>
      <c r="E41" s="139">
        <v>335858784</v>
      </c>
    </row>
    <row r="42" spans="1:5" ht="18" x14ac:dyDescent="0.25">
      <c r="A42" s="124" t="str">
        <f>VLOOKUP(B42,'[1]LISTADO ATM'!$A$2:$C$821,3,0)</f>
        <v>NORTE</v>
      </c>
      <c r="B42" s="124">
        <v>432</v>
      </c>
      <c r="C42" s="124" t="str">
        <f>VLOOKUP(B42,'[1]LISTADO ATM'!$A$2:$B$821,2,0)</f>
        <v xml:space="preserve">ATM Oficina Puerto Plata II </v>
      </c>
      <c r="D42" s="126" t="s">
        <v>2450</v>
      </c>
      <c r="E42" s="139">
        <v>335858785</v>
      </c>
    </row>
    <row r="43" spans="1:5" ht="18" x14ac:dyDescent="0.25">
      <c r="A43" s="124" t="str">
        <f>VLOOKUP(B43,'[1]LISTADO ATM'!$A$2:$C$821,3,0)</f>
        <v>DISTRITO NACIONAL</v>
      </c>
      <c r="B43" s="124">
        <v>725</v>
      </c>
      <c r="C43" s="124" t="str">
        <f>VLOOKUP(B43,'[1]LISTADO ATM'!$A$2:$B$821,2,0)</f>
        <v xml:space="preserve">ATM El Huacal II  </v>
      </c>
      <c r="D43" s="126" t="s">
        <v>2450</v>
      </c>
      <c r="E43" s="139">
        <v>335858786</v>
      </c>
    </row>
    <row r="44" spans="1:5" ht="18" x14ac:dyDescent="0.25">
      <c r="A44" s="124" t="str">
        <f>VLOOKUP(B44,'[1]LISTADO ATM'!$A$2:$C$821,3,0)</f>
        <v>DISTRITO NACIONAL</v>
      </c>
      <c r="B44" s="124">
        <v>525</v>
      </c>
      <c r="C44" s="124" t="str">
        <f>VLOOKUP(B44,'[1]LISTADO ATM'!$A$2:$B$821,2,0)</f>
        <v>ATM S/M Bravo Las Americas</v>
      </c>
      <c r="D44" s="126" t="s">
        <v>2450</v>
      </c>
      <c r="E44" s="139">
        <v>335858787</v>
      </c>
    </row>
    <row r="45" spans="1:5" ht="18" x14ac:dyDescent="0.25">
      <c r="A45" s="124" t="str">
        <f>VLOOKUP(B45,'[1]LISTADO ATM'!$A$2:$C$821,3,0)</f>
        <v>ESTE</v>
      </c>
      <c r="B45" s="124">
        <v>608</v>
      </c>
      <c r="C45" s="124" t="str">
        <f>VLOOKUP(B45,'[1]LISTADO ATM'!$A$2:$B$821,2,0)</f>
        <v xml:space="preserve">ATM Oficina Jumbo (San Pedro) </v>
      </c>
      <c r="D45" s="126" t="s">
        <v>2450</v>
      </c>
      <c r="E45" s="139">
        <v>335858788</v>
      </c>
    </row>
    <row r="46" spans="1:5" ht="18" x14ac:dyDescent="0.25">
      <c r="A46" s="124" t="str">
        <f>VLOOKUP(B46,'[1]LISTADO ATM'!$A$2:$C$821,3,0)</f>
        <v>DISTRITO NACIONAL</v>
      </c>
      <c r="B46" s="124">
        <v>516</v>
      </c>
      <c r="C46" s="124" t="str">
        <f>VLOOKUP(B46,'[1]LISTADO ATM'!$A$2:$B$821,2,0)</f>
        <v xml:space="preserve">ATM Oficina Gascue </v>
      </c>
      <c r="D46" s="126" t="s">
        <v>2450</v>
      </c>
      <c r="E46" s="139">
        <v>335858789</v>
      </c>
    </row>
    <row r="47" spans="1:5" ht="18" x14ac:dyDescent="0.25">
      <c r="A47" s="124" t="str">
        <f>VLOOKUP(B47,'[1]LISTADO ATM'!$A$2:$C$821,3,0)</f>
        <v>DISTRITO NACIONAL</v>
      </c>
      <c r="B47" s="124">
        <v>713</v>
      </c>
      <c r="C47" s="124" t="str">
        <f>VLOOKUP(B47,'[1]LISTADO ATM'!$A$2:$B$821,2,0)</f>
        <v xml:space="preserve">ATM Oficina Las Américas </v>
      </c>
      <c r="D47" s="126" t="s">
        <v>2450</v>
      </c>
      <c r="E47" s="139">
        <v>335858790</v>
      </c>
    </row>
    <row r="48" spans="1:5" ht="18" x14ac:dyDescent="0.25">
      <c r="A48" s="124" t="str">
        <f>VLOOKUP(B48,'[1]LISTADO ATM'!$A$2:$C$821,3,0)</f>
        <v>ESTE</v>
      </c>
      <c r="B48" s="124">
        <v>844</v>
      </c>
      <c r="C48" s="124" t="str">
        <f>VLOOKUP(B48,'[1]LISTADO ATM'!$A$2:$B$821,2,0)</f>
        <v xml:space="preserve">ATM San Juan Shopping Center (Bávaro) </v>
      </c>
      <c r="D48" s="126" t="s">
        <v>2450</v>
      </c>
      <c r="E48" s="139">
        <v>335858791</v>
      </c>
    </row>
    <row r="49" spans="1:5" ht="18" x14ac:dyDescent="0.25">
      <c r="A49" s="124" t="str">
        <f>VLOOKUP(B49,'[1]LISTADO ATM'!$A$2:$C$821,3,0)</f>
        <v>ESTE</v>
      </c>
      <c r="B49" s="124">
        <v>188</v>
      </c>
      <c r="C49" s="124" t="str">
        <f>VLOOKUP(B49,'[1]LISTADO ATM'!$A$2:$B$821,2,0)</f>
        <v xml:space="preserve">ATM UNP Miches </v>
      </c>
      <c r="D49" s="126" t="s">
        <v>2450</v>
      </c>
      <c r="E49" s="139">
        <v>335858792</v>
      </c>
    </row>
    <row r="50" spans="1:5" ht="18" x14ac:dyDescent="0.25">
      <c r="A50" s="124" t="str">
        <f>VLOOKUP(B50,'[1]LISTADO ATM'!$A$2:$C$821,3,0)</f>
        <v>NORTE</v>
      </c>
      <c r="B50" s="124">
        <v>119</v>
      </c>
      <c r="C50" s="124" t="str">
        <f>VLOOKUP(B50,'[1]LISTADO ATM'!$A$2:$B$821,2,0)</f>
        <v>ATM Oficina La Barranquita</v>
      </c>
      <c r="D50" s="126" t="s">
        <v>2450</v>
      </c>
      <c r="E50" s="139">
        <v>335858779</v>
      </c>
    </row>
    <row r="51" spans="1:5" ht="18.75" thickBot="1" x14ac:dyDescent="0.3">
      <c r="A51" s="103" t="s">
        <v>2494</v>
      </c>
      <c r="B51" s="134">
        <f>COUNT(B20:B50)</f>
        <v>31</v>
      </c>
      <c r="C51" s="113"/>
      <c r="D51" s="113"/>
      <c r="E51" s="113"/>
    </row>
    <row r="52" spans="1:5" ht="15.75" thickBot="1" x14ac:dyDescent="0.3">
      <c r="B52" s="105"/>
      <c r="E52" s="105"/>
    </row>
    <row r="53" spans="1:5" ht="18.75" thickBot="1" x14ac:dyDescent="0.3">
      <c r="A53" s="158" t="s">
        <v>2595</v>
      </c>
      <c r="B53" s="159"/>
      <c r="C53" s="159"/>
      <c r="D53" s="159"/>
      <c r="E53" s="160"/>
    </row>
    <row r="54" spans="1:5" ht="18" x14ac:dyDescent="0.25">
      <c r="A54" s="102" t="s">
        <v>15</v>
      </c>
      <c r="B54" s="102" t="s">
        <v>2425</v>
      </c>
      <c r="C54" s="102" t="s">
        <v>46</v>
      </c>
      <c r="D54" s="102" t="s">
        <v>2428</v>
      </c>
      <c r="E54" s="102" t="s">
        <v>2426</v>
      </c>
    </row>
    <row r="55" spans="1:5" ht="18" x14ac:dyDescent="0.25">
      <c r="A55" s="100" t="str">
        <f>VLOOKUP(B55,'[1]LISTADO ATM'!$A$2:$C$821,3,0)</f>
        <v>SUR</v>
      </c>
      <c r="B55" s="124">
        <v>5</v>
      </c>
      <c r="C55" s="124" t="str">
        <f>VLOOKUP(B55,'[1]LISTADO ATM'!$A$2:$B$821,2,0)</f>
        <v>ATM Oficina Autoservicio Villa Ofelia (San Juan)</v>
      </c>
      <c r="D55" s="114" t="s">
        <v>2522</v>
      </c>
      <c r="E55" s="139" t="s">
        <v>2584</v>
      </c>
    </row>
    <row r="56" spans="1:5" ht="18" x14ac:dyDescent="0.25">
      <c r="A56" s="100" t="str">
        <f>VLOOKUP(B56,'[1]LISTADO ATM'!$A$2:$C$821,3,0)</f>
        <v>DISTRITO NACIONAL</v>
      </c>
      <c r="B56" s="124">
        <v>147</v>
      </c>
      <c r="C56" s="124" t="str">
        <f>VLOOKUP(B56,'[1]LISTADO ATM'!$A$2:$B$821,2,0)</f>
        <v xml:space="preserve">ATM Kiosco Megacentro I </v>
      </c>
      <c r="D56" s="114" t="s">
        <v>2522</v>
      </c>
      <c r="E56" s="139" t="s">
        <v>2583</v>
      </c>
    </row>
    <row r="57" spans="1:5" ht="18" x14ac:dyDescent="0.25">
      <c r="A57" s="100" t="str">
        <f>VLOOKUP(B57,'[1]LISTADO ATM'!$A$2:$C$821,3,0)</f>
        <v>DISTRITO NACIONAL</v>
      </c>
      <c r="B57" s="124">
        <v>490</v>
      </c>
      <c r="C57" s="124" t="str">
        <f>VLOOKUP(B57,'[1]LISTADO ATM'!$A$2:$B$821,2,0)</f>
        <v xml:space="preserve">ATM Hospital Ney Arias Lora </v>
      </c>
      <c r="D57" s="114" t="s">
        <v>2522</v>
      </c>
      <c r="E57" s="139">
        <v>335856019</v>
      </c>
    </row>
    <row r="58" spans="1:5" ht="18" x14ac:dyDescent="0.25">
      <c r="A58" s="100" t="str">
        <f>VLOOKUP(B58,'[1]LISTADO ATM'!$A$2:$C$821,3,0)</f>
        <v>DISTRITO NACIONAL</v>
      </c>
      <c r="B58" s="124">
        <v>577</v>
      </c>
      <c r="C58" s="124" t="str">
        <f>VLOOKUP(B58,'[1]LISTADO ATM'!$A$2:$B$821,2,0)</f>
        <v xml:space="preserve">ATM Olé Ave. Duarte </v>
      </c>
      <c r="D58" s="114" t="s">
        <v>2522</v>
      </c>
      <c r="E58" s="139">
        <v>335856929</v>
      </c>
    </row>
    <row r="59" spans="1:5" ht="18" x14ac:dyDescent="0.25">
      <c r="A59" s="100" t="str">
        <f>VLOOKUP(B59,'[1]LISTADO ATM'!$A$2:$C$821,3,0)</f>
        <v>DISTRITO NACIONAL</v>
      </c>
      <c r="B59" s="124">
        <v>180</v>
      </c>
      <c r="C59" s="124" t="str">
        <f>VLOOKUP(B59,'[1]LISTADO ATM'!$A$2:$B$821,2,0)</f>
        <v xml:space="preserve">ATM Megacentro II </v>
      </c>
      <c r="D59" s="114" t="s">
        <v>2522</v>
      </c>
      <c r="E59" s="139">
        <v>335856931</v>
      </c>
    </row>
    <row r="60" spans="1:5" ht="18" x14ac:dyDescent="0.25">
      <c r="A60" s="100" t="str">
        <f>VLOOKUP(B60,'[1]LISTADO ATM'!$A$2:$C$821,3,0)</f>
        <v>DISTRITO NACIONAL</v>
      </c>
      <c r="B60" s="124">
        <v>938</v>
      </c>
      <c r="C60" s="124" t="str">
        <f>VLOOKUP(B60,'[1]LISTADO ATM'!$A$2:$B$821,2,0)</f>
        <v xml:space="preserve">ATM Autobanco Oficina Filadelfia Plaza </v>
      </c>
      <c r="D60" s="114" t="s">
        <v>2522</v>
      </c>
      <c r="E60" s="139">
        <v>335856964</v>
      </c>
    </row>
    <row r="61" spans="1:5" ht="18" x14ac:dyDescent="0.25">
      <c r="A61" s="100" t="str">
        <f>VLOOKUP(B61,'[1]LISTADO ATM'!$A$2:$C$821,3,0)</f>
        <v>ESTE</v>
      </c>
      <c r="B61" s="124">
        <v>612</v>
      </c>
      <c r="C61" s="124" t="str">
        <f>VLOOKUP(B61,'[1]LISTADO ATM'!$A$2:$B$821,2,0)</f>
        <v xml:space="preserve">ATM Plaza Orense (La Romana) </v>
      </c>
      <c r="D61" s="114" t="s">
        <v>2522</v>
      </c>
      <c r="E61" s="139" t="s">
        <v>2588</v>
      </c>
    </row>
    <row r="62" spans="1:5" ht="18" x14ac:dyDescent="0.25">
      <c r="A62" s="100" t="str">
        <f>VLOOKUP(B62,'[1]LISTADO ATM'!$A$2:$C$821,3,0)</f>
        <v>DISTRITO NACIONAL</v>
      </c>
      <c r="B62" s="124">
        <v>566</v>
      </c>
      <c r="C62" s="124" t="str">
        <f>VLOOKUP(B62,'[1]LISTADO ATM'!$A$2:$B$821,2,0)</f>
        <v xml:space="preserve">ATM Hiper Olé Aut. Duarte </v>
      </c>
      <c r="D62" s="114" t="s">
        <v>2522</v>
      </c>
      <c r="E62" s="139" t="s">
        <v>2587</v>
      </c>
    </row>
    <row r="63" spans="1:5" ht="18" x14ac:dyDescent="0.25">
      <c r="A63" s="100" t="str">
        <f>VLOOKUP(B63,'[1]LISTADO ATM'!$A$2:$C$821,3,0)</f>
        <v>DISTRITO NACIONAL</v>
      </c>
      <c r="B63" s="124">
        <v>60</v>
      </c>
      <c r="C63" s="124" t="str">
        <f>VLOOKUP(B63,'[1]LISTADO ATM'!$A$2:$B$821,2,0)</f>
        <v xml:space="preserve">ATM Autobanco 27 de Febrero </v>
      </c>
      <c r="D63" s="114" t="s">
        <v>2522</v>
      </c>
      <c r="E63" s="139" t="s">
        <v>2589</v>
      </c>
    </row>
    <row r="64" spans="1:5" ht="18" x14ac:dyDescent="0.25">
      <c r="A64" s="100" t="str">
        <f>VLOOKUP(B64,'[1]LISTADO ATM'!$A$2:$C$821,3,0)</f>
        <v>DISTRITO NACIONAL</v>
      </c>
      <c r="B64" s="124">
        <v>836</v>
      </c>
      <c r="C64" s="124" t="str">
        <f>VLOOKUP(B64,'[1]LISTADO ATM'!$A$2:$B$821,2,0)</f>
        <v xml:space="preserve">ATM UNP Plaza Luperón </v>
      </c>
      <c r="D64" s="114" t="s">
        <v>2522</v>
      </c>
      <c r="E64" s="139" t="s">
        <v>2586</v>
      </c>
    </row>
    <row r="65" spans="1:5" ht="18" x14ac:dyDescent="0.25">
      <c r="A65" s="100" t="str">
        <f>VLOOKUP(B65,'[1]LISTADO ATM'!$A$2:$C$821,3,0)</f>
        <v>SUR</v>
      </c>
      <c r="B65" s="124">
        <v>537</v>
      </c>
      <c r="C65" s="124" t="str">
        <f>VLOOKUP(B65,'[1]LISTADO ATM'!$A$2:$B$821,2,0)</f>
        <v xml:space="preserve">ATM Estación Texaco Enriquillo (Barahona) </v>
      </c>
      <c r="D65" s="114" t="s">
        <v>2522</v>
      </c>
      <c r="E65" s="139" t="s">
        <v>2591</v>
      </c>
    </row>
    <row r="66" spans="1:5" ht="18" x14ac:dyDescent="0.25">
      <c r="A66" s="100" t="str">
        <f>VLOOKUP(B66,'[1]LISTADO ATM'!$A$2:$C$821,3,0)</f>
        <v>NORTE</v>
      </c>
      <c r="B66" s="124">
        <v>756</v>
      </c>
      <c r="C66" s="124" t="str">
        <f>VLOOKUP(B66,'[1]LISTADO ATM'!$A$2:$B$821,2,0)</f>
        <v xml:space="preserve">ATM UNP Villa La Mata (Cotuí) </v>
      </c>
      <c r="D66" s="114" t="s">
        <v>2522</v>
      </c>
      <c r="E66" s="139" t="s">
        <v>2590</v>
      </c>
    </row>
    <row r="67" spans="1:5" ht="18" x14ac:dyDescent="0.25">
      <c r="A67" s="100" t="str">
        <f>VLOOKUP(B67,'[1]LISTADO ATM'!$A$2:$C$821,3,0)</f>
        <v>SUR</v>
      </c>
      <c r="B67" s="124">
        <v>873</v>
      </c>
      <c r="C67" s="124" t="str">
        <f>VLOOKUP(B67,'[1]LISTADO ATM'!$A$2:$B$821,2,0)</f>
        <v xml:space="preserve">ATM Centro de Caja San Cristóbal II </v>
      </c>
      <c r="D67" s="114" t="s">
        <v>2522</v>
      </c>
      <c r="E67" s="139" t="s">
        <v>2592</v>
      </c>
    </row>
    <row r="68" spans="1:5" ht="18.75" thickBot="1" x14ac:dyDescent="0.3">
      <c r="A68" s="103" t="s">
        <v>2494</v>
      </c>
      <c r="B68" s="134">
        <f>COUNT(B55:B67)</f>
        <v>13</v>
      </c>
      <c r="C68" s="113"/>
      <c r="D68" s="147"/>
      <c r="E68" s="148"/>
    </row>
    <row r="69" spans="1:5" ht="15.75" thickBot="1" x14ac:dyDescent="0.3">
      <c r="B69" s="105"/>
      <c r="E69" s="105"/>
    </row>
    <row r="70" spans="1:5" ht="18" x14ac:dyDescent="0.25">
      <c r="A70" s="173" t="s">
        <v>2497</v>
      </c>
      <c r="B70" s="174"/>
      <c r="C70" s="174"/>
      <c r="D70" s="174"/>
      <c r="E70" s="175"/>
    </row>
    <row r="71" spans="1:5" ht="18" x14ac:dyDescent="0.25">
      <c r="A71" s="102" t="s">
        <v>15</v>
      </c>
      <c r="B71" s="102" t="s">
        <v>2425</v>
      </c>
      <c r="C71" s="104" t="s">
        <v>46</v>
      </c>
      <c r="D71" s="127" t="s">
        <v>2428</v>
      </c>
      <c r="E71" s="102" t="s">
        <v>2426</v>
      </c>
    </row>
    <row r="72" spans="1:5" ht="18" x14ac:dyDescent="0.25">
      <c r="A72" s="100" t="str">
        <f>VLOOKUP(B72,'[1]LISTADO ATM'!$A$2:$C$821,3,0)</f>
        <v>DISTRITO NACIONAL</v>
      </c>
      <c r="B72" s="124">
        <v>540</v>
      </c>
      <c r="C72" s="124" t="str">
        <f>VLOOKUP(B72,'[1]LISTADO ATM'!$A$2:$B$821,2,0)</f>
        <v xml:space="preserve">ATM Autoservicio Sambil I </v>
      </c>
      <c r="D72" s="124" t="s">
        <v>2521</v>
      </c>
      <c r="E72" s="139">
        <v>335856986</v>
      </c>
    </row>
    <row r="73" spans="1:5" ht="18" x14ac:dyDescent="0.25">
      <c r="A73" s="100" t="str">
        <f>VLOOKUP(B73,'[1]LISTADO ATM'!$A$2:$C$821,3,0)</f>
        <v>SUR</v>
      </c>
      <c r="B73" s="124">
        <v>5</v>
      </c>
      <c r="C73" s="124" t="str">
        <f>VLOOKUP(B73,'[1]LISTADO ATM'!$A$2:$B$821,2,0)</f>
        <v>ATM Oficina Autoservicio Villa Ofelia (San Juan)</v>
      </c>
      <c r="D73" s="124" t="s">
        <v>2524</v>
      </c>
      <c r="E73" s="124">
        <v>335856611</v>
      </c>
    </row>
    <row r="74" spans="1:5" ht="18" x14ac:dyDescent="0.25">
      <c r="A74" s="100" t="str">
        <f>VLOOKUP(B74,'[1]LISTADO ATM'!$A$2:$C$821,3,0)</f>
        <v>NORTE</v>
      </c>
      <c r="B74" s="124">
        <v>291</v>
      </c>
      <c r="C74" s="124" t="str">
        <f>VLOOKUP(B74,'[1]LISTADO ATM'!$A$2:$B$821,2,0)</f>
        <v xml:space="preserve">ATM S/M Jumbo Las Colinas </v>
      </c>
      <c r="D74" s="124" t="s">
        <v>2524</v>
      </c>
      <c r="E74" s="124">
        <v>335856803</v>
      </c>
    </row>
    <row r="75" spans="1:5" ht="18" x14ac:dyDescent="0.25">
      <c r="A75" s="100" t="str">
        <f>VLOOKUP(B75,'[1]LISTADO ATM'!$A$2:$C$821,3,0)</f>
        <v>DISTRITO NACIONAL</v>
      </c>
      <c r="B75" s="124">
        <v>900</v>
      </c>
      <c r="C75" s="124" t="str">
        <f>VLOOKUP(B75,'[1]LISTADO ATM'!$A$2:$B$821,2,0)</f>
        <v xml:space="preserve">ATM UNP Merca Santo Domingo </v>
      </c>
      <c r="D75" s="124" t="s">
        <v>2524</v>
      </c>
      <c r="E75" s="124">
        <v>335856881</v>
      </c>
    </row>
    <row r="76" spans="1:5" ht="18" x14ac:dyDescent="0.25">
      <c r="A76" s="100" t="str">
        <f>VLOOKUP(B76,'[1]LISTADO ATM'!$A$2:$C$821,3,0)</f>
        <v>NORTE</v>
      </c>
      <c r="B76" s="124">
        <v>965</v>
      </c>
      <c r="C76" s="124" t="str">
        <f>VLOOKUP(B76,'[1]LISTADO ATM'!$A$2:$B$821,2,0)</f>
        <v xml:space="preserve">ATM S/M La Fuente FUN (Santiago) </v>
      </c>
      <c r="D76" s="124" t="s">
        <v>2524</v>
      </c>
      <c r="E76" s="124">
        <v>335856894</v>
      </c>
    </row>
    <row r="77" spans="1:5" ht="18" x14ac:dyDescent="0.25">
      <c r="A77" s="100" t="str">
        <f>VLOOKUP(B77,'[1]LISTADO ATM'!$A$2:$C$821,3,0)</f>
        <v>NORTE</v>
      </c>
      <c r="B77" s="124">
        <v>282</v>
      </c>
      <c r="C77" s="124" t="str">
        <f>VLOOKUP(B77,'[1]LISTADO ATM'!$A$2:$B$821,2,0)</f>
        <v xml:space="preserve">ATM Autobanco Nibaje </v>
      </c>
      <c r="D77" s="124" t="s">
        <v>2524</v>
      </c>
      <c r="E77" s="139">
        <v>335857027</v>
      </c>
    </row>
    <row r="78" spans="1:5" ht="18" x14ac:dyDescent="0.25">
      <c r="A78" s="100"/>
      <c r="B78" s="124"/>
      <c r="C78" s="129"/>
      <c r="D78" s="124"/>
      <c r="E78" s="124"/>
    </row>
    <row r="79" spans="1:5" ht="18.75" thickBot="1" x14ac:dyDescent="0.3">
      <c r="A79" s="103" t="s">
        <v>2494</v>
      </c>
      <c r="B79" s="134">
        <f>COUNT(B72:B75)</f>
        <v>4</v>
      </c>
      <c r="C79" s="113"/>
      <c r="D79" s="128"/>
      <c r="E79" s="128"/>
    </row>
    <row r="80" spans="1:5" ht="15.75" thickBot="1" x14ac:dyDescent="0.3">
      <c r="B80" s="105"/>
      <c r="E80" s="105"/>
    </row>
    <row r="81" spans="1:5" ht="18.75" thickBot="1" x14ac:dyDescent="0.3">
      <c r="A81" s="176" t="s">
        <v>2498</v>
      </c>
      <c r="B81" s="177"/>
      <c r="D81" s="105"/>
      <c r="E81" s="105"/>
    </row>
    <row r="82" spans="1:5" ht="18.75" thickBot="1" x14ac:dyDescent="0.3">
      <c r="A82" s="130">
        <f>+B51+B68+B79</f>
        <v>48</v>
      </c>
      <c r="B82" s="131"/>
    </row>
    <row r="83" spans="1:5" ht="15.75" thickBot="1" x14ac:dyDescent="0.3">
      <c r="B83" s="105"/>
      <c r="E83" s="105"/>
    </row>
    <row r="84" spans="1:5" ht="18.75" thickBot="1" x14ac:dyDescent="0.3">
      <c r="A84" s="158" t="s">
        <v>2499</v>
      </c>
      <c r="B84" s="159"/>
      <c r="C84" s="159"/>
      <c r="D84" s="159"/>
      <c r="E84" s="160"/>
    </row>
    <row r="85" spans="1:5" ht="18" x14ac:dyDescent="0.25">
      <c r="A85" s="106" t="s">
        <v>15</v>
      </c>
      <c r="B85" s="102" t="s">
        <v>2425</v>
      </c>
      <c r="C85" s="104" t="s">
        <v>46</v>
      </c>
      <c r="D85" s="178" t="s">
        <v>2428</v>
      </c>
      <c r="E85" s="179"/>
    </row>
    <row r="86" spans="1:5" ht="27" customHeight="1" x14ac:dyDescent="0.25">
      <c r="A86" s="124" t="str">
        <f>VLOOKUP(B86,'[1]LISTADO ATM'!$A$2:$C$821,3,0)</f>
        <v>DISTRITO NACIONAL</v>
      </c>
      <c r="B86" s="124">
        <v>810</v>
      </c>
      <c r="C86" s="124" t="str">
        <f>VLOOKUP(B86,'[1]LISTADO ATM'!$A$2:$B$821,2,0)</f>
        <v xml:space="preserve">ATM UNP Multicentro La Sirena José Contreras </v>
      </c>
      <c r="D86" s="180" t="s">
        <v>2501</v>
      </c>
      <c r="E86" s="181"/>
    </row>
    <row r="87" spans="1:5" ht="18" x14ac:dyDescent="0.25">
      <c r="A87" s="124" t="str">
        <f>VLOOKUP(B87,'[1]LISTADO ATM'!$A$2:$C$821,3,0)</f>
        <v>DISTRITO NACIONAL</v>
      </c>
      <c r="B87" s="124">
        <v>578</v>
      </c>
      <c r="C87" s="124" t="str">
        <f>VLOOKUP(B87,'[1]LISTADO ATM'!$A$2:$B$821,2,0)</f>
        <v xml:space="preserve">ATM Procuraduría General de la República </v>
      </c>
      <c r="D87" s="180" t="s">
        <v>2501</v>
      </c>
      <c r="E87" s="181"/>
    </row>
    <row r="88" spans="1:5" ht="18" x14ac:dyDescent="0.25">
      <c r="A88" s="124" t="str">
        <f>VLOOKUP(B88,'[1]LISTADO ATM'!$A$2:$C$821,3,0)</f>
        <v>DISTRITO NACIONAL</v>
      </c>
      <c r="B88" s="124">
        <v>655</v>
      </c>
      <c r="C88" s="124" t="str">
        <f>VLOOKUP(B88,'[1]LISTADO ATM'!$A$2:$B$821,2,0)</f>
        <v>ATM Farmacia Sandra</v>
      </c>
      <c r="D88" s="180" t="s">
        <v>2525</v>
      </c>
      <c r="E88" s="181"/>
    </row>
    <row r="89" spans="1:5" ht="18" x14ac:dyDescent="0.25">
      <c r="A89" s="124" t="str">
        <f>VLOOKUP(B89,'[1]LISTADO ATM'!$A$2:$C$821,3,0)</f>
        <v>DISTRITO NACIONAL</v>
      </c>
      <c r="B89" s="124">
        <v>561</v>
      </c>
      <c r="C89" s="124" t="str">
        <f>VLOOKUP(B89,'[1]LISTADO ATM'!$A$2:$B$821,2,0)</f>
        <v xml:space="preserve">ATM Comando Regional P.N. S.D. Este </v>
      </c>
      <c r="D89" s="180" t="s">
        <v>2525</v>
      </c>
      <c r="E89" s="181"/>
    </row>
    <row r="90" spans="1:5" ht="18" x14ac:dyDescent="0.25">
      <c r="A90" s="124" t="str">
        <f>VLOOKUP(B90,'[1]LISTADO ATM'!$A$2:$C$821,3,0)</f>
        <v>DISTRITO NACIONAL</v>
      </c>
      <c r="B90" s="124">
        <v>600</v>
      </c>
      <c r="C90" s="124" t="str">
        <f>VLOOKUP(B90,'[1]LISTADO ATM'!$A$2:$B$821,2,0)</f>
        <v>ATM S/M Bravo Hipica</v>
      </c>
      <c r="D90" s="180" t="s">
        <v>2501</v>
      </c>
      <c r="E90" s="181"/>
    </row>
    <row r="91" spans="1:5" ht="18" x14ac:dyDescent="0.25">
      <c r="A91" s="124" t="str">
        <f>VLOOKUP(B91,'[1]LISTADO ATM'!$A$2:$C$821,3,0)</f>
        <v>ESTE</v>
      </c>
      <c r="B91" s="124">
        <v>513</v>
      </c>
      <c r="C91" s="124" t="str">
        <f>VLOOKUP(B91,'[1]LISTADO ATM'!$A$2:$B$821,2,0)</f>
        <v xml:space="preserve">ATM UNP Lagunas de Nisibón </v>
      </c>
      <c r="D91" s="180" t="s">
        <v>2501</v>
      </c>
      <c r="E91" s="181"/>
    </row>
    <row r="92" spans="1:5" ht="18" x14ac:dyDescent="0.25">
      <c r="A92" s="124" t="str">
        <f>VLOOKUP(B92,'[1]LISTADO ATM'!$A$2:$C$821,3,0)</f>
        <v>SUR</v>
      </c>
      <c r="B92" s="124">
        <v>592</v>
      </c>
      <c r="C92" s="124" t="str">
        <f>VLOOKUP(B92,'[1]LISTADO ATM'!$A$2:$B$821,2,0)</f>
        <v xml:space="preserve">ATM Centro de Caja San Cristóbal I </v>
      </c>
      <c r="D92" s="180" t="s">
        <v>2501</v>
      </c>
      <c r="E92" s="181"/>
    </row>
    <row r="93" spans="1:5" ht="18" x14ac:dyDescent="0.25">
      <c r="A93" s="124" t="str">
        <f>VLOOKUP(B93,'[1]LISTADO ATM'!$A$2:$C$821,3,0)</f>
        <v>DISTRITO NACIONAL</v>
      </c>
      <c r="B93" s="124">
        <v>800</v>
      </c>
      <c r="C93" s="124" t="str">
        <f>VLOOKUP(B93,'[1]LISTADO ATM'!$A$2:$B$821,2,0)</f>
        <v xml:space="preserve">ATM Estación Next Dipsa Pedro Livio Cedeño </v>
      </c>
      <c r="D93" s="180" t="s">
        <v>2525</v>
      </c>
      <c r="E93" s="181"/>
    </row>
    <row r="94" spans="1:5" ht="18" x14ac:dyDescent="0.25">
      <c r="A94" s="124" t="str">
        <f>VLOOKUP(B94,'[1]LISTADO ATM'!$A$2:$C$821,3,0)</f>
        <v>DISTRITO NACIONAL</v>
      </c>
      <c r="B94" s="124">
        <v>883</v>
      </c>
      <c r="C94" s="124" t="str">
        <f>VLOOKUP(B94,'[1]LISTADO ATM'!$A$2:$B$821,2,0)</f>
        <v xml:space="preserve">ATM Oficina Filadelfia Plaza </v>
      </c>
      <c r="D94" s="180" t="s">
        <v>2501</v>
      </c>
      <c r="E94" s="181"/>
    </row>
    <row r="95" spans="1:5" ht="18.75" thickBot="1" x14ac:dyDescent="0.3">
      <c r="A95" s="103" t="s">
        <v>2494</v>
      </c>
      <c r="B95" s="134">
        <f>COUNT(B86:B94)</f>
        <v>9</v>
      </c>
      <c r="C95" s="132"/>
      <c r="D95" s="132"/>
      <c r="E95" s="133"/>
    </row>
  </sheetData>
  <mergeCells count="21">
    <mergeCell ref="D91:E91"/>
    <mergeCell ref="D92:E92"/>
    <mergeCell ref="D93:E93"/>
    <mergeCell ref="D94:E94"/>
    <mergeCell ref="D86:E86"/>
    <mergeCell ref="D87:E87"/>
    <mergeCell ref="D88:E88"/>
    <mergeCell ref="D89:E89"/>
    <mergeCell ref="D90:E90"/>
    <mergeCell ref="A53:E53"/>
    <mergeCell ref="A70:E70"/>
    <mergeCell ref="A81:B81"/>
    <mergeCell ref="A84:E84"/>
    <mergeCell ref="D85:E85"/>
    <mergeCell ref="C16:E16"/>
    <mergeCell ref="A18:E18"/>
    <mergeCell ref="A1:E1"/>
    <mergeCell ref="A2:E2"/>
    <mergeCell ref="A7:E7"/>
    <mergeCell ref="C11:E11"/>
    <mergeCell ref="A13:E13"/>
  </mergeCells>
  <phoneticPr fontId="46" type="noConversion"/>
  <conditionalFormatting sqref="B86:B95 B15:B18 B72:B84 B68:B70 B20:B40 B51:B52 B1:B13">
    <cfRule type="duplicateValues" dxfId="112" priority="52"/>
  </conditionalFormatting>
  <conditionalFormatting sqref="E34">
    <cfRule type="duplicateValues" dxfId="111" priority="51"/>
  </conditionalFormatting>
  <conditionalFormatting sqref="E40">
    <cfRule type="duplicateValues" dxfId="110" priority="50"/>
  </conditionalFormatting>
  <conditionalFormatting sqref="E37">
    <cfRule type="duplicateValues" dxfId="109" priority="49"/>
  </conditionalFormatting>
  <conditionalFormatting sqref="E95 E68:E70 E51:E52 E15:E18 E20:E27 E72:E90 E1:E13">
    <cfRule type="duplicateValues" dxfId="108" priority="53"/>
  </conditionalFormatting>
  <conditionalFormatting sqref="E28:E33">
    <cfRule type="duplicateValues" dxfId="107" priority="54"/>
  </conditionalFormatting>
  <conditionalFormatting sqref="E53">
    <cfRule type="duplicateValues" dxfId="106" priority="47"/>
  </conditionalFormatting>
  <conditionalFormatting sqref="E53">
    <cfRule type="duplicateValues" dxfId="105" priority="46"/>
  </conditionalFormatting>
  <conditionalFormatting sqref="E53">
    <cfRule type="duplicateValues" dxfId="104" priority="48"/>
  </conditionalFormatting>
  <conditionalFormatting sqref="E38:E39">
    <cfRule type="duplicateValues" dxfId="103" priority="55"/>
  </conditionalFormatting>
  <conditionalFormatting sqref="E35:E36">
    <cfRule type="duplicateValues" dxfId="102" priority="56"/>
  </conditionalFormatting>
  <conditionalFormatting sqref="E93">
    <cfRule type="duplicateValues" dxfId="101" priority="45"/>
  </conditionalFormatting>
  <conditionalFormatting sqref="E94">
    <cfRule type="duplicateValues" dxfId="100" priority="44"/>
  </conditionalFormatting>
  <conditionalFormatting sqref="E91">
    <cfRule type="duplicateValues" dxfId="99" priority="57"/>
  </conditionalFormatting>
  <conditionalFormatting sqref="B55:B58">
    <cfRule type="duplicateValues" dxfId="98" priority="43"/>
  </conditionalFormatting>
  <conditionalFormatting sqref="B59:B67">
    <cfRule type="duplicateValues" dxfId="97" priority="42"/>
  </conditionalFormatting>
  <conditionalFormatting sqref="B59:B67">
    <cfRule type="duplicateValues" dxfId="96" priority="40"/>
    <cfRule type="duplicateValues" dxfId="95" priority="41"/>
  </conditionalFormatting>
  <conditionalFormatting sqref="B55:B58">
    <cfRule type="duplicateValues" dxfId="94" priority="39"/>
  </conditionalFormatting>
  <conditionalFormatting sqref="B55:B58">
    <cfRule type="duplicateValues" dxfId="93" priority="37"/>
    <cfRule type="duplicateValues" dxfId="92" priority="38"/>
  </conditionalFormatting>
  <conditionalFormatting sqref="E55:E58">
    <cfRule type="duplicateValues" dxfId="91" priority="36"/>
  </conditionalFormatting>
  <conditionalFormatting sqref="E55:E58">
    <cfRule type="duplicateValues" dxfId="90" priority="35"/>
  </conditionalFormatting>
  <conditionalFormatting sqref="E55:E58">
    <cfRule type="duplicateValues" dxfId="89" priority="33"/>
    <cfRule type="duplicateValues" dxfId="88" priority="34"/>
  </conditionalFormatting>
  <conditionalFormatting sqref="E55:E58">
    <cfRule type="duplicateValues" dxfId="87" priority="32"/>
  </conditionalFormatting>
  <conditionalFormatting sqref="E55:E58">
    <cfRule type="duplicateValues" dxfId="86" priority="30"/>
    <cfRule type="duplicateValues" dxfId="85" priority="31"/>
  </conditionalFormatting>
  <conditionalFormatting sqref="E55:E58">
    <cfRule type="duplicateValues" dxfId="84" priority="29"/>
  </conditionalFormatting>
  <conditionalFormatting sqref="E55:E58">
    <cfRule type="duplicateValues" dxfId="83" priority="28"/>
  </conditionalFormatting>
  <conditionalFormatting sqref="E55:E58">
    <cfRule type="duplicateValues" dxfId="82" priority="27"/>
  </conditionalFormatting>
  <conditionalFormatting sqref="E55:E58">
    <cfRule type="duplicateValues" dxfId="81" priority="25"/>
    <cfRule type="duplicateValues" dxfId="80" priority="26"/>
  </conditionalFormatting>
  <conditionalFormatting sqref="E55:E58">
    <cfRule type="duplicateValues" dxfId="79" priority="24"/>
  </conditionalFormatting>
  <conditionalFormatting sqref="E55:E58">
    <cfRule type="duplicateValues" dxfId="78" priority="23"/>
  </conditionalFormatting>
  <conditionalFormatting sqref="E55:E58">
    <cfRule type="duplicateValues" dxfId="77" priority="22"/>
  </conditionalFormatting>
  <conditionalFormatting sqref="E55:E58">
    <cfRule type="duplicateValues" dxfId="76" priority="21"/>
  </conditionalFormatting>
  <conditionalFormatting sqref="E55:E58">
    <cfRule type="duplicateValues" dxfId="75" priority="19"/>
    <cfRule type="duplicateValues" dxfId="74" priority="20"/>
  </conditionalFormatting>
  <conditionalFormatting sqref="E55:E58">
    <cfRule type="duplicateValues" dxfId="73" priority="18"/>
  </conditionalFormatting>
  <conditionalFormatting sqref="E55:E58">
    <cfRule type="duplicateValues" dxfId="72" priority="17"/>
  </conditionalFormatting>
  <conditionalFormatting sqref="E55:E58">
    <cfRule type="duplicateValues" dxfId="71" priority="16"/>
  </conditionalFormatting>
  <conditionalFormatting sqref="E55:E58">
    <cfRule type="duplicateValues" dxfId="70" priority="14"/>
    <cfRule type="duplicateValues" dxfId="69" priority="15"/>
  </conditionalFormatting>
  <conditionalFormatting sqref="E55:E58">
    <cfRule type="duplicateValues" dxfId="68" priority="13"/>
  </conditionalFormatting>
  <conditionalFormatting sqref="E55:E58">
    <cfRule type="duplicateValues" dxfId="67" priority="11"/>
    <cfRule type="duplicateValues" dxfId="66" priority="12"/>
  </conditionalFormatting>
  <conditionalFormatting sqref="E55:E58">
    <cfRule type="duplicateValues" dxfId="65" priority="10"/>
  </conditionalFormatting>
  <conditionalFormatting sqref="E59:E67">
    <cfRule type="duplicateValues" dxfId="64" priority="9"/>
  </conditionalFormatting>
  <conditionalFormatting sqref="E59:E67">
    <cfRule type="duplicateValues" dxfId="63" priority="7"/>
    <cfRule type="duplicateValues" dxfId="62" priority="8"/>
  </conditionalFormatting>
  <conditionalFormatting sqref="B46:B50">
    <cfRule type="duplicateValues" dxfId="61" priority="6"/>
  </conditionalFormatting>
  <conditionalFormatting sqref="E46:E50">
    <cfRule type="duplicateValues" dxfId="60" priority="4"/>
  </conditionalFormatting>
  <conditionalFormatting sqref="E46:E50">
    <cfRule type="duplicateValues" dxfId="59" priority="5"/>
  </conditionalFormatting>
  <conditionalFormatting sqref="B41:B45">
    <cfRule type="duplicateValues" dxfId="58" priority="3"/>
  </conditionalFormatting>
  <conditionalFormatting sqref="E41:E45">
    <cfRule type="duplicateValues" dxfId="57" priority="1"/>
  </conditionalFormatting>
  <conditionalFormatting sqref="E41:E45">
    <cfRule type="duplicateValues" dxfId="56" priority="2"/>
  </conditionalFormatting>
  <conditionalFormatting sqref="E92">
    <cfRule type="duplicateValues" dxfId="55" priority="5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26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2432</v>
      </c>
      <c r="B1" s="183"/>
      <c r="C1" s="183"/>
      <c r="D1" s="183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2442</v>
      </c>
      <c r="B18" s="183"/>
      <c r="C18" s="183"/>
      <c r="D18" s="183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2578</v>
      </c>
      <c r="C3" s="29" t="s">
        <v>2534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2579</v>
      </c>
      <c r="C5" s="29" t="s">
        <v>2535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2580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2566</v>
      </c>
      <c r="C374" s="29" t="s">
        <v>2553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2540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2567</v>
      </c>
      <c r="C377" s="29" t="s">
        <v>2554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2532</v>
      </c>
      <c r="D388" s="29" t="s">
        <v>87</v>
      </c>
      <c r="E388" s="29" t="s">
        <v>90</v>
      </c>
      <c r="F388" s="32" t="s">
        <v>2038</v>
      </c>
      <c r="G388" s="32" t="s">
        <v>2533</v>
      </c>
      <c r="H388" s="32" t="s">
        <v>2533</v>
      </c>
      <c r="I388" s="32" t="s">
        <v>1279</v>
      </c>
      <c r="J388" s="32" t="s">
        <v>2040</v>
      </c>
      <c r="K388" s="32" t="s">
        <v>2533</v>
      </c>
      <c r="L388" s="32" t="s">
        <v>2533</v>
      </c>
      <c r="M388" s="32" t="s">
        <v>2533</v>
      </c>
      <c r="N388" s="32" t="s">
        <v>2533</v>
      </c>
      <c r="O388" s="32" t="s">
        <v>1184</v>
      </c>
    </row>
    <row r="389" spans="1:15" ht="15.75" x14ac:dyDescent="0.25">
      <c r="A389" s="31">
        <v>363</v>
      </c>
      <c r="B389" s="32" t="s">
        <v>2568</v>
      </c>
      <c r="C389" s="29" t="s">
        <v>2555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2569</v>
      </c>
      <c r="C391" s="29" t="s">
        <v>2556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2570</v>
      </c>
      <c r="C393" s="29" t="s">
        <v>2557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2571</v>
      </c>
      <c r="C394" s="29" t="s">
        <v>2558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2565</v>
      </c>
      <c r="C395" s="29" t="s">
        <v>2552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2575</v>
      </c>
      <c r="C399" s="29" t="s">
        <v>2562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2576</v>
      </c>
      <c r="C405" s="29" t="s">
        <v>2563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2572</v>
      </c>
      <c r="C499" s="29" t="s">
        <v>2559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2573</v>
      </c>
      <c r="C549" s="29" t="s">
        <v>2560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2577</v>
      </c>
      <c r="C583" s="29" t="s">
        <v>2564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2574</v>
      </c>
      <c r="C650" s="29" t="s">
        <v>2561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2550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2">
        <v>985</v>
      </c>
      <c r="B793" s="143" t="s">
        <v>1152</v>
      </c>
      <c r="C793" s="144" t="s">
        <v>1153</v>
      </c>
      <c r="D793" s="144" t="s">
        <v>72</v>
      </c>
      <c r="E793" s="144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3" t="s">
        <v>1182</v>
      </c>
    </row>
    <row r="794" spans="1:15" s="99" customFormat="1" ht="15.75" x14ac:dyDescent="0.25">
      <c r="A794" s="142">
        <v>986</v>
      </c>
      <c r="B794" s="143" t="s">
        <v>1154</v>
      </c>
      <c r="C794" s="144" t="s">
        <v>1155</v>
      </c>
      <c r="D794" s="143" t="s">
        <v>72</v>
      </c>
      <c r="E794" s="143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3" t="s">
        <v>1211</v>
      </c>
    </row>
    <row r="795" spans="1:15" s="99" customFormat="1" ht="15.75" x14ac:dyDescent="0.25">
      <c r="A795" s="142">
        <v>987</v>
      </c>
      <c r="B795" s="143" t="s">
        <v>1156</v>
      </c>
      <c r="C795" s="144" t="s">
        <v>1157</v>
      </c>
      <c r="D795" s="143" t="s">
        <v>72</v>
      </c>
      <c r="E795" s="143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3" t="s">
        <v>1211</v>
      </c>
    </row>
    <row r="796" spans="1:15" s="99" customFormat="1" ht="15.75" x14ac:dyDescent="0.25">
      <c r="A796" s="142">
        <v>988</v>
      </c>
      <c r="B796" s="143" t="s">
        <v>1158</v>
      </c>
      <c r="C796" s="144" t="s">
        <v>1159</v>
      </c>
      <c r="D796" s="144" t="s">
        <v>72</v>
      </c>
      <c r="E796" s="144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3" t="s">
        <v>1188</v>
      </c>
    </row>
    <row r="797" spans="1:15" s="99" customFormat="1" ht="15.75" x14ac:dyDescent="0.25">
      <c r="A797" s="142">
        <v>989</v>
      </c>
      <c r="B797" s="143" t="s">
        <v>1160</v>
      </c>
      <c r="C797" s="144" t="s">
        <v>1161</v>
      </c>
      <c r="D797" s="144" t="s">
        <v>72</v>
      </c>
      <c r="E797" s="144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3" t="s">
        <v>1186</v>
      </c>
    </row>
    <row r="798" spans="1:15" s="99" customFormat="1" ht="15.75" x14ac:dyDescent="0.25">
      <c r="A798" s="142">
        <v>742</v>
      </c>
      <c r="B798" s="143" t="s">
        <v>1162</v>
      </c>
      <c r="C798" s="144" t="s">
        <v>1163</v>
      </c>
      <c r="D798" s="144" t="s">
        <v>72</v>
      </c>
      <c r="E798" s="144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3" t="s">
        <v>1193</v>
      </c>
    </row>
    <row r="799" spans="1:15" s="99" customFormat="1" ht="15.75" x14ac:dyDescent="0.25">
      <c r="A799" s="142">
        <v>991</v>
      </c>
      <c r="B799" s="143" t="s">
        <v>1164</v>
      </c>
      <c r="C799" s="144" t="s">
        <v>1165</v>
      </c>
      <c r="D799" s="144" t="s">
        <v>72</v>
      </c>
      <c r="E799" s="144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3" t="s">
        <v>1182</v>
      </c>
    </row>
    <row r="800" spans="1:15" s="99" customFormat="1" ht="15.75" x14ac:dyDescent="0.25">
      <c r="A800" s="142">
        <v>715</v>
      </c>
      <c r="B800" s="143" t="s">
        <v>1166</v>
      </c>
      <c r="C800" s="144" t="s">
        <v>1167</v>
      </c>
      <c r="D800" s="144" t="s">
        <v>72</v>
      </c>
      <c r="E800" s="144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3" t="s">
        <v>1187</v>
      </c>
    </row>
    <row r="801" spans="1:15" s="99" customFormat="1" ht="15.75" x14ac:dyDescent="0.25">
      <c r="A801" s="142">
        <v>993</v>
      </c>
      <c r="B801" s="143" t="s">
        <v>1168</v>
      </c>
      <c r="C801" s="144" t="s">
        <v>1169</v>
      </c>
      <c r="D801" s="144" t="s">
        <v>72</v>
      </c>
      <c r="E801" s="144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3" t="s">
        <v>1192</v>
      </c>
    </row>
    <row r="802" spans="1:15" s="99" customFormat="1" ht="15.75" x14ac:dyDescent="0.25">
      <c r="A802" s="142">
        <v>994</v>
      </c>
      <c r="B802" s="143" t="s">
        <v>1894</v>
      </c>
      <c r="C802" s="144" t="s">
        <v>1893</v>
      </c>
      <c r="D802" s="144" t="s">
        <v>72</v>
      </c>
      <c r="E802" s="144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3" t="s">
        <v>2026</v>
      </c>
    </row>
    <row r="803" spans="1:15" s="99" customFormat="1" ht="15.75" x14ac:dyDescent="0.25">
      <c r="A803" s="142">
        <v>545</v>
      </c>
      <c r="B803" s="143" t="s">
        <v>1170</v>
      </c>
      <c r="C803" s="144" t="s">
        <v>1171</v>
      </c>
      <c r="D803" s="144" t="s">
        <v>72</v>
      </c>
      <c r="E803" s="144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3" t="s">
        <v>1190</v>
      </c>
    </row>
    <row r="804" spans="1:15" s="99" customFormat="1" ht="15.75" x14ac:dyDescent="0.25">
      <c r="A804" s="142">
        <v>996</v>
      </c>
      <c r="B804" s="143" t="s">
        <v>1195</v>
      </c>
      <c r="C804" s="144" t="s">
        <v>1196</v>
      </c>
      <c r="D804" s="144" t="s">
        <v>72</v>
      </c>
      <c r="E804" s="144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3" t="s">
        <v>1186</v>
      </c>
    </row>
    <row r="805" spans="1:15" s="99" customFormat="1" ht="15.75" x14ac:dyDescent="0.25">
      <c r="A805" s="142">
        <v>724</v>
      </c>
      <c r="B805" s="143" t="s">
        <v>1172</v>
      </c>
      <c r="C805" s="144" t="s">
        <v>1173</v>
      </c>
      <c r="D805" s="144" t="s">
        <v>72</v>
      </c>
      <c r="E805" s="144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3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5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2021-04-20T11:26:33Z</dcterms:modified>
</cp:coreProperties>
</file>