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2" i="1" l="1"/>
  <c r="A181" i="1"/>
  <c r="A180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C112" i="16"/>
  <c r="A112" i="16"/>
  <c r="C111" i="16"/>
  <c r="A111" i="16"/>
  <c r="C110" i="16"/>
  <c r="A110" i="16"/>
  <c r="C109" i="16"/>
  <c r="A109" i="16"/>
  <c r="B105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A116" i="16" s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0" i="1" l="1"/>
  <c r="A179" i="1"/>
  <c r="A177" i="1"/>
  <c r="A169" i="1"/>
  <c r="A168" i="1"/>
  <c r="A167" i="1"/>
  <c r="A160" i="1"/>
  <c r="F140" i="1"/>
  <c r="G140" i="1"/>
  <c r="H140" i="1"/>
  <c r="I140" i="1"/>
  <c r="J140" i="1"/>
  <c r="K140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78" i="1"/>
  <c r="A176" i="1"/>
  <c r="A175" i="1"/>
  <c r="A174" i="1"/>
  <c r="A173" i="1"/>
  <c r="A172" i="1"/>
  <c r="A171" i="1"/>
  <c r="A170" i="1"/>
  <c r="A166" i="1"/>
  <c r="A165" i="1"/>
  <c r="A164" i="1"/>
  <c r="A163" i="1"/>
  <c r="A162" i="1"/>
  <c r="A161" i="1"/>
  <c r="A159" i="1"/>
  <c r="A158" i="1"/>
  <c r="A157" i="1"/>
  <c r="A156" i="1"/>
  <c r="A155" i="1"/>
  <c r="A154" i="1" l="1"/>
  <c r="A153" i="1"/>
  <c r="A152" i="1"/>
  <c r="A151" i="1"/>
  <c r="A150" i="1"/>
  <c r="A149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48" i="1"/>
  <c r="A147" i="1"/>
  <c r="A146" i="1"/>
  <c r="A145" i="1"/>
  <c r="A144" i="1"/>
  <c r="A143" i="1"/>
  <c r="A142" i="1"/>
  <c r="A141" i="1"/>
  <c r="A139" i="1"/>
  <c r="A138" i="1"/>
  <c r="A13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36" i="1" l="1"/>
  <c r="F136" i="1"/>
  <c r="G136" i="1"/>
  <c r="H136" i="1"/>
  <c r="I136" i="1"/>
  <c r="J136" i="1"/>
  <c r="K136" i="1"/>
  <c r="A102" i="1"/>
  <c r="A103" i="1"/>
  <c r="A120" i="1"/>
  <c r="A124" i="1"/>
  <c r="A42" i="1"/>
  <c r="A58" i="1"/>
  <c r="A130" i="1"/>
  <c r="A28" i="1"/>
  <c r="A79" i="1"/>
  <c r="A135" i="1"/>
  <c r="A13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42" i="1"/>
  <c r="G42" i="1"/>
  <c r="H42" i="1"/>
  <c r="I42" i="1"/>
  <c r="J42" i="1"/>
  <c r="K42" i="1"/>
  <c r="F58" i="1"/>
  <c r="G58" i="1"/>
  <c r="H58" i="1"/>
  <c r="I58" i="1"/>
  <c r="J58" i="1"/>
  <c r="K58" i="1"/>
  <c r="F130" i="1"/>
  <c r="G130" i="1"/>
  <c r="H130" i="1"/>
  <c r="I130" i="1"/>
  <c r="J130" i="1"/>
  <c r="K130" i="1"/>
  <c r="F28" i="1"/>
  <c r="G28" i="1"/>
  <c r="H28" i="1"/>
  <c r="I28" i="1"/>
  <c r="J28" i="1"/>
  <c r="K28" i="1"/>
  <c r="F79" i="1"/>
  <c r="G79" i="1"/>
  <c r="H79" i="1"/>
  <c r="I79" i="1"/>
  <c r="J79" i="1"/>
  <c r="K79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A134" i="1"/>
  <c r="A133" i="1"/>
  <c r="A132" i="1"/>
  <c r="A129" i="1"/>
  <c r="A128" i="1"/>
  <c r="A127" i="1"/>
  <c r="A126" i="1"/>
  <c r="A125" i="1"/>
  <c r="A12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21" i="1"/>
  <c r="G21" i="1"/>
  <c r="H21" i="1"/>
  <c r="I21" i="1"/>
  <c r="J21" i="1"/>
  <c r="K21" i="1"/>
  <c r="F22" i="1"/>
  <c r="G22" i="1"/>
  <c r="H22" i="1"/>
  <c r="I22" i="1"/>
  <c r="J22" i="1"/>
  <c r="K22" i="1"/>
  <c r="A100" i="1" l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1" i="1"/>
  <c r="A99" i="1"/>
  <c r="A98" i="1"/>
  <c r="A97" i="1"/>
  <c r="A96" i="1"/>
  <c r="A95" i="1"/>
  <c r="A94" i="1"/>
  <c r="A93" i="1"/>
  <c r="A92" i="1"/>
  <c r="A90" i="1"/>
  <c r="F90" i="1"/>
  <c r="G90" i="1"/>
  <c r="H90" i="1"/>
  <c r="I90" i="1"/>
  <c r="J90" i="1"/>
  <c r="K90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6" i="1"/>
  <c r="F56" i="1"/>
  <c r="G56" i="1"/>
  <c r="H56" i="1"/>
  <c r="I56" i="1"/>
  <c r="J56" i="1"/>
  <c r="K5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48" i="1"/>
  <c r="F48" i="1"/>
  <c r="G48" i="1"/>
  <c r="H48" i="1"/>
  <c r="I48" i="1"/>
  <c r="J48" i="1"/>
  <c r="K48" i="1"/>
  <c r="A52" i="1"/>
  <c r="F52" i="1"/>
  <c r="G52" i="1"/>
  <c r="H52" i="1"/>
  <c r="I52" i="1"/>
  <c r="J52" i="1"/>
  <c r="K52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9" i="1"/>
  <c r="F59" i="1"/>
  <c r="G59" i="1"/>
  <c r="H59" i="1"/>
  <c r="I59" i="1"/>
  <c r="J59" i="1"/>
  <c r="K59" i="1"/>
  <c r="A57" i="1"/>
  <c r="F57" i="1"/>
  <c r="G57" i="1"/>
  <c r="H57" i="1"/>
  <c r="I57" i="1"/>
  <c r="J57" i="1"/>
  <c r="K57" i="1"/>
  <c r="A55" i="1"/>
  <c r="F55" i="1"/>
  <c r="G55" i="1"/>
  <c r="H55" i="1"/>
  <c r="I55" i="1"/>
  <c r="J55" i="1"/>
  <c r="K55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5" i="1"/>
  <c r="F45" i="1"/>
  <c r="G45" i="1"/>
  <c r="H45" i="1"/>
  <c r="I45" i="1"/>
  <c r="J45" i="1"/>
  <c r="K45" i="1"/>
  <c r="A44" i="1" l="1"/>
  <c r="A43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1" i="1"/>
  <c r="F31" i="1"/>
  <c r="G31" i="1"/>
  <c r="H31" i="1"/>
  <c r="I31" i="1"/>
  <c r="J31" i="1"/>
  <c r="K31" i="1"/>
  <c r="A36" i="1" l="1"/>
  <c r="A35" i="1"/>
  <c r="A34" i="1"/>
  <c r="A33" i="1"/>
  <c r="A32" i="1"/>
  <c r="A30" i="1"/>
  <c r="A29" i="1"/>
  <c r="A2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A26" i="1" l="1"/>
  <c r="A25" i="1"/>
  <c r="A24" i="1"/>
  <c r="A23" i="1"/>
  <c r="A22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1" i="1" l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F18" i="1" l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<sst xmlns="http://schemas.openxmlformats.org/spreadsheetml/2006/main" count="14081" uniqueCount="2603">
  <si>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</si>
  <si>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</si>
  <si>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</si>
  <si>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</si>
  <si>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</si>
  <si>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</si>
  <si>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</si>
  <si>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</si>
  <si>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</si>
  <si>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</si>
  <si>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</si>
  <si>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</si>
  <si>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</si>
  <si>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</si>
  <si>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</si>
  <si>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</si>
  <si>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</si>
  <si>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</si>
  <si>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</si>
  <si>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</si>
  <si>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</si>
  <si>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</si>
  <si>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</si>
  <si>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</si>
  <si>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</si>
  <si>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</si>
  <si>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</si>
  <si>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</si>
  <si>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</si>
  <si>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</si>
  <si>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</si>
  <si>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</si>
  <si>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</si>
  <si>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</si>
  <si>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</si>
  <si>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</si>
  <si>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</si>
  <si>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</si>
  <si>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</si>
  <si>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</si>
  <si>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</si>
  <si>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</si>
  <si>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</si>
  <si>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</si>
  <si>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</si>
  <si>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</si>
  <si>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</si>
  <si>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</si>
  <si>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</si>
  <si>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</si>
  <si>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</si>
  <si>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</si>
  <si>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</si>
  <si>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</si>
  <si>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</si>
  <si>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</si>
  <si>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</si>
  <si>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</si>
  <si>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</si>
  <si>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</si>
  <si>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</si>
  <si>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</si>
  <si>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</si>
  <si>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</si>
  <si>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</si>
  <si>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</si>
  <si>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</si>
  <si>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</si>
  <si>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</si>
  <si>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</si>
  <si>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</si>
  <si>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</si>
  <si>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</si>
  <si>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</si>
  <si>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</si>
  <si>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</si>
  <si>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</si>
  <si>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</si>
  <si>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</si>
  <si>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</si>
  <si>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</si>
  <si>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</si>
  <si>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</si>
  <si>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</si>
  <si>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</si>
  <si>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</si>
  <si>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</si>
  <si>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</si>
  <si>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</si>
  <si>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</si>
  <si>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</si>
  <si>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</si>
  <si>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</si>
  <si>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</si>
  <si>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</si>
  <si>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</si>
  <si>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</si>
  <si>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</si>
  <si>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</si>
  <si>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</si>
  <si>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</si>
  <si>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</si>
  <si>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</si>
  <si>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</si>
  <si>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</si>
  <si>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</si>
  <si>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</si>
  <si>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</si>
  <si>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</si>
  <si>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</si>
  <si>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</si>
  <si>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</si>
  <si>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</si>
  <si>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</si>
  <si>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</si>
  <si>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</si>
  <si>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</si>
  <si>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</si>
  <si>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</si>
  <si>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</si>
  <si>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</si>
  <si>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</si>
  <si>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</si>
  <si>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</si>
  <si>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</si>
  <si>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</si>
  <si>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</si>
  <si>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</si>
  <si>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</si>
  <si>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</si>
  <si>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</si>
  <si>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</si>
  <si>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</si>
  <si>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</si>
  <si>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</si>
  <si>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</si>
  <si>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</si>
  <si>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</si>
  <si>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</si>
  <si>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</si>
  <si>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</si>
  <si>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</si>
  <si>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</si>
  <si>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</si>
  <si>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</si>
  <si>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</si>
  <si>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</si>
  <si>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</si>
  <si>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</si>
  <si>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</si>
  <si>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</si>
  <si>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</si>
  <si>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</si>
  <si>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</si>
  <si>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</si>
  <si>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</si>
  <si>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</si>
  <si>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</si>
  <si>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</si>
  <si>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</si>
  <si>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</si>
  <si>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</si>
  <si>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</si>
  <si>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</si>
  <si>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</si>
  <si>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</si>
  <si>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</si>
  <si>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</si>
  <si>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</si>
  <si>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</si>
  <si>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</si>
  <si>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</si>
  <si>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</si>
  <si>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</si>
  <si>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</si>
  <si>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</si>
  <si>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</si>
  <si>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</si>
  <si>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</si>
  <si>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</si>
  <si>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</si>
  <si>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</si>
  <si>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</si>
  <si>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</si>
  <si>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</si>
  <si>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</si>
  <si>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</si>
  <si>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</si>
  <si>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</si>
  <si>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</si>
  <si>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</si>
  <si>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</si>
  <si>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</si>
  <si>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</si>
  <si>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</si>
  <si>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</si>
  <si>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</si>
  <si>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</si>
  <si>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</si>
  <si>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</si>
  <si>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</si>
  <si>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</si>
  <si>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</si>
  <si>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</si>
  <si>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</si>
  <si>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</si>
  <si>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</si>
  <si>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</si>
  <si>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</si>
  <si>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</si>
  <si>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</si>
  <si>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</si>
  <si>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</si>
  <si>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</si>
  <si>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</si>
  <si>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</si>
  <si>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</si>
  <si>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</si>
  <si>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</si>
  <si>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</si>
  <si>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</si>
  <si>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</si>
  <si>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</si>
  <si>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</si>
  <si>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</si>
  <si>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</si>
  <si>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</si>
  <si>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</si>
  <si>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</si>
  <si>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</si>
  <si>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</si>
  <si>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</si>
  <si>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</si>
  <si>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</si>
  <si>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</si>
  <si>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</si>
  <si>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</si>
  <si>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</si>
  <si>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</si>
  <si>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</si>
  <si>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</si>
  <si>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</si>
  <si>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</si>
  <si>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</si>
  <si>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</si>
  <si>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</si>
  <si>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</si>
  <si>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</si>
  <si>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</si>
  <si>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</si>
  <si>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</si>
  <si>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</si>
  <si>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</si>
  <si>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</si>
  <si>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</si>
  <si>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</si>
  <si>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</si>
  <si>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</si>
  <si>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</si>
  <si>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</si>
  <si>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</si>
  <si>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</si>
  <si>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</si>
  <si>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</si>
  <si>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</si>
  <si>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</si>
  <si>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</si>
  <si>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</si>
  <si>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</si>
  <si>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</si>
  <si>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</si>
  <si>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</si>
  <si>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</si>
  <si>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</si>
  <si>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</si>
  <si>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</si>
  <si>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</si>
  <si>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</si>
  <si>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</si>
  <si>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</si>
  <si>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</si>
  <si>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</si>
  <si>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</si>
  <si>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</si>
  <si>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</si>
  <si>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</si>
  <si>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</si>
  <si>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</si>
  <si>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</si>
  <si>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</si>
  <si>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</si>
  <si>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</si>
  <si>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</si>
  <si>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</si>
  <si>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</si>
  <si>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</si>
  <si>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</si>
  <si>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</si>
  <si>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</si>
  <si>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</si>
  <si>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</si>
  <si>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</si>
  <si>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</si>
  <si>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</si>
  <si>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</si>
  <si>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</si>
  <si>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</si>
  <si>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</si>
  <si>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</si>
  <si>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</si>
  <si>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</si>
  <si>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</si>
  <si>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</si>
  <si>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</si>
  <si>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</si>
  <si>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</si>
  <si>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</si>
  <si>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</si>
  <si>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</si>
  <si>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</si>
  <si>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</si>
  <si>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</si>
  <si>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</si>
  <si>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</si>
  <si>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</si>
  <si>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</si>
  <si>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</si>
  <si>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</si>
  <si>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</si>
  <si>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</si>
  <si>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</si>
  <si>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</si>
  <si>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</si>
  <si>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</si>
  <si>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</si>
  <si>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</si>
  <si>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</si>
  <si>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</si>
  <si>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</si>
  <si>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</si>
  <si>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</si>
  <si>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</si>
  <si>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</si>
  <si>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</si>
  <si>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</si>
  <si>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</si>
  <si>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</si>
  <si>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</si>
  <si>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</si>
  <si>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</si>
  <si>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</si>
  <si>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</si>
  <si>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</si>
  <si>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</si>
  <si>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</si>
  <si>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</si>
  <si>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</si>
  <si>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</si>
  <si>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</si>
  <si>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</si>
  <si>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</si>
  <si>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</si>
  <si>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</si>
  <si>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</si>
  <si>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</si>
  <si>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</si>
  <si>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</si>
  <si>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</si>
  <si>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</si>
  <si>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</si>
  <si>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</si>
  <si>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</si>
  <si>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</si>
  <si>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</si>
  <si>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</si>
  <si>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</si>
  <si>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</si>
  <si>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</si>
  <si>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</si>
  <si>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</si>
  <si>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</si>
  <si>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</si>
  <si>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</si>
  <si>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</si>
  <si>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</si>
  <si>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</si>
  <si>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</si>
  <si>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</si>
  <si>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</si>
  <si>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</si>
  <si>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</si>
  <si>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</si>
  <si>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</si>
  <si>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</si>
  <si>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</si>
  <si>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</si>
  <si>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</si>
  <si>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</si>
  <si>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</si>
  <si>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</si>
  <si>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</si>
  <si>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</si>
  <si>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</si>
  <si>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</si>
  <si>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</si>
  <si>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</si>
  <si>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</si>
  <si>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</si>
  <si>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</si>
  <si>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</si>
  <si>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</si>
  <si>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</si>
  <si>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</si>
  <si>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</si>
  <si>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</si>
  <si>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</si>
  <si>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</si>
  <si>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</si>
  <si>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</si>
  <si>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</si>
  <si>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</si>
  <si>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</si>
  <si>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</si>
  <si>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</si>
  <si>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</si>
  <si>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</si>
  <si>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</si>
  <si>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</si>
  <si>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</si>
  <si>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</si>
  <si>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</si>
  <si>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</si>
  <si>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</si>
  <si>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</si>
  <si>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</si>
  <si>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</si>
  <si>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</si>
  <si>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</si>
  <si>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</si>
  <si>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</si>
  <si>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</si>
  <si>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</si>
  <si>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</si>
  <si>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</si>
  <si>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</si>
  <si>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</si>
  <si>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</si>
  <si>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</si>
  <si>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</si>
  <si>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</si>
  <si>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</si>
  <si>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</si>
  <si>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</si>
  <si>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</si>
  <si>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</si>
  <si>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</si>
  <si>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</si>
  <si>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</si>
  <si>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</si>
  <si>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</si>
  <si>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</si>
  <si>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</si>
  <si>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</si>
  <si>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</si>
  <si>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</si>
  <si>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</si>
  <si>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</si>
  <si>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</si>
  <si>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</si>
  <si>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</si>
  <si>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</si>
  <si>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</si>
  <si>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</si>
  <si>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</si>
  <si>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</si>
  <si>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</si>
  <si>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</si>
  <si>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</si>
  <si>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</si>
  <si>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</si>
  <si>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</si>
  <si>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</si>
  <si>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</si>
  <si>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</si>
  <si>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</si>
  <si>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</si>
  <si>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</si>
  <si>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</si>
  <si>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</si>
  <si>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</si>
  <si>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</si>
  <si>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</si>
  <si>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</si>
  <si>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</si>
  <si>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</si>
  <si>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</si>
  <si>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</si>
  <si>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</si>
  <si>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</si>
  <si>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</si>
  <si>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</si>
  <si>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</si>
  <si>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</si>
  <si>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</si>
  <si>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</si>
  <si>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</si>
  <si>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</si>
  <si>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</si>
  <si>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</si>
  <si>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</si>
  <si>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</si>
  <si>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</si>
  <si>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</si>
  <si>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</si>
  <si>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</si>
  <si>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</si>
  <si>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</si>
  <si>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</si>
  <si>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</si>
  <si>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</si>
  <si>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</si>
  <si>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</si>
  <si>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</si>
  <si>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</si>
  <si>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</si>
  <si>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</si>
  <si>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</si>
  <si>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</si>
  <si>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</si>
  <si>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</si>
  <si>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</si>
  <si>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</si>
  <si>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</si>
  <si>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</si>
  <si>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</si>
  <si>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</si>
  <si>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</si>
  <si>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</si>
  <si>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</si>
  <si>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</si>
  <si>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</si>
  <si>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</si>
  <si>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</si>
  <si>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</si>
  <si>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</si>
  <si>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</si>
  <si>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</si>
  <si>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</si>
  <si>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</si>
  <si>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</si>
  <si>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</si>
  <si>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</si>
  <si>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</si>
  <si>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</si>
  <si>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</si>
  <si>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</si>
  <si>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</si>
  <si>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</si>
  <si>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</si>
  <si>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</si>
  <si>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</si>
  <si>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</si>
  <si>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</si>
  <si>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</si>
  <si>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</si>
  <si>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</si>
  <si>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</si>
  <si>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</si>
  <si>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</si>
  <si>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</si>
  <si>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</si>
  <si>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</si>
  <si>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</si>
  <si>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</si>
  <si>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</si>
  <si>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</si>
  <si>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</si>
  <si>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</si>
  <si>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</si>
  <si>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</si>
  <si>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</si>
  <si>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</si>
  <si>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</si>
  <si>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</si>
  <si>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</si>
  <si>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</si>
  <si>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</si>
  <si>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</si>
  <si>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</si>
  <si>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</si>
  <si>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</si>
  <si>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</si>
  <si>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</si>
  <si>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</si>
  <si>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</si>
  <si>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</si>
  <si>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</si>
  <si>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</si>
  <si>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</si>
  <si>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</si>
  <si>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</si>
  <si>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</si>
  <si>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</si>
  <si>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</si>
  <si>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</si>
  <si>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</si>
  <si>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</si>
  <si>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</si>
  <si>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</si>
  <si>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</si>
  <si>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</si>
  <si>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</si>
  <si>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</si>
  <si>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</si>
  <si>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</si>
  <si>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</si>
  <si>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</si>
  <si>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</si>
  <si>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</si>
  <si>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</si>
  <si>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</si>
  <si>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</si>
  <si>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</si>
  <si>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</si>
  <si>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</si>
  <si>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</si>
  <si>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</si>
  <si>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</si>
  <si>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</si>
  <si>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</si>
  <si>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</si>
  <si>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</si>
  <si>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</si>
  <si>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</si>
  <si>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</si>
  <si>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</si>
  <si>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</si>
  <si>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</si>
  <si>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</si>
  <si>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</si>
  <si>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</si>
  <si>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</si>
  <si>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</si>
  <si>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</si>
  <si>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</si>
  <si>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</si>
  <si>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</si>
  <si>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</si>
  <si>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</si>
  <si>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</si>
  <si>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</si>
  <si>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</si>
  <si>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</si>
  <si>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</si>
  <si>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</si>
  <si>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</si>
  <si>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</si>
  <si>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</si>
  <si>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</si>
  <si>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</si>
  <si>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</si>
  <si>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</si>
  <si>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</si>
  <si>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</si>
  <si>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</si>
  <si>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</si>
  <si>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</si>
  <si>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</si>
  <si>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</si>
  <si>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</si>
  <si>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</si>
  <si>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</si>
  <si>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</si>
  <si>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</si>
  <si>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</si>
  <si>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</si>
  <si>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</si>
  <si>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</si>
  <si>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</si>
  <si>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</si>
  <si>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</si>
  <si>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</si>
  <si>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</si>
  <si>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</si>
  <si>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</si>
  <si>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</si>
  <si>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</si>
  <si>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</si>
  <si>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</si>
  <si>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</si>
  <si>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</si>
  <si>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</si>
  <si>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</si>
  <si>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</si>
  <si>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</si>
  <si>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</si>
  <si>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</si>
  <si>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</si>
  <si>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</si>
  <si>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</si>
  <si>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</si>
  <si>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</si>
  <si>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</si>
  <si>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</si>
  <si>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</si>
  <si>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</si>
  <si>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</si>
  <si>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</si>
  <si>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</si>
  <si>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</si>
  <si>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</si>
  <si>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</si>
  <si>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</si>
  <si>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</si>
  <si>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</si>
  <si>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</si>
  <si>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</si>
  <si>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</si>
  <si>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</si>
  <si>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</si>
  <si>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</si>
  <si>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</si>
  <si>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</si>
  <si>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</si>
  <si>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</si>
  <si>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</si>
  <si>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</si>
  <si>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</si>
  <si>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</si>
  <si>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</si>
  <si>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</si>
  <si>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</si>
  <si>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</si>
  <si>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</si>
  <si>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</si>
  <si>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</si>
  <si>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</si>
  <si>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</si>
  <si>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</si>
  <si>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</si>
  <si>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</si>
  <si>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</si>
  <si>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</si>
  <si>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</si>
  <si>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</si>
  <si>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</si>
  <si>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</si>
  <si>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</si>
  <si>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</si>
  <si>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</si>
  <si>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</si>
  <si>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</si>
  <si>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</si>
  <si>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</si>
  <si>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</si>
  <si>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</si>
  <si>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</si>
  <si>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</si>
  <si>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</si>
  <si>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</si>
  <si>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</si>
  <si>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</si>
  <si>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</si>
  <si>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</si>
  <si>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</si>
  <si>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</si>
  <si>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</si>
  <si>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</si>
  <si>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</si>
  <si>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</si>
  <si>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</si>
  <si>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</si>
  <si>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</si>
  <si>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</si>
  <si>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</si>
  <si>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</si>
  <si>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</si>
  <si>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</si>
  <si>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</si>
  <si>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</si>
  <si>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</si>
  <si>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</si>
  <si>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</si>
  <si>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</si>
  <si>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</si>
  <si>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</si>
  <si>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</si>
  <si>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</si>
  <si>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</si>
  <si>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</si>
  <si>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</si>
  <si>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</si>
  <si>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</si>
  <si>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</si>
  <si>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</si>
  <si>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</si>
  <si>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</si>
  <si>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</si>
  <si>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</si>
  <si>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</si>
  <si>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</si>
  <si>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</si>
  <si>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</si>
  <si>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</si>
  <si>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</si>
  <si>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</si>
  <si>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</si>
  <si>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</si>
  <si>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</si>
  <si>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</si>
  <si>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</si>
  <si>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</si>
  <si>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</si>
  <si>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</si>
  <si>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</si>
  <si>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</si>
  <si>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</si>
  <si>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</si>
  <si>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</si>
  <si>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</si>
  <si>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</si>
  <si>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</si>
  <si>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</si>
  <si>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</si>
  <si>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</si>
  <si>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</si>
  <si>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</si>
  <si>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</si>
  <si>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</si>
  <si>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</si>
  <si>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</si>
  <si>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</si>
  <si>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</si>
  <si>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</si>
  <si>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</si>
  <si>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</si>
  <si>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</si>
  <si>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</si>
  <si>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</si>
  <si>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</si>
  <si>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</si>
  <si>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</si>
  <si>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</si>
  <si>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</si>
  <si>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</si>
  <si>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</si>
  <si>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</si>
  <si>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</si>
  <si>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</si>
  <si>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</si>
  <si>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</si>
  <si>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</si>
  <si>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</si>
  <si>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</si>
  <si>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</si>
  <si>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</si>
  <si>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</si>
  <si>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</si>
  <si>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</si>
  <si>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</si>
  <si>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</si>
  <si>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</si>
  <si>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</si>
  <si>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</si>
  <si>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</si>
  <si>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</si>
  <si>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</si>
  <si>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</si>
  <si>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</si>
  <si>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</si>
  <si>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</si>
  <si>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</si>
  <si>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</si>
  <si>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</si>
  <si>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</si>
  <si>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</si>
  <si>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</si>
  <si>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</si>
  <si>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</si>
  <si>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</si>
  <si>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</si>
  <si>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</si>
  <si>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</si>
  <si>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</si>
  <si>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</si>
  <si>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</si>
  <si>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</si>
  <si>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</si>
  <si>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</si>
  <si>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</si>
  <si>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</si>
  <si>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</si>
  <si>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</si>
  <si>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</si>
  <si>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</si>
  <si>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</si>
  <si>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</si>
  <si>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</si>
  <si>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</si>
  <si>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</si>
  <si>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</si>
  <si>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</si>
  <si>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</si>
  <si>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</si>
  <si>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</si>
  <si>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</si>
  <si>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</si>
  <si>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</si>
  <si>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</si>
  <si>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</si>
  <si>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</si>
  <si>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</si>
  <si>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</si>
  <si>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</si>
  <si>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</si>
  <si>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</si>
  <si>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</si>
  <si>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</si>
  <si>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</si>
  <si>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</si>
  <si>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</si>
  <si>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</si>
  <si>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</si>
  <si>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</si>
  <si>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</si>
  <si>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</si>
  <si>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</si>
  <si>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</si>
  <si>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</si>
  <si>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</si>
  <si>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</si>
  <si>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</si>
  <si>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</si>
  <si>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</si>
  <si>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</si>
  <si>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</si>
  <si>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</si>
  <si>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</si>
  <si>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</si>
  <si>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</si>
  <si>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</si>
  <si>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</si>
  <si>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</si>
  <si>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</si>
  <si>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</si>
  <si>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</si>
  <si>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</si>
  <si>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</si>
  <si>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</si>
  <si>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</si>
  <si>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</si>
  <si>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</si>
  <si>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</si>
  <si>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</si>
  <si>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</si>
  <si>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</si>
  <si>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</si>
  <si>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</si>
  <si>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</si>
  <si>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</si>
  <si>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</si>
  <si>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</si>
  <si>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</si>
  <si>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</si>
  <si>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</si>
  <si>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</si>
  <si>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</si>
  <si>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</si>
  <si>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</si>
  <si>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</si>
  <si>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</si>
  <si>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</si>
  <si>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</si>
  <si>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</si>
  <si>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</si>
  <si>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</si>
  <si>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</si>
  <si>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</si>
  <si>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</si>
  <si>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</si>
  <si>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</si>
  <si>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</si>
  <si>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</si>
  <si>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</si>
  <si>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</si>
  <si>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</si>
  <si>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</si>
  <si>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</si>
  <si>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</si>
  <si>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</si>
  <si>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</si>
  <si>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</si>
  <si>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</si>
  <si>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</si>
  <si>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</si>
  <si>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</si>
  <si>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</si>
  <si>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</si>
  <si>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</si>
  <si>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</si>
  <si>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</si>
  <si>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</si>
  <si>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</si>
  <si>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</si>
  <si>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</si>
  <si>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</si>
  <si>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</si>
  <si>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</si>
  <si>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</si>
  <si>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</si>
  <si>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</si>
  <si>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</si>
  <si>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</si>
  <si>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</si>
  <si>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</si>
  <si>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</si>
  <si>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</si>
  <si>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</si>
  <si>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</si>
  <si>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</si>
  <si>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</si>
  <si>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</si>
  <si>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</si>
  <si>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</si>
  <si>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</si>
  <si>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</si>
  <si>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</si>
  <si>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</si>
  <si>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</si>
  <si>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</si>
  <si>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</si>
  <si>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</si>
  <si>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</si>
  <si>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</si>
  <si>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</si>
  <si>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</si>
  <si>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</si>
  <si>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</si>
  <si>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</si>
  <si>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</si>
  <si>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</si>
  <si>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</si>
  <si>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</si>
  <si>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</si>
  <si>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</si>
  <si>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</si>
  <si>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</si>
  <si>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</si>
  <si>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</si>
  <si>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</si>
  <si>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</si>
  <si>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</si>
  <si>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</si>
  <si>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</si>
  <si>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</si>
  <si>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</si>
  <si>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</si>
  <si>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</si>
  <si>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</si>
  <si>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</si>
  <si>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</si>
  <si>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</si>
  <si>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</si>
  <si>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</si>
  <si>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</si>
  <si>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</si>
  <si>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</si>
  <si>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</si>
  <si>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</si>
  <si>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</si>
  <si>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</si>
  <si>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</si>
  <si>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</si>
  <si>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</si>
  <si>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</si>
  <si>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</si>
  <si>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</si>
  <si>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</si>
  <si>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</si>
  <si>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</si>
  <si>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</si>
  <si>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</si>
  <si>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</si>
  <si>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</si>
  <si>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</si>
  <si>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</si>
  <si>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</si>
  <si>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</si>
  <si>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</si>
  <si>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</si>
  <si>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</si>
  <si>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</si>
  <si>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</si>
  <si>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</si>
  <si>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</si>
  <si>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</si>
  <si>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</si>
  <si>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</si>
  <si>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</si>
  <si>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</si>
  <si>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</si>
  <si>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</si>
  <si>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</si>
  <si>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</si>
  <si>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</si>
  <si>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</si>
  <si>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</si>
  <si>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</si>
  <si>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</si>
  <si>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</si>
  <si>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</si>
  <si>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</si>
  <si>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</si>
  <si>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</si>
  <si>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</si>
  <si>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</si>
  <si>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</si>
  <si>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</si>
  <si>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</si>
  <si>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</si>
  <si>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</si>
  <si>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</si>
  <si>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</si>
  <si>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</si>
  <si>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</si>
  <si>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</si>
  <si>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</si>
  <si>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</si>
  <si>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</si>
  <si>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</si>
  <si>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</si>
  <si>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</si>
  <si>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</si>
  <si>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</si>
  <si>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</si>
  <si>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</si>
  <si>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</si>
  <si>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</si>
  <si>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</si>
  <si>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</si>
  <si>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</si>
  <si>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</si>
  <si>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</si>
  <si>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</si>
  <si>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</si>
  <si>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</si>
  <si>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</si>
  <si>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</si>
  <si>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</si>
  <si>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</si>
  <si>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</si>
  <si>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</si>
  <si>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</si>
  <si>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</si>
  <si>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</si>
  <si>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</si>
  <si>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</si>
  <si>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</si>
  <si>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</si>
  <si>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</si>
  <si>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</si>
  <si>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</si>
  <si>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</si>
  <si>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</si>
  <si>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</si>
  <si>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</si>
  <si>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</si>
  <si>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</si>
  <si>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</si>
  <si>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</si>
  <si>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</si>
  <si>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</si>
  <si>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</si>
  <si>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</si>
  <si>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</si>
  <si>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</si>
  <si>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</si>
  <si>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</si>
  <si>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</si>
  <si>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</si>
  <si>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</si>
  <si>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</si>
  <si>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</si>
  <si>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</si>
  <si>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</si>
  <si>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</si>
  <si>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</si>
  <si>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</si>
  <si>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</si>
  <si>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</si>
  <si>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</si>
  <si>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</si>
  <si>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</si>
  <si>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</si>
  <si>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</si>
  <si>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</si>
  <si>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</si>
  <si>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</si>
  <si>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</si>
  <si>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</si>
  <si>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</si>
  <si>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</si>
  <si>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</si>
  <si>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</si>
  <si>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</si>
  <si>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</si>
  <si>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</si>
  <si>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</si>
  <si>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</si>
  <si>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</si>
  <si>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</si>
  <si>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</si>
  <si>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</si>
  <si>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</si>
  <si>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</si>
  <si>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</si>
  <si>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</si>
  <si>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</si>
  <si>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</si>
  <si>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</si>
  <si>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</si>
  <si>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</si>
  <si>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</si>
  <si>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</si>
  <si>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</si>
  <si>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</si>
  <si>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</si>
  <si>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</si>
  <si>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</si>
  <si>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</si>
  <si>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</si>
  <si>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</si>
  <si>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</si>
  <si>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</si>
  <si>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</si>
  <si>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</si>
  <si>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</si>
  <si>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</si>
  <si>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</si>
  <si>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</si>
  <si>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</si>
  <si>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</si>
  <si>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</si>
  <si>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</si>
  <si>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</si>
  <si>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</si>
  <si>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</si>
  <si>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</si>
  <si>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</si>
  <si>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</si>
  <si>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</si>
  <si>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</si>
  <si>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</si>
  <si>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</si>
  <si>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</si>
  <si>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</si>
  <si>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</si>
  <si>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</si>
  <si>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</si>
  <si>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</si>
  <si>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</si>
  <si>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</si>
  <si>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</si>
  <si>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</si>
  <si>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</si>
  <si>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</si>
  <si>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</si>
  <si>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</si>
  <si>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</si>
  <si>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</si>
  <si>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</si>
  <si>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</si>
  <si>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</si>
  <si>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</si>
  <si>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</si>
  <si>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</si>
  <si>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</si>
  <si>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</si>
  <si>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</si>
  <si>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</si>
  <si>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</si>
  <si>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</si>
  <si>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</si>
  <si>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</si>
  <si>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</si>
  <si>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</si>
  <si>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</si>
  <si>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</si>
  <si>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</si>
  <si>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</si>
  <si>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</si>
  <si>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</si>
  <si>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</si>
  <si>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</si>
  <si>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</si>
  <si>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</si>
  <si>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</si>
  <si>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</si>
  <si>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</si>
  <si>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</si>
  <si>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</si>
  <si>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</si>
  <si>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</si>
  <si>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</si>
  <si>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</si>
  <si>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</si>
  <si>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</si>
  <si>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</si>
  <si>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</si>
  <si>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</si>
  <si>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</si>
  <si>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</si>
  <si>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</si>
  <si>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</si>
  <si>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</si>
  <si>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</si>
  <si>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</si>
  <si>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</si>
  <si>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</si>
  <si>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</si>
  <si>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</si>
  <si>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</si>
  <si>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</si>
  <si>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</si>
  <si>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</si>
  <si>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</si>
  <si>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</si>
  <si>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</si>
  <si>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</si>
  <si>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</si>
  <si>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</si>
  <si>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</si>
  <si>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</si>
  <si>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</si>
  <si>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</si>
  <si>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</si>
  <si>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</si>
  <si>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</si>
  <si>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</si>
  <si>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</si>
  <si>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</si>
  <si>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</si>
  <si>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</si>
  <si>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</si>
  <si>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</si>
  <si>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</si>
  <si>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</si>
  <si>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</si>
  <si>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</si>
  <si>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</si>
  <si>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</si>
  <si>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</si>
  <si>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</si>
  <si>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</si>
  <si>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</si>
  <si>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</si>
  <si>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</si>
  <si>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</si>
  <si>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</si>
  <si>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</si>
  <si>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</si>
  <si>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</si>
  <si>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</si>
  <si>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</si>
  <si>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</si>
  <si>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</si>
  <si>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</si>
  <si>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</si>
  <si>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</si>
  <si>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</si>
  <si>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</si>
  <si>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</si>
  <si>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</si>
  <si>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</si>
  <si>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</si>
  <si>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</si>
  <si>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</si>
  <si>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</si>
  <si>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</si>
  <si>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</si>
  <si>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</si>
  <si>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</si>
  <si>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</si>
  <si>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</si>
  <si>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</si>
  <si>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</si>
  <si>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</si>
  <si>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</si>
  <si>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</si>
  <si>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</si>
  <si>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</si>
  <si>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</si>
  <si>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</si>
  <si>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</si>
  <si>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</si>
  <si>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</si>
  <si>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</si>
  <si>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</si>
  <si>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</si>
  <si>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</si>
  <si>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</si>
  <si>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</si>
  <si>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</si>
  <si>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</si>
  <si>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</si>
  <si>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</si>
  <si>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</si>
  <si>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</si>
  <si>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</si>
  <si>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</si>
  <si>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</si>
  <si>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</si>
  <si>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</si>
  <si>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</si>
  <si>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</si>
  <si>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</si>
  <si>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</si>
  <si>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</si>
  <si>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</si>
  <si>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</si>
  <si>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</si>
  <si>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</si>
  <si>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</si>
  <si>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</si>
  <si>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</si>
  <si>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</si>
  <si>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</si>
  <si>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</si>
  <si>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</si>
  <si>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</si>
  <si>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</si>
  <si>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</si>
  <si>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</si>
  <si>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</si>
  <si>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</si>
  <si>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</si>
  <si>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</si>
  <si>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</si>
  <si>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</si>
  <si>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</si>
  <si>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</si>
  <si>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</si>
  <si>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</si>
  <si>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</si>
  <si>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</si>
  <si>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</si>
  <si>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</si>
  <si>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</si>
  <si>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</si>
  <si>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</si>
  <si>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</si>
  <si>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</si>
  <si>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</si>
  <si>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</si>
  <si>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</si>
  <si>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</si>
  <si>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</si>
  <si>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</si>
  <si>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</si>
  <si>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</si>
  <si>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</si>
  <si>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</si>
  <si>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</si>
  <si>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</si>
  <si>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</si>
  <si>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</si>
  <si>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</si>
  <si>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</si>
  <si>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</si>
  <si>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</si>
  <si>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</si>
  <si>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</si>
  <si>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</si>
  <si>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</si>
  <si>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</si>
  <si>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</si>
  <si>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</si>
  <si>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</si>
  <si>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</si>
  <si>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</si>
  <si>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</si>
  <si>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</si>
  <si>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</si>
  <si>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</si>
  <si>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</si>
  <si>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</si>
  <si>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</si>
  <si>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</si>
  <si>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</si>
  <si>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</si>
  <si>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</si>
  <si>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</si>
  <si>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</si>
  <si>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</si>
  <si>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</si>
  <si>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</si>
  <si>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</si>
  <si>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</si>
  <si>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</si>
  <si>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</si>
  <si>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</si>
  <si>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</si>
  <si>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</si>
  <si>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</si>
  <si>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</si>
  <si>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</si>
  <si>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</si>
  <si>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</si>
  <si>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</si>
  <si>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</si>
  <si>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</si>
  <si>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</si>
  <si>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</si>
  <si>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</si>
  <si>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</si>
  <si>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</si>
  <si>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</si>
  <si>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</si>
  <si>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</si>
  <si>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</si>
  <si>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</si>
  <si>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</si>
  <si>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</si>
  <si>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</si>
  <si>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</si>
  <si>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</si>
  <si>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</si>
  <si>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</si>
  <si>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</si>
  <si>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</si>
  <si>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</si>
  <si>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</si>
  <si>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</si>
  <si>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</si>
  <si>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</si>
  <si>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</si>
  <si>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</si>
  <si>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</si>
  <si>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</si>
  <si>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</si>
  <si>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</si>
  <si>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</si>
  <si>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</si>
  <si>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</si>
  <si>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</si>
  <si>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</si>
  <si>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</si>
  <si>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</si>
  <si>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</si>
  <si>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</si>
  <si>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</si>
  <si>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</si>
  <si>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</si>
  <si>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</si>
  <si>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</si>
  <si>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</si>
  <si>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</si>
  <si>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</si>
  <si>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</si>
  <si>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</si>
  <si>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</si>
  <si>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</si>
  <si>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</si>
  <si>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</si>
  <si>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</si>
  <si>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</si>
  <si>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</si>
  <si>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</si>
  <si>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</si>
  <si>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</si>
  <si>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</si>
  <si>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</si>
  <si>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</si>
  <si>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</si>
  <si>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</si>
  <si>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</si>
  <si>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</si>
  <si>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</si>
  <si>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</si>
  <si>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</si>
  <si>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</si>
  <si>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</si>
  <si>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</si>
  <si>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</si>
  <si>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</si>
  <si>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</si>
  <si>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</si>
  <si>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</si>
  <si>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</si>
  <si>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</si>
  <si>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</si>
  <si>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</si>
  <si>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</si>
  <si>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</si>
  <si>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</si>
  <si>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</si>
  <si>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</si>
  <si>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</si>
  <si>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</si>
  <si>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</si>
  <si>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</si>
  <si>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</si>
  <si>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</si>
  <si>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</si>
  <si>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</si>
  <si>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</si>
  <si>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</si>
  <si>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</si>
  <si>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</si>
  <si>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</si>
  <si>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</si>
  <si>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</si>
  <si>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</si>
  <si>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</si>
  <si>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</si>
  <si>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</si>
  <si>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</si>
  <si>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</si>
  <si>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</si>
  <si>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</si>
  <si>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</si>
  <si>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</si>
  <si>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</si>
  <si>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</si>
  <si>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</si>
  <si>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</si>
  <si>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</si>
  <si>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</si>
  <si>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</si>
  <si>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</si>
  <si>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</si>
  <si>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</si>
  <si>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</si>
  <si>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</si>
  <si>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</si>
  <si>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</si>
  <si>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</si>
  <si>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</si>
  <si>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</si>
  <si>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</si>
  <si>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</si>
  <si>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</si>
  <si>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</si>
  <si>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</si>
  <si>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</si>
  <si>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</si>
  <si>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</si>
  <si>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</si>
  <si>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</si>
  <si>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</si>
  <si>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</si>
  <si>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</si>
  <si>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</si>
  <si>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</si>
  <si>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</si>
  <si>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</si>
  <si>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</si>
  <si>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</si>
  <si>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</si>
  <si>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</si>
  <si>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</si>
  <si>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</si>
  <si>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</si>
  <si>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</si>
  <si>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</si>
  <si>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</si>
  <si>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</si>
  <si>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</si>
  <si>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</si>
  <si>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</si>
  <si>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</si>
  <si>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</si>
  <si>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</si>
  <si>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</si>
  <si>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</si>
  <si>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</si>
  <si>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</si>
  <si>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</si>
  <si>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</si>
  <si>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</si>
  <si>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</si>
  <si>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</si>
  <si>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</si>
  <si>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</si>
  <si>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</si>
  <si>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</si>
  <si>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</si>
  <si>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</si>
  <si>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</si>
  <si>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</si>
  <si>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</si>
  <si>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</si>
  <si>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</si>
  <si>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</si>
  <si>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</si>
  <si>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</si>
  <si>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</si>
  <si>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</si>
  <si>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</si>
  <si>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</si>
  <si>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</si>
  <si>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</si>
  <si>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</si>
  <si>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</si>
  <si>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</si>
  <si>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</si>
  <si>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</si>
  <si>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</si>
  <si>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</si>
  <si>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</si>
  <si>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</si>
  <si>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</si>
  <si>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</si>
  <si>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</si>
  <si>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</si>
  <si>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</si>
  <si>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</si>
  <si>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</si>
  <si>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</si>
  <si>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</si>
  <si>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</si>
  <si>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</si>
  <si>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</si>
  <si>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</si>
  <si>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</si>
  <si>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</si>
  <si>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</si>
  <si>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</si>
  <si>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</si>
  <si>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</si>
  <si>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</si>
  <si>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</si>
  <si>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</si>
  <si>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</si>
  <si>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</si>
  <si>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</si>
  <si>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</si>
  <si>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</si>
  <si>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</si>
  <si>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</si>
  <si>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</si>
  <si>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</si>
  <si>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</si>
  <si>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</si>
  <si>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</si>
  <si>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</si>
  <si>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</si>
  <si>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</si>
  <si>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</si>
  <si>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</si>
  <si>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</si>
  <si>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</si>
  <si>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</si>
  <si>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</si>
  <si>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</si>
  <si>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</si>
  <si>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</si>
  <si>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</si>
  <si>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</si>
  <si>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</si>
  <si>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</si>
  <si>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</si>
  <si>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</si>
  <si>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</si>
  <si>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</si>
  <si>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</si>
  <si>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</si>
  <si>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</si>
  <si>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</si>
  <si>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</si>
  <si>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</si>
  <si>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</si>
  <si>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</si>
  <si>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</si>
  <si>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</si>
  <si>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</si>
  <si>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</si>
  <si>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</si>
  <si>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</si>
  <si>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</si>
  <si>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</si>
  <si>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</si>
  <si>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</si>
  <si>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</si>
  <si>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</si>
  <si>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</si>
  <si>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</si>
  <si>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</si>
  <si>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</si>
  <si>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</si>
  <si>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</si>
  <si>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</si>
  <si>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</si>
  <si>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</si>
  <si>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</si>
  <si>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</si>
  <si>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</si>
  <si>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</si>
  <si>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</si>
  <si>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</si>
  <si>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</si>
  <si>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</si>
  <si>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</si>
  <si>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</si>
  <si>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</si>
  <si>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</si>
  <si>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</si>
  <si>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</si>
  <si>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</si>
  <si>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</si>
  <si>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</si>
  <si>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</si>
  <si>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</si>
  <si>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</si>
  <si>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</si>
  <si>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</si>
  <si>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</si>
  <si>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</si>
  <si>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</si>
  <si>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</si>
  <si>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</si>
  <si>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</si>
  <si>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</si>
  <si>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</si>
  <si>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</si>
  <si>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</si>
  <si>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</si>
  <si>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</si>
  <si>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</si>
  <si>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</si>
  <si>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</si>
  <si>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</si>
  <si>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</si>
  <si>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</si>
  <si>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</si>
  <si>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</si>
  <si>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</si>
  <si>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</si>
  <si>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</si>
  <si>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</si>
  <si>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</si>
  <si>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</si>
  <si>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</si>
  <si>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</si>
  <si>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</si>
  <si>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</si>
  <si>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</si>
  <si>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</si>
  <si>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</si>
  <si>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</si>
  <si>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</si>
  <si>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</si>
  <si>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</si>
  <si>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</si>
  <si>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</si>
  <si>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</si>
  <si>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</si>
  <si>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</si>
  <si>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</si>
  <si>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</si>
  <si>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</si>
  <si>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</si>
  <si>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</si>
  <si>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</si>
  <si>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</si>
  <si>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</si>
  <si>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</si>
  <si>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</si>
  <si>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</si>
  <si>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</si>
  <si>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</si>
  <si>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</si>
  <si>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</si>
  <si>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</si>
  <si>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</si>
  <si>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</si>
  <si>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</si>
  <si>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</si>
  <si>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</si>
  <si>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</si>
  <si>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</si>
  <si>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</si>
  <si>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</si>
  <si>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</si>
  <si>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</si>
  <si>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</si>
  <si>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</si>
  <si>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</si>
  <si>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</si>
  <si>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</si>
  <si>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</si>
  <si>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</si>
  <si>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</si>
  <si>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</si>
  <si>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</si>
  <si>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</si>
  <si>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</si>
  <si>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</si>
  <si>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</si>
  <si>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</si>
  <si>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</si>
  <si>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</si>
  <si>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</si>
  <si>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</si>
  <si>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</si>
  <si>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</si>
  <si>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</si>
  <si>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</si>
  <si>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</si>
  <si>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</si>
  <si>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</si>
  <si>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</si>
  <si>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</si>
  <si>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</si>
  <si>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</si>
  <si>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</si>
  <si>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</si>
  <si>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</si>
  <si>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</si>
  <si>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</si>
  <si>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</si>
  <si>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</si>
  <si>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</si>
  <si>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</si>
  <si>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</si>
  <si>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</si>
  <si>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</si>
  <si>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</si>
  <si>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</si>
  <si>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</si>
  <si>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</si>
  <si>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</si>
  <si>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</si>
  <si>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</si>
  <si>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</si>
  <si>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</si>
  <si>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</si>
  <si>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</si>
  <si>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</si>
  <si>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</si>
  <si>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</si>
  <si>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</si>
  <si>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</si>
  <si>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</si>
  <si>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</si>
  <si>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</si>
  <si>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</si>
  <si>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</si>
  <si>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</si>
  <si>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</si>
  <si>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</si>
  <si>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</si>
  <si>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</si>
  <si>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</si>
  <si>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</si>
  <si>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</si>
  <si>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</si>
  <si>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</si>
  <si>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</si>
  <si>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</si>
  <si>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</si>
  <si>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</si>
  <si>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</si>
  <si>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</si>
  <si>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</si>
  <si>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</si>
  <si>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</si>
  <si>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</si>
  <si>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</si>
  <si>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</si>
  <si>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</si>
  <si>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</si>
  <si>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</si>
  <si>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</si>
  <si>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</si>
  <si>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</si>
  <si>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</si>
  <si>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</si>
  <si>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</si>
  <si>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</si>
  <si>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</si>
  <si>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</si>
  <si>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</si>
  <si>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</si>
  <si>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</si>
  <si>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</si>
  <si>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</si>
  <si>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</si>
  <si>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</si>
  <si>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</si>
  <si>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</si>
  <si>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</si>
  <si>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</si>
  <si>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</si>
  <si>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</si>
  <si>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</si>
  <si>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</si>
  <si>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</si>
  <si>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</si>
  <si>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</si>
  <si>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</si>
  <si>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</si>
  <si>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</si>
  <si>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</si>
  <si>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</si>
  <si>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</si>
  <si>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</si>
  <si>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</si>
  <si>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</si>
  <si>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</si>
  <si>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</si>
  <si>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</si>
  <si>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</si>
  <si>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</si>
  <si>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</si>
  <si>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</si>
  <si>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</si>
  <si>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</si>
  <si>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</si>
  <si>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</si>
  <si>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</si>
  <si>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</si>
  <si>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</si>
  <si>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</si>
  <si>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</si>
  <si>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</si>
  <si>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</si>
  <si>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</si>
  <si>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</si>
  <si>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</si>
  <si>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</si>
  <si>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</si>
  <si>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</si>
  <si>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</si>
  <si>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</si>
  <si>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</si>
  <si>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</si>
  <si>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</si>
  <si>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</si>
  <si>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</si>
  <si>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</si>
  <si>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</si>
  <si>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</si>
  <si>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</si>
  <si>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</si>
  <si>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</si>
  <si>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</si>
  <si>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</si>
  <si>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</si>
  <si>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</si>
  <si>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</si>
  <si>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</si>
  <si>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</si>
  <si>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</si>
  <si>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</si>
  <si>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</si>
  <si>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</si>
  <si>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</si>
  <si>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</si>
  <si>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</si>
  <si>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</si>
  <si>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</si>
  <si>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</si>
  <si>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</si>
  <si>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</si>
  <si>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</si>
  <si>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</si>
  <si>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</si>
  <si>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</si>
  <si>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</si>
  <si>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</si>
  <si>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</si>
  <si>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</si>
  <si>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</si>
  <si>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</si>
  <si>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</si>
  <si>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</si>
  <si>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</si>
  <si>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</si>
  <si>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</si>
  <si>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</si>
  <si>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</si>
  <si>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</si>
  <si>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</si>
  <si>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</si>
  <si>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</si>
  <si>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</si>
  <si>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</si>
  <si>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</si>
  <si>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</si>
  <si>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</si>
  <si>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</si>
  <si>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</si>
  <si>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</si>
  <si>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</si>
  <si>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</si>
  <si>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</si>
  <si>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</si>
  <si>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</si>
  <si>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</si>
  <si>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</si>
  <si>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</si>
  <si>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</si>
  <si>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</si>
  <si>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</si>
  <si>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</si>
  <si>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</si>
  <si>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</si>
  <si>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</si>
  <si>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</si>
  <si>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</si>
  <si>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</si>
  <si>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</si>
  <si>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</si>
  <si>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</si>
  <si>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</si>
  <si>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</si>
  <si>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</si>
  <si>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</si>
  <si>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</si>
  <si>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</si>
  <si>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</si>
  <si>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</si>
  <si>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</si>
  <si>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</si>
  <si>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</si>
  <si>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</si>
  <si>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</si>
  <si>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</si>
  <si>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</si>
  <si>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</si>
  <si>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</si>
  <si>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</si>
  <si>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</si>
  <si>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</si>
  <si>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</si>
  <si>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</si>
  <si>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</si>
  <si>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</si>
  <si>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</si>
  <si>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</si>
  <si>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</si>
  <si>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</si>
  <si>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</si>
  <si>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</si>
  <si>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</si>
  <si>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</si>
  <si>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</si>
  <si>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</si>
  <si>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</si>
  <si>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</si>
  <si>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</si>
  <si>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</si>
  <si>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</si>
  <si>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</si>
  <si>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</si>
  <si>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</si>
  <si>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</si>
  <si>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</si>
  <si>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</si>
  <si>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</si>
  <si>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</si>
  <si>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</si>
  <si>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</si>
  <si>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</si>
  <si>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</si>
  <si>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</si>
  <si>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</si>
  <si>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</si>
  <si>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</si>
  <si>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</si>
  <si>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</si>
  <si>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</si>
  <si>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</si>
  <si>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</si>
  <si>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</si>
  <si>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</si>
  <si>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</si>
  <si>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</si>
  <si>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</si>
  <si>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</si>
  <si>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</si>
  <si>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</si>
  <si>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</si>
  <si>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</si>
  <si>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</si>
  <si>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</si>
  <si>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</si>
  <si>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</si>
  <si>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</si>
  <si>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</si>
  <si>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</si>
  <si>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</si>
  <si>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</si>
  <si>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</si>
  <si>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</si>
  <si>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</si>
  <si>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</si>
  <si>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</si>
  <si>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</si>
  <si>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</si>
  <si>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</si>
  <si>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</si>
  <si>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</si>
  <si>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</si>
  <si>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</si>
  <si>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</si>
  <si>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</si>
  <si>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</si>
  <si>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</si>
  <si>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</si>
  <si>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</si>
  <si>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</si>
  <si>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</si>
  <si>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</si>
  <si>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</si>
  <si>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</si>
  <si>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</si>
  <si>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</si>
  <si>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</si>
  <si>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</si>
  <si>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</si>
  <si>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</si>
  <si>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</si>
  <si>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</si>
  <si>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</si>
  <si>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</si>
  <si>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</si>
  <si>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</si>
  <si>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</si>
  <si>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</si>
  <si>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</si>
  <si>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</si>
  <si>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</si>
  <si>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</si>
  <si>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</si>
  <si>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</si>
  <si>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</si>
  <si>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</si>
  <si>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</si>
  <si>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</si>
  <si>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</si>
  <si>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</si>
  <si>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</si>
  <si>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</si>
  <si>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</si>
  <si>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</si>
  <si>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</si>
  <si>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</si>
  <si>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</si>
  <si>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</si>
  <si>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</si>
  <si>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</si>
  <si>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</si>
  <si>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</si>
  <si>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</si>
  <si>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</si>
  <si>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</si>
  <si>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</si>
  <si>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</si>
  <si>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</si>
  <si>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</si>
  <si>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</si>
  <si>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</si>
  <si>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</si>
  <si>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</si>
  <si>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</si>
  <si>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</si>
  <si>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</si>
  <si>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</si>
  <si>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</si>
  <si>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</si>
  <si>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</si>
  <si>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</si>
  <si>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</si>
  <si>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</si>
  <si>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</si>
  <si>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</si>
  <si>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</si>
  <si>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</si>
  <si>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</si>
  <si>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</si>
  <si>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</si>
  <si>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</si>
  <si>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</si>
  <si>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</si>
  <si>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</si>
  <si>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</si>
  <si>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</si>
  <si>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</si>
  <si>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</si>
  <si>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</si>
  <si>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</si>
  <si>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</si>
  <si>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</si>
  <si>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</si>
  <si>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</si>
  <si>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</si>
  <si>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</si>
  <si>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</si>
  <si>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</si>
  <si>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</si>
  <si>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</si>
  <si>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</si>
  <si>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</si>
  <si>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</si>
  <si>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</si>
  <si>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</si>
  <si>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</si>
  <si>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</si>
  <si>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</si>
  <si>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</si>
  <si>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</si>
  <si>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</si>
  <si>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</si>
  <si>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</si>
  <si>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</si>
  <si>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</si>
  <si>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</si>
  <si>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</si>
  <si>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</si>
  <si>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</si>
  <si>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</si>
  <si>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</si>
  <si>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</si>
  <si>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</si>
  <si>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</si>
  <si>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</si>
  <si>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</si>
  <si>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</si>
  <si>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</si>
  <si>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</si>
  <si>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</si>
  <si>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</si>
  <si>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</si>
  <si>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</si>
  <si>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</si>
  <si>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</si>
  <si>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</si>
  <si>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</si>
  <si>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</si>
  <si>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</si>
  <si>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</si>
  <si>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</si>
  <si>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</si>
  <si>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</si>
  <si>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</si>
  <si>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</si>
  <si>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</si>
  <si>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</si>
  <si>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</si>
  <si>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</si>
  <si>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</si>
  <si>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</si>
  <si>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</si>
  <si>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</si>
  <si>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</si>
  <si>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</si>
  <si>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</si>
  <si>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</si>
  <si>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</si>
  <si>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</si>
  <si>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</si>
  <si>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</si>
  <si>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</si>
  <si>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</si>
  <si>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</si>
  <si>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</si>
  <si>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</si>
  <si>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</si>
  <si>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</si>
  <si>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</si>
  <si>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</si>
  <si>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</si>
  <si>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</si>
  <si>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</si>
  <si>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</si>
  <si>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</si>
  <si>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</si>
  <si>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</si>
  <si>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</si>
  <si>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</si>
  <si>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</si>
  <si>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</si>
  <si>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</si>
  <si>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</si>
  <si>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</si>
  <si>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</si>
  <si>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</si>
  <si>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</si>
  <si>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</si>
  <si>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</si>
  <si>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</si>
  <si>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</si>
  <si>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</si>
  <si>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</si>
  <si>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</si>
  <si>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</si>
  <si>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</si>
  <si>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</si>
  <si>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</si>
  <si>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</si>
  <si>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</si>
  <si>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</si>
  <si>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</si>
  <si>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</si>
  <si>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</si>
  <si>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</si>
  <si>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</si>
  <si>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</si>
  <si>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</si>
  <si>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</si>
  <si>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</si>
  <si>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</si>
  <si>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</si>
  <si>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</si>
  <si>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</si>
  <si>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</si>
  <si>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</si>
  <si>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</si>
  <si>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</si>
  <si>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</si>
  <si>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</si>
  <si>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</si>
  <si>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</si>
  <si>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</si>
  <si>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</si>
  <si>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</si>
  <si>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</si>
  <si>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</si>
  <si>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</si>
  <si>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</si>
  <si>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</si>
  <si>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</si>
  <si>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</si>
  <si>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</si>
  <si>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</si>
  <si>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</si>
  <si>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</si>
  <si>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</si>
  <si>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</si>
  <si>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</si>
  <si>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</si>
  <si>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</si>
  <si>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</si>
  <si>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</si>
  <si>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</si>
  <si>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</si>
  <si>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</si>
  <si>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</si>
  <si>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</si>
  <si>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</si>
  <si>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</si>
  <si>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</si>
  <si>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</si>
  <si>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</si>
  <si>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</si>
  <si>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</si>
  <si>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</si>
  <si>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</si>
  <si>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</si>
  <si>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</si>
  <si>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</si>
  <si>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</si>
  <si>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</si>
  <si>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</si>
  <si>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</si>
  <si>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</si>
  <si>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</si>
  <si>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</si>
  <si>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</si>
  <si>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</si>
  <si>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</si>
  <si>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</si>
  <si>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</si>
  <si>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</si>
  <si>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</si>
  <si>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</si>
  <si>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</si>
  <si>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</si>
  <si>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</si>
  <si>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</si>
  <si>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</si>
  <si>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</si>
  <si>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</si>
  <si>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</si>
  <si>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</si>
  <si>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</si>
  <si>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</si>
  <si>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</si>
  <si>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</si>
  <si>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</si>
  <si>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</si>
  <si>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</si>
  <si>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</si>
  <si>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</si>
  <si>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</si>
  <si>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</si>
  <si>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</si>
  <si>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</si>
  <si>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</si>
  <si>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</si>
  <si>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</si>
  <si>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</si>
  <si>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</si>
  <si>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</si>
  <si>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</si>
  <si>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</si>
  <si>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</si>
  <si>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</si>
  <si>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</si>
  <si>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</si>
  <si>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</si>
  <si>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</si>
  <si>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</si>
  <si>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</si>
  <si>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</si>
  <si>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</si>
  <si>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</si>
  <si>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</si>
  <si>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</si>
  <si>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</si>
  <si>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</si>
  <si>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</si>
  <si>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</si>
  <si>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</si>
  <si>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</si>
  <si>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</si>
  <si>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</si>
  <si>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</si>
  <si>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</si>
  <si>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</si>
  <si>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</si>
  <si>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</si>
  <si>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</si>
  <si>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</si>
  <si>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</si>
  <si>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</si>
  <si>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</si>
  <si>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</si>
  <si>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</si>
  <si>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</si>
  <si>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</si>
  <si>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</si>
  <si>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</si>
  <si>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</si>
  <si>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</si>
  <si>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</si>
  <si>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</si>
  <si>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</si>
  <si>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</si>
  <si>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</si>
  <si>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</si>
  <si>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</si>
  <si>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</si>
  <si>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</si>
  <si>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</si>
  <si>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</si>
  <si>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</si>
  <si>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</si>
  <si>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</si>
  <si>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</si>
  <si>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</si>
  <si>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</si>
  <si>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</si>
  <si>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</si>
  <si>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</si>
  <si>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</si>
  <si>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</si>
  <si>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</si>
  <si>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</si>
  <si>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</si>
  <si>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</si>
  <si>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</si>
  <si>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</si>
  <si>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</si>
  <si>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</si>
  <si>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</si>
  <si>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</si>
  <si>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</si>
  <si>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</si>
  <si>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</si>
  <si>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</si>
  <si>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</si>
  <si>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</si>
  <si>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</si>
  <si>
    <t>En Servicio</t>
  </si>
  <si>
    <t>20/4/2021 8:46</t>
  </si>
  <si>
    <t>20/4/2021 8:40</t>
  </si>
  <si>
    <t>REINICIO FALLIDO</t>
  </si>
  <si>
    <t>20/4/2021 9:49</t>
  </si>
  <si>
    <t>20/4/2021 9:47</t>
  </si>
  <si>
    <t>20/4/2021 9:46</t>
  </si>
  <si>
    <t>REINICIO EXITOSO</t>
  </si>
  <si>
    <t>CARGA EXITOSA</t>
  </si>
  <si>
    <t>Ballast, Carlos Alexis</t>
  </si>
  <si>
    <t>Moreta, Christian Aury</t>
  </si>
  <si>
    <t>Peguero Solano, Victor Manuel</t>
  </si>
  <si>
    <t xml:space="preserve">DISPENSADOR </t>
  </si>
  <si>
    <t>Toribio Batista, Junior De Jesus</t>
  </si>
  <si>
    <t>Fernandez Pichardo, Jorge Rafael</t>
  </si>
  <si>
    <t>Reyes Martinez, Samuel Elymax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</si>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</sst>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4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RowStripe" dxfId="360"/>
      <tableStyleElement type="firstColumnStripe" dxfId="3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2"/>
  <sheetViews>
    <sheetView tabSelected="1" zoomScale="95" zoomScaleNormal="95" workbookViewId="0">
      <pane ySplit="4" topLeftCell="A173" activePane="bottomLeft" state="frozen"/>
      <selection pane="bottomLeft" activeCell="I18" sqref="I18"/>
    </sheetView>
  </sheetViews>
  <sheetFormatPr baseColWidth="10" defaultColWidth="21" defaultRowHeight="15" x14ac:dyDescent="0.25"/>
  <cols>
    <col min="1" max="1" width="25.140625" style="90" bestFit="1" customWidth="1"/>
    <col min="2" max="2" width="19.28515625" style="116" bestFit="1" customWidth="1"/>
    <col min="3" max="3" width="17.140625" style="46" bestFit="1" customWidth="1"/>
    <col min="4" max="4" width="26.85546875" style="90" bestFit="1" customWidth="1"/>
    <col min="5" max="5" width="11.140625" style="85" bestFit="1" customWidth="1"/>
    <col min="6" max="6" width="11.85546875" style="47" bestFit="1" customWidth="1"/>
    <col min="7" max="7" width="50.85546875" style="47" bestFit="1" customWidth="1"/>
    <col min="8" max="11" width="5.28515625" style="47" bestFit="1" customWidth="1"/>
    <col min="12" max="12" width="48.28515625" style="47" bestFit="1" customWidth="1"/>
    <col min="13" max="13" width="18.85546875" style="90" bestFit="1" customWidth="1"/>
    <col min="14" max="14" width="16.5703125" style="90" bestFit="1" customWidth="1"/>
    <col min="15" max="15" width="40.140625" style="90" bestFit="1" customWidth="1"/>
    <col min="16" max="16" width="22.140625" style="92" bestFit="1" customWidth="1"/>
    <col min="17" max="17" width="48.28515625" style="78" bestFit="1" customWidth="1"/>
    <col min="18" max="16384" width="21" style="44"/>
  </cols>
  <sheetData>
    <row r="1" spans="1:18" ht="18" x14ac:dyDescent="0.25">
      <c r="A1" s="151" t="s">
        <v>2160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2583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335856158</v>
      </c>
      <c r="C5" s="118">
        <v>44302.623217592591</v>
      </c>
      <c r="D5" s="119" t="s">
        <v>2491</v>
      </c>
      <c r="E5" s="120">
        <v>701</v>
      </c>
      <c r="F5" s="139" t="str">
        <f>VLOOKUP(E5,VIP!$A$2:$O12619,2,0)</f>
        <v>DRBR701</v>
      </c>
      <c r="G5" s="119" t="str">
        <f>VLOOKUP(E5,'LISTADO ATM'!$A$2:$B$900,2,0)</f>
        <v>ATM Autoservicio Los Alcarrizos</v>
      </c>
      <c r="H5" s="119" t="str">
        <f>VLOOKUP(E5,VIP!$A$2:$O17540,7,FALSE)</f>
        <v>Si</v>
      </c>
      <c r="I5" s="119" t="str">
        <f>VLOOKUP(E5,VIP!$A$2:$O9505,8,FALSE)</f>
        <v>Si</v>
      </c>
      <c r="J5" s="119" t="str">
        <f>VLOOKUP(E5,VIP!$A$2:$O9455,8,FALSE)</f>
        <v>Si</v>
      </c>
      <c r="K5" s="119" t="str">
        <f>VLOOKUP(E5,VIP!$A$2:$O13029,6,0)</f>
        <v>NO</v>
      </c>
      <c r="L5" s="121" t="s">
        <v>2528</v>
      </c>
      <c r="M5" s="191" t="s">
        <v>2586</v>
      </c>
      <c r="N5" s="191" t="s">
        <v>2530</v>
      </c>
      <c r="O5" s="139" t="s">
        <v>2492</v>
      </c>
      <c r="P5" s="134"/>
      <c r="Q5" s="192">
        <v>44306.397916666669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335856471</v>
      </c>
      <c r="C6" s="118">
        <v>44302.761157407411</v>
      </c>
      <c r="D6" s="119" t="s">
        <v>2188</v>
      </c>
      <c r="E6" s="120">
        <v>234</v>
      </c>
      <c r="F6" s="139" t="str">
        <f>VLOOKUP(E6,VIP!$A$2:$O12619,2,0)</f>
        <v>DRBR234</v>
      </c>
      <c r="G6" s="119" t="str">
        <f>VLOOKUP(E6,'LISTADO ATM'!$A$2:$B$900,2,0)</f>
        <v xml:space="preserve">ATM Oficina Boca Chica I </v>
      </c>
      <c r="H6" s="119" t="str">
        <f>VLOOKUP(E6,VIP!$A$2:$O17540,7,FALSE)</f>
        <v>Si</v>
      </c>
      <c r="I6" s="119" t="str">
        <f>VLOOKUP(E6,VIP!$A$2:$O9505,8,FALSE)</f>
        <v>Si</v>
      </c>
      <c r="J6" s="119" t="str">
        <f>VLOOKUP(E6,VIP!$A$2:$O9455,8,FALSE)</f>
        <v>Si</v>
      </c>
      <c r="K6" s="119" t="str">
        <f>VLOOKUP(E6,VIP!$A$2:$O13029,6,0)</f>
        <v>NO</v>
      </c>
      <c r="L6" s="121" t="s">
        <v>2528</v>
      </c>
      <c r="M6" s="191" t="s">
        <v>2586</v>
      </c>
      <c r="N6" s="191" t="s">
        <v>2530</v>
      </c>
      <c r="O6" s="139" t="s">
        <v>2473</v>
      </c>
      <c r="P6" s="134"/>
      <c r="Q6" s="192">
        <v>44306.442361111112</v>
      </c>
    </row>
    <row r="7" spans="1:18" s="99" customFormat="1" ht="18" x14ac:dyDescent="0.25">
      <c r="A7" s="119" t="str">
        <f>VLOOKUP(E7,'LISTADO ATM'!$A$2:$C$901,3,0)</f>
        <v>DISTRITO NACIONAL</v>
      </c>
      <c r="B7" s="136">
        <v>335856528</v>
      </c>
      <c r="C7" s="118">
        <v>44303.324675925927</v>
      </c>
      <c r="D7" s="119" t="s">
        <v>2188</v>
      </c>
      <c r="E7" s="120">
        <v>812</v>
      </c>
      <c r="F7" s="139" t="str">
        <f>VLOOKUP(E7,VIP!$A$2:$O12625,2,0)</f>
        <v>DRBR812</v>
      </c>
      <c r="G7" s="119" t="str">
        <f>VLOOKUP(E7,'LISTADO ATM'!$A$2:$B$900,2,0)</f>
        <v xml:space="preserve">ATM Canasta del Pueblo </v>
      </c>
      <c r="H7" s="119" t="str">
        <f>VLOOKUP(E7,VIP!$A$2:$O17546,7,FALSE)</f>
        <v>Si</v>
      </c>
      <c r="I7" s="119" t="str">
        <f>VLOOKUP(E7,VIP!$A$2:$O9511,8,FALSE)</f>
        <v>Si</v>
      </c>
      <c r="J7" s="119" t="str">
        <f>VLOOKUP(E7,VIP!$A$2:$O9461,8,FALSE)</f>
        <v>Si</v>
      </c>
      <c r="K7" s="119" t="str">
        <f>VLOOKUP(E7,VIP!$A$2:$O13035,6,0)</f>
        <v>NO</v>
      </c>
      <c r="L7" s="121" t="s">
        <v>2253</v>
      </c>
      <c r="M7" s="117" t="s">
        <v>2464</v>
      </c>
      <c r="N7" s="117" t="s">
        <v>2505</v>
      </c>
      <c r="O7" s="139" t="s">
        <v>2473</v>
      </c>
      <c r="P7" s="134"/>
      <c r="Q7" s="117" t="s">
        <v>2253</v>
      </c>
    </row>
    <row r="8" spans="1:18" s="99" customFormat="1" ht="18" x14ac:dyDescent="0.25">
      <c r="A8" s="119" t="str">
        <f>VLOOKUP(E8,'LISTADO ATM'!$A$2:$C$901,3,0)</f>
        <v>DISTRITO NACIONAL</v>
      </c>
      <c r="B8" s="136">
        <v>335856814</v>
      </c>
      <c r="C8" s="118">
        <v>44303.566921296297</v>
      </c>
      <c r="D8" s="119" t="s">
        <v>2491</v>
      </c>
      <c r="E8" s="120">
        <v>2</v>
      </c>
      <c r="F8" s="139" t="str">
        <f>VLOOKUP(E8,VIP!$A$2:$O12627,2,0)</f>
        <v>DRBR002</v>
      </c>
      <c r="G8" s="119" t="str">
        <f>VLOOKUP(E8,'LISTADO ATM'!$A$2:$B$900,2,0)</f>
        <v>ATM Autoservicio Padre Castellano</v>
      </c>
      <c r="H8" s="119" t="str">
        <f>VLOOKUP(E8,VIP!$A$2:$O17548,7,FALSE)</f>
        <v>Si</v>
      </c>
      <c r="I8" s="119" t="str">
        <f>VLOOKUP(E8,VIP!$A$2:$O9513,8,FALSE)</f>
        <v>Si</v>
      </c>
      <c r="J8" s="119" t="str">
        <f>VLOOKUP(E8,VIP!$A$2:$O9463,8,FALSE)</f>
        <v>Si</v>
      </c>
      <c r="K8" s="119" t="str">
        <f>VLOOKUP(E8,VIP!$A$2:$O13037,6,0)</f>
        <v>NO</v>
      </c>
      <c r="L8" s="121" t="s">
        <v>2528</v>
      </c>
      <c r="M8" s="191" t="s">
        <v>2586</v>
      </c>
      <c r="N8" s="117" t="s">
        <v>2471</v>
      </c>
      <c r="O8" s="139" t="s">
        <v>2492</v>
      </c>
      <c r="P8" s="134"/>
      <c r="Q8" s="192">
        <v>44306.634027777778</v>
      </c>
    </row>
    <row r="9" spans="1:18" s="99" customFormat="1" ht="18" x14ac:dyDescent="0.25">
      <c r="A9" s="119" t="str">
        <f>VLOOKUP(E9,'LISTADO ATM'!$A$2:$C$901,3,0)</f>
        <v>DISTRITO NACIONAL</v>
      </c>
      <c r="B9" s="136">
        <v>335856875</v>
      </c>
      <c r="C9" s="118">
        <v>44303.702673611115</v>
      </c>
      <c r="D9" s="119" t="s">
        <v>2491</v>
      </c>
      <c r="E9" s="120">
        <v>390</v>
      </c>
      <c r="F9" s="139" t="str">
        <f>VLOOKUP(E9,VIP!$A$2:$O12650,2,0)</f>
        <v>DRBR390</v>
      </c>
      <c r="G9" s="119" t="str">
        <f>VLOOKUP(E9,'LISTADO ATM'!$A$2:$B$900,2,0)</f>
        <v xml:space="preserve">ATM Oficina Boca Chica II </v>
      </c>
      <c r="H9" s="119" t="str">
        <f>VLOOKUP(E9,VIP!$A$2:$O17571,7,FALSE)</f>
        <v>Si</v>
      </c>
      <c r="I9" s="119" t="str">
        <f>VLOOKUP(E9,VIP!$A$2:$O9536,8,FALSE)</f>
        <v>Si</v>
      </c>
      <c r="J9" s="119" t="str">
        <f>VLOOKUP(E9,VIP!$A$2:$O9486,8,FALSE)</f>
        <v>Si</v>
      </c>
      <c r="K9" s="119" t="str">
        <f>VLOOKUP(E9,VIP!$A$2:$O13060,6,0)</f>
        <v>NO</v>
      </c>
      <c r="L9" s="121" t="s">
        <v>2528</v>
      </c>
      <c r="M9" s="191" t="s">
        <v>2586</v>
      </c>
      <c r="N9" s="191" t="s">
        <v>2530</v>
      </c>
      <c r="O9" s="139" t="s">
        <v>2492</v>
      </c>
      <c r="P9" s="134"/>
      <c r="Q9" s="192">
        <v>44306.400694444441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335856881</v>
      </c>
      <c r="C10" s="118">
        <v>44303.720509259256</v>
      </c>
      <c r="D10" s="119" t="s">
        <v>2467</v>
      </c>
      <c r="E10" s="120">
        <v>900</v>
      </c>
      <c r="F10" s="139" t="str">
        <f>VLOOKUP(E10,VIP!$A$2:$O12646,2,0)</f>
        <v>DRBR900</v>
      </c>
      <c r="G10" s="119" t="str">
        <f>VLOOKUP(E10,'LISTADO ATM'!$A$2:$B$900,2,0)</f>
        <v xml:space="preserve">ATM UNP Merca Santo Domingo </v>
      </c>
      <c r="H10" s="119" t="str">
        <f>VLOOKUP(E10,VIP!$A$2:$O17567,7,FALSE)</f>
        <v>Si</v>
      </c>
      <c r="I10" s="119" t="str">
        <f>VLOOKUP(E10,VIP!$A$2:$O9532,8,FALSE)</f>
        <v>Si</v>
      </c>
      <c r="J10" s="119" t="str">
        <f>VLOOKUP(E10,VIP!$A$2:$O9482,8,FALSE)</f>
        <v>Si</v>
      </c>
      <c r="K10" s="119" t="str">
        <f>VLOOKUP(E10,VIP!$A$2:$O13056,6,0)</f>
        <v>NO</v>
      </c>
      <c r="L10" s="121" t="s">
        <v>2524</v>
      </c>
      <c r="M10" s="191" t="s">
        <v>2586</v>
      </c>
      <c r="N10" s="117" t="s">
        <v>2471</v>
      </c>
      <c r="O10" s="139" t="s">
        <v>2472</v>
      </c>
      <c r="P10" s="134"/>
      <c r="Q10" s="192">
        <v>44306.599305555559</v>
      </c>
    </row>
    <row r="11" spans="1:18" s="99" customFormat="1" ht="18" x14ac:dyDescent="0.25">
      <c r="A11" s="119" t="str">
        <f>VLOOKUP(E11,'LISTADO ATM'!$A$2:$C$901,3,0)</f>
        <v>DISTRITO NACIONAL</v>
      </c>
      <c r="B11" s="136">
        <v>335856901</v>
      </c>
      <c r="C11" s="118">
        <v>44303.790578703702</v>
      </c>
      <c r="D11" s="119" t="s">
        <v>2467</v>
      </c>
      <c r="E11" s="120">
        <v>486</v>
      </c>
      <c r="F11" s="139" t="str">
        <f>VLOOKUP(E11,VIP!$A$2:$O12642,2,0)</f>
        <v>DRBR486</v>
      </c>
      <c r="G11" s="119" t="str">
        <f>VLOOKUP(E11,'LISTADO ATM'!$A$2:$B$900,2,0)</f>
        <v xml:space="preserve">ATM Olé La Caleta </v>
      </c>
      <c r="H11" s="119" t="str">
        <f>VLOOKUP(E11,VIP!$A$2:$O17563,7,FALSE)</f>
        <v>Si</v>
      </c>
      <c r="I11" s="119" t="str">
        <f>VLOOKUP(E11,VIP!$A$2:$O9528,8,FALSE)</f>
        <v>Si</v>
      </c>
      <c r="J11" s="119" t="str">
        <f>VLOOKUP(E11,VIP!$A$2:$O9478,8,FALSE)</f>
        <v>Si</v>
      </c>
      <c r="K11" s="119" t="str">
        <f>VLOOKUP(E11,VIP!$A$2:$O13052,6,0)</f>
        <v>NO</v>
      </c>
      <c r="L11" s="121" t="s">
        <v>2528</v>
      </c>
      <c r="M11" s="117" t="s">
        <v>2464</v>
      </c>
      <c r="N11" s="117" t="s">
        <v>2471</v>
      </c>
      <c r="O11" s="139" t="s">
        <v>2472</v>
      </c>
      <c r="P11" s="134"/>
      <c r="Q11" s="117" t="s">
        <v>2528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335856929</v>
      </c>
      <c r="C12" s="118">
        <v>44304.382743055554</v>
      </c>
      <c r="D12" s="119" t="s">
        <v>2467</v>
      </c>
      <c r="E12" s="120">
        <v>577</v>
      </c>
      <c r="F12" s="139" t="str">
        <f>VLOOKUP(E12,VIP!$A$2:$O12649,2,0)</f>
        <v>DRBR173</v>
      </c>
      <c r="G12" s="119" t="str">
        <f>VLOOKUP(E12,'LISTADO ATM'!$A$2:$B$900,2,0)</f>
        <v xml:space="preserve">ATM Olé Ave. Duarte </v>
      </c>
      <c r="H12" s="119" t="str">
        <f>VLOOKUP(E12,VIP!$A$2:$O17570,7,FALSE)</f>
        <v>Si</v>
      </c>
      <c r="I12" s="119" t="str">
        <f>VLOOKUP(E12,VIP!$A$2:$O9535,8,FALSE)</f>
        <v>Si</v>
      </c>
      <c r="J12" s="119" t="str">
        <f>VLOOKUP(E12,VIP!$A$2:$O9485,8,FALSE)</f>
        <v>Si</v>
      </c>
      <c r="K12" s="119" t="str">
        <f>VLOOKUP(E12,VIP!$A$2:$O13059,6,0)</f>
        <v>SI</v>
      </c>
      <c r="L12" s="121" t="s">
        <v>2458</v>
      </c>
      <c r="M12" s="191" t="s">
        <v>2586</v>
      </c>
      <c r="N12" s="117" t="s">
        <v>2471</v>
      </c>
      <c r="O12" s="139" t="s">
        <v>2472</v>
      </c>
      <c r="P12" s="134"/>
      <c r="Q12" s="192">
        <v>44306.443749999999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335856931</v>
      </c>
      <c r="C13" s="118">
        <v>44304.387870370374</v>
      </c>
      <c r="D13" s="119" t="s">
        <v>2467</v>
      </c>
      <c r="E13" s="120">
        <v>180</v>
      </c>
      <c r="F13" s="147" t="str">
        <f>VLOOKUP(E13,VIP!$A$2:$O12647,2,0)</f>
        <v>DRBR180</v>
      </c>
      <c r="G13" s="119" t="str">
        <f>VLOOKUP(E13,'LISTADO ATM'!$A$2:$B$900,2,0)</f>
        <v xml:space="preserve">ATM Megacentro II </v>
      </c>
      <c r="H13" s="119" t="str">
        <f>VLOOKUP(E13,VIP!$A$2:$O17568,7,FALSE)</f>
        <v>Si</v>
      </c>
      <c r="I13" s="119" t="str">
        <f>VLOOKUP(E13,VIP!$A$2:$O9533,8,FALSE)</f>
        <v>Si</v>
      </c>
      <c r="J13" s="119" t="str">
        <f>VLOOKUP(E13,VIP!$A$2:$O9483,8,FALSE)</f>
        <v>Si</v>
      </c>
      <c r="K13" s="119" t="str">
        <f>VLOOKUP(E13,VIP!$A$2:$O13057,6,0)</f>
        <v>SI</v>
      </c>
      <c r="L13" s="121" t="s">
        <v>2458</v>
      </c>
      <c r="M13" s="191" t="s">
        <v>2586</v>
      </c>
      <c r="N13" s="117" t="s">
        <v>2471</v>
      </c>
      <c r="O13" s="139" t="s">
        <v>2472</v>
      </c>
      <c r="P13" s="134"/>
      <c r="Q13" s="192">
        <v>44306.605555555558</v>
      </c>
    </row>
    <row r="14" spans="1:18" s="99" customFormat="1" ht="18" x14ac:dyDescent="0.25">
      <c r="A14" s="119" t="str">
        <f>VLOOKUP(E14,'LISTADO ATM'!$A$2:$C$901,3,0)</f>
        <v>DISTRITO NACIONAL</v>
      </c>
      <c r="B14" s="136">
        <v>335856943</v>
      </c>
      <c r="C14" s="118">
        <v>44304.419733796298</v>
      </c>
      <c r="D14" s="119" t="s">
        <v>2188</v>
      </c>
      <c r="E14" s="120">
        <v>932</v>
      </c>
      <c r="F14" s="139" t="str">
        <f>VLOOKUP(E14,VIP!$A$2:$O12643,2,0)</f>
        <v>DRBR01E</v>
      </c>
      <c r="G14" s="119" t="str">
        <f>VLOOKUP(E14,'LISTADO ATM'!$A$2:$B$900,2,0)</f>
        <v xml:space="preserve">ATM Banco Agrícola </v>
      </c>
      <c r="H14" s="119" t="str">
        <f>VLOOKUP(E14,VIP!$A$2:$O17564,7,FALSE)</f>
        <v>Si</v>
      </c>
      <c r="I14" s="119" t="str">
        <f>VLOOKUP(E14,VIP!$A$2:$O9529,8,FALSE)</f>
        <v>Si</v>
      </c>
      <c r="J14" s="119" t="str">
        <f>VLOOKUP(E14,VIP!$A$2:$O9479,8,FALSE)</f>
        <v>Si</v>
      </c>
      <c r="K14" s="119" t="str">
        <f>VLOOKUP(E14,VIP!$A$2:$O13053,6,0)</f>
        <v>NO</v>
      </c>
      <c r="L14" s="121" t="s">
        <v>2487</v>
      </c>
      <c r="M14" s="191" t="s">
        <v>2586</v>
      </c>
      <c r="N14" s="191" t="s">
        <v>2530</v>
      </c>
      <c r="O14" s="139" t="s">
        <v>2473</v>
      </c>
      <c r="P14" s="134"/>
      <c r="Q14" s="192">
        <v>44306.525000000001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335856947</v>
      </c>
      <c r="C15" s="118">
        <v>44304.435266203705</v>
      </c>
      <c r="D15" s="119" t="s">
        <v>2467</v>
      </c>
      <c r="E15" s="120">
        <v>979</v>
      </c>
      <c r="F15" s="139" t="str">
        <f>VLOOKUP(E15,VIP!$A$2:$O12639,2,0)</f>
        <v>DRBR979</v>
      </c>
      <c r="G15" s="119" t="str">
        <f>VLOOKUP(E15,'LISTADO ATM'!$A$2:$B$900,2,0)</f>
        <v xml:space="preserve">ATM Oficina Luperón I </v>
      </c>
      <c r="H15" s="119" t="str">
        <f>VLOOKUP(E15,VIP!$A$2:$O17560,7,FALSE)</f>
        <v>Si</v>
      </c>
      <c r="I15" s="119" t="str">
        <f>VLOOKUP(E15,VIP!$A$2:$O9525,8,FALSE)</f>
        <v>Si</v>
      </c>
      <c r="J15" s="119" t="str">
        <f>VLOOKUP(E15,VIP!$A$2:$O9475,8,FALSE)</f>
        <v>Si</v>
      </c>
      <c r="K15" s="119" t="str">
        <f>VLOOKUP(E15,VIP!$A$2:$O13049,6,0)</f>
        <v>NO</v>
      </c>
      <c r="L15" s="121" t="s">
        <v>2528</v>
      </c>
      <c r="M15" s="191" t="s">
        <v>2586</v>
      </c>
      <c r="N15" s="117" t="s">
        <v>2471</v>
      </c>
      <c r="O15" s="139" t="s">
        <v>2472</v>
      </c>
      <c r="P15" s="134"/>
      <c r="Q15" s="192">
        <v>44306.513194444444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335856964</v>
      </c>
      <c r="C16" s="118">
        <v>44304.525324074071</v>
      </c>
      <c r="D16" s="119" t="s">
        <v>2467</v>
      </c>
      <c r="E16" s="120">
        <v>938</v>
      </c>
      <c r="F16" s="139" t="str">
        <f>VLOOKUP(E16,VIP!$A$2:$O12648,2,0)</f>
        <v>DRBR938</v>
      </c>
      <c r="G16" s="119" t="str">
        <f>VLOOKUP(E16,'LISTADO ATM'!$A$2:$B$900,2,0)</f>
        <v xml:space="preserve">ATM Autobanco Oficina Filadelfia Plaza </v>
      </c>
      <c r="H16" s="119" t="str">
        <f>VLOOKUP(E16,VIP!$A$2:$O17569,7,FALSE)</f>
        <v>Si</v>
      </c>
      <c r="I16" s="119" t="str">
        <f>VLOOKUP(E16,VIP!$A$2:$O9534,8,FALSE)</f>
        <v>Si</v>
      </c>
      <c r="J16" s="119" t="str">
        <f>VLOOKUP(E16,VIP!$A$2:$O9484,8,FALSE)</f>
        <v>Si</v>
      </c>
      <c r="K16" s="119" t="str">
        <f>VLOOKUP(E16,VIP!$A$2:$O13058,6,0)</f>
        <v>NO</v>
      </c>
      <c r="L16" s="121" t="s">
        <v>2458</v>
      </c>
      <c r="M16" s="191" t="s">
        <v>2586</v>
      </c>
      <c r="N16" s="117" t="s">
        <v>2471</v>
      </c>
      <c r="O16" s="139" t="s">
        <v>2472</v>
      </c>
      <c r="P16" s="134"/>
      <c r="Q16" s="192">
        <v>44306.606249999997</v>
      </c>
    </row>
    <row r="17" spans="1:17" s="99" customFormat="1" ht="18" x14ac:dyDescent="0.25">
      <c r="A17" s="119" t="str">
        <f>VLOOKUP(E17,'LISTADO ATM'!$A$2:$C$901,3,0)</f>
        <v>ESTE</v>
      </c>
      <c r="B17" s="136">
        <v>335856978</v>
      </c>
      <c r="C17" s="118">
        <v>44304.558981481481</v>
      </c>
      <c r="D17" s="119" t="s">
        <v>2467</v>
      </c>
      <c r="E17" s="120">
        <v>651</v>
      </c>
      <c r="F17" s="139" t="str">
        <f>VLOOKUP(E17,VIP!$A$2:$O12638,2,0)</f>
        <v>DRBR651</v>
      </c>
      <c r="G17" s="119" t="str">
        <f>VLOOKUP(E17,'LISTADO ATM'!$A$2:$B$900,2,0)</f>
        <v>ATM Eco Petroleo Romana</v>
      </c>
      <c r="H17" s="119" t="str">
        <f>VLOOKUP(E17,VIP!$A$2:$O17559,7,FALSE)</f>
        <v>Si</v>
      </c>
      <c r="I17" s="119" t="str">
        <f>VLOOKUP(E17,VIP!$A$2:$O9524,8,FALSE)</f>
        <v>Si</v>
      </c>
      <c r="J17" s="119" t="str">
        <f>VLOOKUP(E17,VIP!$A$2:$O9474,8,FALSE)</f>
        <v>Si</v>
      </c>
      <c r="K17" s="119" t="str">
        <f>VLOOKUP(E17,VIP!$A$2:$O13048,6,0)</f>
        <v>NO</v>
      </c>
      <c r="L17" s="121" t="s">
        <v>2528</v>
      </c>
      <c r="M17" s="117" t="s">
        <v>2464</v>
      </c>
      <c r="N17" s="117" t="s">
        <v>2471</v>
      </c>
      <c r="O17" s="139" t="s">
        <v>2472</v>
      </c>
      <c r="P17" s="134"/>
      <c r="Q17" s="117" t="s">
        <v>2528</v>
      </c>
    </row>
    <row r="18" spans="1:17" s="99" customFormat="1" ht="18" x14ac:dyDescent="0.25">
      <c r="A18" s="119" t="str">
        <f>VLOOKUP(E18,'LISTADO ATM'!$A$2:$C$901,3,0)</f>
        <v>DISTRITO NACIONAL</v>
      </c>
      <c r="B18" s="136">
        <v>335856986</v>
      </c>
      <c r="C18" s="118">
        <v>44304.647870370369</v>
      </c>
      <c r="D18" s="119" t="s">
        <v>2467</v>
      </c>
      <c r="E18" s="120">
        <v>540</v>
      </c>
      <c r="F18" s="139" t="str">
        <f>VLOOKUP(E18,VIP!$A$2:$O12634,2,0)</f>
        <v>DRBR540</v>
      </c>
      <c r="G18" s="119" t="str">
        <f>VLOOKUP(E18,'LISTADO ATM'!$A$2:$B$900,2,0)</f>
        <v xml:space="preserve">ATM Autoservicio Sambil I </v>
      </c>
      <c r="H18" s="119" t="str">
        <f>VLOOKUP(E18,VIP!$A$2:$O17555,7,FALSE)</f>
        <v>Si</v>
      </c>
      <c r="I18" s="119" t="str">
        <f>VLOOKUP(E18,VIP!$A$2:$O9520,8,FALSE)</f>
        <v>Si</v>
      </c>
      <c r="J18" s="119" t="str">
        <f>VLOOKUP(E18,VIP!$A$2:$O9470,8,FALSE)</f>
        <v>Si</v>
      </c>
      <c r="K18" s="119" t="str">
        <f>VLOOKUP(E18,VIP!$A$2:$O13044,6,0)</f>
        <v>NO</v>
      </c>
      <c r="L18" s="121" t="s">
        <v>2521</v>
      </c>
      <c r="M18" s="191" t="s">
        <v>2586</v>
      </c>
      <c r="N18" s="117" t="s">
        <v>2471</v>
      </c>
      <c r="O18" s="139" t="s">
        <v>2472</v>
      </c>
      <c r="P18" s="134"/>
      <c r="Q18" s="192">
        <v>44306.637499999997</v>
      </c>
    </row>
    <row r="19" spans="1:17" s="99" customFormat="1" ht="18" x14ac:dyDescent="0.25">
      <c r="A19" s="119" t="str">
        <f>VLOOKUP(E19,'LISTADO ATM'!$A$2:$C$901,3,0)</f>
        <v>DISTRITO NACIONAL</v>
      </c>
      <c r="B19" s="136">
        <v>335857031</v>
      </c>
      <c r="C19" s="118">
        <v>44304.994247685187</v>
      </c>
      <c r="D19" s="119" t="s">
        <v>2188</v>
      </c>
      <c r="E19" s="120">
        <v>473</v>
      </c>
      <c r="F19" s="139" t="str">
        <f>VLOOKUP(E19,VIP!$A$2:$O12641,2,0)</f>
        <v>DRBR473</v>
      </c>
      <c r="G19" s="119" t="str">
        <f>VLOOKUP(E19,'LISTADO ATM'!$A$2:$B$900,2,0)</f>
        <v xml:space="preserve">ATM Oficina Carrefour II </v>
      </c>
      <c r="H19" s="119" t="str">
        <f>VLOOKUP(E19,VIP!$A$2:$O17562,7,FALSE)</f>
        <v>Si</v>
      </c>
      <c r="I19" s="119" t="str">
        <f>VLOOKUP(E19,VIP!$A$2:$O9527,8,FALSE)</f>
        <v>Si</v>
      </c>
      <c r="J19" s="119" t="str">
        <f>VLOOKUP(E19,VIP!$A$2:$O9477,8,FALSE)</f>
        <v>Si</v>
      </c>
      <c r="K19" s="119" t="str">
        <f>VLOOKUP(E19,VIP!$A$2:$O13051,6,0)</f>
        <v>NO</v>
      </c>
      <c r="L19" s="121" t="s">
        <v>2227</v>
      </c>
      <c r="M19" s="191" t="s">
        <v>2586</v>
      </c>
      <c r="N19" s="117" t="s">
        <v>2471</v>
      </c>
      <c r="O19" s="139" t="s">
        <v>2473</v>
      </c>
      <c r="P19" s="134"/>
      <c r="Q19" s="191" t="s">
        <v>2588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335857032</v>
      </c>
      <c r="C20" s="118">
        <v>44304.994664351849</v>
      </c>
      <c r="D20" s="119" t="s">
        <v>2188</v>
      </c>
      <c r="E20" s="120">
        <v>542</v>
      </c>
      <c r="F20" s="139" t="str">
        <f>VLOOKUP(E20,VIP!$A$2:$O12640,2,0)</f>
        <v>DRBR542</v>
      </c>
      <c r="G20" s="119" t="str">
        <f>VLOOKUP(E20,'LISTADO ATM'!$A$2:$B$900,2,0)</f>
        <v>ATM S/M la Cadena Carretera Mella</v>
      </c>
      <c r="H20" s="119" t="str">
        <f>VLOOKUP(E20,VIP!$A$2:$O17561,7,FALSE)</f>
        <v>NO</v>
      </c>
      <c r="I20" s="119" t="str">
        <f>VLOOKUP(E20,VIP!$A$2:$O9526,8,FALSE)</f>
        <v>SI</v>
      </c>
      <c r="J20" s="119" t="str">
        <f>VLOOKUP(E20,VIP!$A$2:$O9476,8,FALSE)</f>
        <v>SI</v>
      </c>
      <c r="K20" s="119" t="str">
        <f>VLOOKUP(E20,VIP!$A$2:$O13050,6,0)</f>
        <v>NO</v>
      </c>
      <c r="L20" s="121" t="s">
        <v>2227</v>
      </c>
      <c r="M20" s="191" t="s">
        <v>2586</v>
      </c>
      <c r="N20" s="117" t="s">
        <v>2471</v>
      </c>
      <c r="O20" s="139" t="s">
        <v>2473</v>
      </c>
      <c r="P20" s="134"/>
      <c r="Q20" s="192">
        <v>44306.649305555555</v>
      </c>
    </row>
    <row r="21" spans="1:17" s="99" customFormat="1" ht="18" x14ac:dyDescent="0.25">
      <c r="A21" s="119" t="str">
        <f>VLOOKUP(E21,'LISTADO ATM'!$A$2:$C$901,3,0)</f>
        <v>SUR</v>
      </c>
      <c r="B21" s="136">
        <v>335857054</v>
      </c>
      <c r="C21" s="118">
        <v>44305.3205787037</v>
      </c>
      <c r="D21" s="119" t="s">
        <v>2491</v>
      </c>
      <c r="E21" s="120">
        <v>783</v>
      </c>
      <c r="F21" s="139" t="str">
        <f>VLOOKUP(E21,VIP!$A$2:$O12639,2,0)</f>
        <v>DRBR303</v>
      </c>
      <c r="G21" s="119" t="str">
        <f>VLOOKUP(E21,'LISTADO ATM'!$A$2:$B$900,2,0)</f>
        <v xml:space="preserve">ATM Autobanco Alfa y Omega (Barahona) </v>
      </c>
      <c r="H21" s="119" t="str">
        <f>VLOOKUP(E21,VIP!$A$2:$O17560,7,FALSE)</f>
        <v>Si</v>
      </c>
      <c r="I21" s="119" t="str">
        <f>VLOOKUP(E21,VIP!$A$2:$O9525,8,FALSE)</f>
        <v>Si</v>
      </c>
      <c r="J21" s="119" t="str">
        <f>VLOOKUP(E21,VIP!$A$2:$O9475,8,FALSE)</f>
        <v>Si</v>
      </c>
      <c r="K21" s="119" t="str">
        <f>VLOOKUP(E21,VIP!$A$2:$O13049,6,0)</f>
        <v>NO</v>
      </c>
      <c r="L21" s="121" t="s">
        <v>2528</v>
      </c>
      <c r="M21" s="191" t="s">
        <v>2586</v>
      </c>
      <c r="N21" s="191" t="s">
        <v>2530</v>
      </c>
      <c r="O21" s="139" t="s">
        <v>2492</v>
      </c>
      <c r="P21" s="134"/>
      <c r="Q21" s="192">
        <v>44306.392361111109</v>
      </c>
    </row>
    <row r="22" spans="1:17" s="99" customFormat="1" ht="18" x14ac:dyDescent="0.25">
      <c r="A22" s="119" t="str">
        <f>VLOOKUP(E22,'LISTADO ATM'!$A$2:$C$901,3,0)</f>
        <v>DISTRITO NACIONAL</v>
      </c>
      <c r="B22" s="136">
        <v>335857469</v>
      </c>
      <c r="C22" s="118">
        <v>44305.401863425926</v>
      </c>
      <c r="D22" s="119" t="s">
        <v>2467</v>
      </c>
      <c r="E22" s="120">
        <v>169</v>
      </c>
      <c r="F22" s="139" t="str">
        <f>VLOOKUP(E22,VIP!$A$2:$O12640,2,0)</f>
        <v>DRBR169</v>
      </c>
      <c r="G22" s="119" t="str">
        <f>VLOOKUP(E22,'LISTADO ATM'!$A$2:$B$900,2,0)</f>
        <v xml:space="preserve">ATM Oficina Caonabo </v>
      </c>
      <c r="H22" s="119" t="str">
        <f>VLOOKUP(E22,VIP!$A$2:$O17561,7,FALSE)</f>
        <v>Si</v>
      </c>
      <c r="I22" s="119" t="str">
        <f>VLOOKUP(E22,VIP!$A$2:$O9526,8,FALSE)</f>
        <v>Si</v>
      </c>
      <c r="J22" s="119" t="str">
        <f>VLOOKUP(E22,VIP!$A$2:$O9476,8,FALSE)</f>
        <v>Si</v>
      </c>
      <c r="K22" s="119" t="str">
        <f>VLOOKUP(E22,VIP!$A$2:$O13050,6,0)</f>
        <v>NO</v>
      </c>
      <c r="L22" s="121" t="s">
        <v>2528</v>
      </c>
      <c r="M22" s="191" t="s">
        <v>2586</v>
      </c>
      <c r="N22" s="117" t="s">
        <v>2471</v>
      </c>
      <c r="O22" s="139" t="s">
        <v>2472</v>
      </c>
      <c r="P22" s="134"/>
      <c r="Q22" s="192">
        <v>44306.512499999997</v>
      </c>
    </row>
    <row r="23" spans="1:17" s="99" customFormat="1" ht="18" x14ac:dyDescent="0.25">
      <c r="A23" s="119" t="str">
        <f>VLOOKUP(E23,'LISTADO ATM'!$A$2:$C$901,3,0)</f>
        <v>NORTE</v>
      </c>
      <c r="B23" s="136">
        <v>335857524</v>
      </c>
      <c r="C23" s="118">
        <v>44305.415381944447</v>
      </c>
      <c r="D23" s="119" t="s">
        <v>2189</v>
      </c>
      <c r="E23" s="120">
        <v>716</v>
      </c>
      <c r="F23" s="139" t="str">
        <f>VLOOKUP(E23,VIP!$A$2:$O12656,2,0)</f>
        <v>DRBR340</v>
      </c>
      <c r="G23" s="119" t="str">
        <f>VLOOKUP(E23,'LISTADO ATM'!$A$2:$B$900,2,0)</f>
        <v xml:space="preserve">ATM Oficina Zona Franca (Santiago) </v>
      </c>
      <c r="H23" s="119" t="str">
        <f>VLOOKUP(E23,VIP!$A$2:$O17577,7,FALSE)</f>
        <v>Si</v>
      </c>
      <c r="I23" s="119" t="str">
        <f>VLOOKUP(E23,VIP!$A$2:$O9542,8,FALSE)</f>
        <v>Si</v>
      </c>
      <c r="J23" s="119" t="str">
        <f>VLOOKUP(E23,VIP!$A$2:$O9492,8,FALSE)</f>
        <v>Si</v>
      </c>
      <c r="K23" s="119" t="str">
        <f>VLOOKUP(E23,VIP!$A$2:$O13066,6,0)</f>
        <v>SI</v>
      </c>
      <c r="L23" s="121" t="s">
        <v>2436</v>
      </c>
      <c r="M23" s="117" t="s">
        <v>2464</v>
      </c>
      <c r="N23" s="117" t="s">
        <v>2471</v>
      </c>
      <c r="O23" s="139" t="s">
        <v>2500</v>
      </c>
      <c r="P23" s="134"/>
      <c r="Q23" s="117" t="s">
        <v>2436</v>
      </c>
    </row>
    <row r="24" spans="1:17" s="99" customFormat="1" ht="18" x14ac:dyDescent="0.25">
      <c r="A24" s="119" t="str">
        <f>VLOOKUP(E24,'LISTADO ATM'!$A$2:$C$901,3,0)</f>
        <v>SUR</v>
      </c>
      <c r="B24" s="136">
        <v>335857603</v>
      </c>
      <c r="C24" s="118">
        <v>44305.433333333334</v>
      </c>
      <c r="D24" s="119" t="s">
        <v>2491</v>
      </c>
      <c r="E24" s="120">
        <v>5</v>
      </c>
      <c r="F24" s="139" t="str">
        <f>VLOOKUP(E24,VIP!$A$2:$O12654,2,0)</f>
        <v>DRBR005</v>
      </c>
      <c r="G24" s="119" t="str">
        <f>VLOOKUP(E24,'LISTADO ATM'!$A$2:$B$900,2,0)</f>
        <v>ATM Oficina Autoservicio Villa Ofelia (San Juan)</v>
      </c>
      <c r="H24" s="119" t="str">
        <f>VLOOKUP(E24,VIP!$A$2:$O17575,7,FALSE)</f>
        <v>Si</v>
      </c>
      <c r="I24" s="119" t="str">
        <f>VLOOKUP(E24,VIP!$A$2:$O9540,8,FALSE)</f>
        <v>Si</v>
      </c>
      <c r="J24" s="119" t="str">
        <f>VLOOKUP(E24,VIP!$A$2:$O9490,8,FALSE)</f>
        <v>Si</v>
      </c>
      <c r="K24" s="119" t="str">
        <f>VLOOKUP(E24,VIP!$A$2:$O13064,6,0)</f>
        <v>NO</v>
      </c>
      <c r="L24" s="121" t="s">
        <v>2458</v>
      </c>
      <c r="M24" s="191" t="s">
        <v>2586</v>
      </c>
      <c r="N24" s="191" t="s">
        <v>2530</v>
      </c>
      <c r="O24" s="139" t="s">
        <v>2492</v>
      </c>
      <c r="P24" s="134"/>
      <c r="Q24" s="192">
        <v>44306.583333333336</v>
      </c>
    </row>
    <row r="25" spans="1:17" s="99" customFormat="1" ht="18" x14ac:dyDescent="0.25">
      <c r="A25" s="119" t="str">
        <f>VLOOKUP(E25,'LISTADO ATM'!$A$2:$C$901,3,0)</f>
        <v>DISTRITO NACIONAL</v>
      </c>
      <c r="B25" s="136">
        <v>335857656</v>
      </c>
      <c r="C25" s="118">
        <v>44305.443368055552</v>
      </c>
      <c r="D25" s="119" t="s">
        <v>2467</v>
      </c>
      <c r="E25" s="120">
        <v>147</v>
      </c>
      <c r="F25" s="139" t="str">
        <f>VLOOKUP(E25,VIP!$A$2:$O12650,2,0)</f>
        <v>DRBR147</v>
      </c>
      <c r="G25" s="119" t="str">
        <f>VLOOKUP(E25,'LISTADO ATM'!$A$2:$B$900,2,0)</f>
        <v xml:space="preserve">ATM Kiosco Megacentro I </v>
      </c>
      <c r="H25" s="119" t="str">
        <f>VLOOKUP(E25,VIP!$A$2:$O17571,7,FALSE)</f>
        <v>Si</v>
      </c>
      <c r="I25" s="119" t="str">
        <f>VLOOKUP(E25,VIP!$A$2:$O9536,8,FALSE)</f>
        <v>Si</v>
      </c>
      <c r="J25" s="119" t="str">
        <f>VLOOKUP(E25,VIP!$A$2:$O9486,8,FALSE)</f>
        <v>Si</v>
      </c>
      <c r="K25" s="119" t="str">
        <f>VLOOKUP(E25,VIP!$A$2:$O13060,6,0)</f>
        <v>NO</v>
      </c>
      <c r="L25" s="121" t="s">
        <v>2458</v>
      </c>
      <c r="M25" s="191" t="s">
        <v>2586</v>
      </c>
      <c r="N25" s="117" t="s">
        <v>2471</v>
      </c>
      <c r="O25" s="139" t="s">
        <v>2472</v>
      </c>
      <c r="P25" s="134"/>
      <c r="Q25" s="192">
        <v>44306.38958333333</v>
      </c>
    </row>
    <row r="26" spans="1:17" s="99" customFormat="1" ht="18" x14ac:dyDescent="0.25">
      <c r="A26" s="119" t="str">
        <f>VLOOKUP(E26,'LISTADO ATM'!$A$2:$C$901,3,0)</f>
        <v>DISTRITO NACIONAL</v>
      </c>
      <c r="B26" s="136">
        <v>335857687</v>
      </c>
      <c r="C26" s="118">
        <v>44305.44972222222</v>
      </c>
      <c r="D26" s="119" t="s">
        <v>2188</v>
      </c>
      <c r="E26" s="120">
        <v>281</v>
      </c>
      <c r="F26" s="139" t="str">
        <f>VLOOKUP(E26,VIP!$A$2:$O12647,2,0)</f>
        <v>DRBR737</v>
      </c>
      <c r="G26" s="119" t="str">
        <f>VLOOKUP(E26,'LISTADO ATM'!$A$2:$B$900,2,0)</f>
        <v xml:space="preserve">ATM S/M Pola Independencia </v>
      </c>
      <c r="H26" s="119" t="str">
        <f>VLOOKUP(E26,VIP!$A$2:$O17568,7,FALSE)</f>
        <v>Si</v>
      </c>
      <c r="I26" s="119" t="str">
        <f>VLOOKUP(E26,VIP!$A$2:$O9533,8,FALSE)</f>
        <v>Si</v>
      </c>
      <c r="J26" s="119" t="str">
        <f>VLOOKUP(E26,VIP!$A$2:$O9483,8,FALSE)</f>
        <v>Si</v>
      </c>
      <c r="K26" s="119" t="str">
        <f>VLOOKUP(E26,VIP!$A$2:$O13057,6,0)</f>
        <v>NO</v>
      </c>
      <c r="L26" s="121" t="s">
        <v>2227</v>
      </c>
      <c r="M26" s="117" t="s">
        <v>2464</v>
      </c>
      <c r="N26" s="117" t="s">
        <v>2471</v>
      </c>
      <c r="O26" s="139" t="s">
        <v>2473</v>
      </c>
      <c r="P26" s="134"/>
      <c r="Q26" s="117" t="s">
        <v>2227</v>
      </c>
    </row>
    <row r="27" spans="1:17" s="99" customFormat="1" ht="18" x14ac:dyDescent="0.25">
      <c r="A27" s="119" t="str">
        <f>VLOOKUP(E27,'LISTADO ATM'!$A$2:$C$901,3,0)</f>
        <v>ESTE</v>
      </c>
      <c r="B27" s="136">
        <v>335857888</v>
      </c>
      <c r="C27" s="118">
        <v>44305.491261574076</v>
      </c>
      <c r="D27" s="119" t="s">
        <v>2491</v>
      </c>
      <c r="E27" s="120">
        <v>612</v>
      </c>
      <c r="F27" s="139" t="str">
        <f>VLOOKUP(E27,VIP!$A$2:$O12661,2,0)</f>
        <v>DRBR220</v>
      </c>
      <c r="G27" s="119" t="str">
        <f>VLOOKUP(E27,'LISTADO ATM'!$A$2:$B$900,2,0)</f>
        <v xml:space="preserve">ATM Plaza Orense (La Romana) </v>
      </c>
      <c r="H27" s="119" t="str">
        <f>VLOOKUP(E27,VIP!$A$2:$O17582,7,FALSE)</f>
        <v>Si</v>
      </c>
      <c r="I27" s="119" t="str">
        <f>VLOOKUP(E27,VIP!$A$2:$O9547,8,FALSE)</f>
        <v>Si</v>
      </c>
      <c r="J27" s="119" t="str">
        <f>VLOOKUP(E27,VIP!$A$2:$O9497,8,FALSE)</f>
        <v>Si</v>
      </c>
      <c r="K27" s="119" t="str">
        <f>VLOOKUP(E27,VIP!$A$2:$O13071,6,0)</f>
        <v>NO</v>
      </c>
      <c r="L27" s="121" t="s">
        <v>2458</v>
      </c>
      <c r="M27" s="191" t="s">
        <v>2586</v>
      </c>
      <c r="N27" s="191" t="s">
        <v>2530</v>
      </c>
      <c r="O27" s="139" t="s">
        <v>2492</v>
      </c>
      <c r="P27" s="134"/>
      <c r="Q27" s="192">
        <v>44306.600694444445</v>
      </c>
    </row>
    <row r="28" spans="1:17" s="99" customFormat="1" ht="18" x14ac:dyDescent="0.25">
      <c r="A28" s="119" t="str">
        <f>VLOOKUP(E28,'LISTADO ATM'!$A$2:$C$901,3,0)</f>
        <v>ESTE</v>
      </c>
      <c r="B28" s="136">
        <v>335857896</v>
      </c>
      <c r="C28" s="118">
        <v>44305.493483796294</v>
      </c>
      <c r="D28" s="119" t="s">
        <v>2491</v>
      </c>
      <c r="E28" s="120">
        <v>631</v>
      </c>
      <c r="F28" s="139" t="str">
        <f>VLOOKUP(E28,VIP!$A$2:$O12666,2,0)</f>
        <v>DRBR417</v>
      </c>
      <c r="G28" s="119" t="str">
        <f>VLOOKUP(E28,'LISTADO ATM'!$A$2:$B$900,2,0)</f>
        <v xml:space="preserve">ATM ASOCODEQUI (San Pedro) </v>
      </c>
      <c r="H28" s="119" t="str">
        <f>VLOOKUP(E28,VIP!$A$2:$O17587,7,FALSE)</f>
        <v>Si</v>
      </c>
      <c r="I28" s="119" t="str">
        <f>VLOOKUP(E28,VIP!$A$2:$O9552,8,FALSE)</f>
        <v>Si</v>
      </c>
      <c r="J28" s="119" t="str">
        <f>VLOOKUP(E28,VIP!$A$2:$O9502,8,FALSE)</f>
        <v>Si</v>
      </c>
      <c r="K28" s="119" t="str">
        <f>VLOOKUP(E28,VIP!$A$2:$O13076,6,0)</f>
        <v>NO</v>
      </c>
      <c r="L28" s="121" t="s">
        <v>2227</v>
      </c>
      <c r="M28" s="191" t="s">
        <v>2586</v>
      </c>
      <c r="N28" s="191" t="s">
        <v>2530</v>
      </c>
      <c r="O28" s="139" t="s">
        <v>2597</v>
      </c>
      <c r="P28" s="194" t="s">
        <v>2593</v>
      </c>
      <c r="Q28" s="192" t="s">
        <v>2227</v>
      </c>
    </row>
    <row r="29" spans="1:17" s="99" customFormat="1" ht="18" x14ac:dyDescent="0.25">
      <c r="A29" s="119" t="str">
        <f>VLOOKUP(E29,'LISTADO ATM'!$A$2:$C$901,3,0)</f>
        <v>DISTRITO NACIONAL</v>
      </c>
      <c r="B29" s="136">
        <v>335857907</v>
      </c>
      <c r="C29" s="118">
        <v>44305.496689814812</v>
      </c>
      <c r="D29" s="119" t="s">
        <v>2467</v>
      </c>
      <c r="E29" s="120">
        <v>566</v>
      </c>
      <c r="F29" s="139" t="str">
        <f>VLOOKUP(E29,VIP!$A$2:$O12656,2,0)</f>
        <v>DRBR508</v>
      </c>
      <c r="G29" s="119" t="str">
        <f>VLOOKUP(E29,'LISTADO ATM'!$A$2:$B$900,2,0)</f>
        <v xml:space="preserve">ATM Hiper Olé Aut. Duarte </v>
      </c>
      <c r="H29" s="119" t="str">
        <f>VLOOKUP(E29,VIP!$A$2:$O17577,7,FALSE)</f>
        <v>Si</v>
      </c>
      <c r="I29" s="119" t="str">
        <f>VLOOKUP(E29,VIP!$A$2:$O9542,8,FALSE)</f>
        <v>Si</v>
      </c>
      <c r="J29" s="119" t="str">
        <f>VLOOKUP(E29,VIP!$A$2:$O9492,8,FALSE)</f>
        <v>Si</v>
      </c>
      <c r="K29" s="119" t="str">
        <f>VLOOKUP(E29,VIP!$A$2:$O13066,6,0)</f>
        <v>NO</v>
      </c>
      <c r="L29" s="121" t="s">
        <v>2458</v>
      </c>
      <c r="M29" s="191" t="s">
        <v>2586</v>
      </c>
      <c r="N29" s="117" t="s">
        <v>2471</v>
      </c>
      <c r="O29" s="139" t="s">
        <v>2472</v>
      </c>
      <c r="P29" s="134"/>
      <c r="Q29" s="192">
        <v>44306.470138888886</v>
      </c>
    </row>
    <row r="30" spans="1:17" s="99" customFormat="1" ht="18" x14ac:dyDescent="0.25">
      <c r="A30" s="119" t="str">
        <f>VLOOKUP(E30,'LISTADO ATM'!$A$2:$C$901,3,0)</f>
        <v>DISTRITO NACIONAL</v>
      </c>
      <c r="B30" s="136">
        <v>335857910</v>
      </c>
      <c r="C30" s="118">
        <v>44305.497604166667</v>
      </c>
      <c r="D30" s="119" t="s">
        <v>2467</v>
      </c>
      <c r="E30" s="120">
        <v>183</v>
      </c>
      <c r="F30" s="139" t="str">
        <f>VLOOKUP(E30,VIP!$A$2:$O12655,2,0)</f>
        <v>DRBR183</v>
      </c>
      <c r="G30" s="119" t="str">
        <f>VLOOKUP(E30,'LISTADO ATM'!$A$2:$B$900,2,0)</f>
        <v>ATM Estación Nativa Km. 22 Aut. Duarte.</v>
      </c>
      <c r="H30" s="119" t="str">
        <f>VLOOKUP(E30,VIP!$A$2:$O17576,7,FALSE)</f>
        <v>N/A</v>
      </c>
      <c r="I30" s="119" t="str">
        <f>VLOOKUP(E30,VIP!$A$2:$O9541,8,FALSE)</f>
        <v>N/A</v>
      </c>
      <c r="J30" s="119" t="str">
        <f>VLOOKUP(E30,VIP!$A$2:$O9491,8,FALSE)</f>
        <v>N/A</v>
      </c>
      <c r="K30" s="119" t="str">
        <f>VLOOKUP(E30,VIP!$A$2:$O13065,6,0)</f>
        <v>N/A</v>
      </c>
      <c r="L30" s="121" t="s">
        <v>2528</v>
      </c>
      <c r="M30" s="191" t="s">
        <v>2586</v>
      </c>
      <c r="N30" s="117" t="s">
        <v>2471</v>
      </c>
      <c r="O30" s="139" t="s">
        <v>2472</v>
      </c>
      <c r="P30" s="134"/>
      <c r="Q30" s="192">
        <v>44306.615277777775</v>
      </c>
    </row>
    <row r="31" spans="1:17" s="99" customFormat="1" ht="18" x14ac:dyDescent="0.25">
      <c r="A31" s="119" t="str">
        <f>VLOOKUP(E31,'LISTADO ATM'!$A$2:$C$901,3,0)</f>
        <v>DISTRITO NACIONAL</v>
      </c>
      <c r="B31" s="136">
        <v>335857916</v>
      </c>
      <c r="C31" s="118">
        <v>44305.49863425926</v>
      </c>
      <c r="D31" s="119" t="s">
        <v>2467</v>
      </c>
      <c r="E31" s="120">
        <v>60</v>
      </c>
      <c r="F31" s="139" t="str">
        <f>VLOOKUP(E31,VIP!$A$2:$O12661,2,0)</f>
        <v>DRBR060</v>
      </c>
      <c r="G31" s="119" t="str">
        <f>VLOOKUP(E31,'LISTADO ATM'!$A$2:$B$900,2,0)</f>
        <v xml:space="preserve">ATM Autobanco 27 de Febrero </v>
      </c>
      <c r="H31" s="119" t="str">
        <f>VLOOKUP(E31,VIP!$A$2:$O17582,7,FALSE)</f>
        <v>Si</v>
      </c>
      <c r="I31" s="119" t="str">
        <f>VLOOKUP(E31,VIP!$A$2:$O9547,8,FALSE)</f>
        <v>Si</v>
      </c>
      <c r="J31" s="119" t="str">
        <f>VLOOKUP(E31,VIP!$A$2:$O9497,8,FALSE)</f>
        <v>Si</v>
      </c>
      <c r="K31" s="119" t="str">
        <f>VLOOKUP(E31,VIP!$A$2:$O13071,6,0)</f>
        <v>NO</v>
      </c>
      <c r="L31" s="121" t="s">
        <v>2458</v>
      </c>
      <c r="M31" s="191" t="s">
        <v>2586</v>
      </c>
      <c r="N31" s="191" t="s">
        <v>2530</v>
      </c>
      <c r="O31" s="139" t="s">
        <v>2472</v>
      </c>
      <c r="P31" s="134"/>
      <c r="Q31" s="192">
        <v>44306.604166666664</v>
      </c>
    </row>
    <row r="32" spans="1:17" s="99" customFormat="1" ht="18" x14ac:dyDescent="0.25">
      <c r="A32" s="119" t="str">
        <f>VLOOKUP(E32,'LISTADO ATM'!$A$2:$C$901,3,0)</f>
        <v>DISTRITO NACIONAL</v>
      </c>
      <c r="B32" s="136">
        <v>335858103</v>
      </c>
      <c r="C32" s="118">
        <v>44305.543981481482</v>
      </c>
      <c r="D32" s="119" t="s">
        <v>2467</v>
      </c>
      <c r="E32" s="120">
        <v>243</v>
      </c>
      <c r="F32" s="139" t="str">
        <f>VLOOKUP(E32,VIP!$A$2:$O12652,2,0)</f>
        <v>DRBR243</v>
      </c>
      <c r="G32" s="119" t="str">
        <f>VLOOKUP(E32,'LISTADO ATM'!$A$2:$B$900,2,0)</f>
        <v xml:space="preserve">ATM Autoservicio Plaza Central  </v>
      </c>
      <c r="H32" s="119" t="str">
        <f>VLOOKUP(E32,VIP!$A$2:$O17573,7,FALSE)</f>
        <v>Si</v>
      </c>
      <c r="I32" s="119" t="str">
        <f>VLOOKUP(E32,VIP!$A$2:$O9538,8,FALSE)</f>
        <v>Si</v>
      </c>
      <c r="J32" s="119" t="str">
        <f>VLOOKUP(E32,VIP!$A$2:$O9488,8,FALSE)</f>
        <v>Si</v>
      </c>
      <c r="K32" s="119" t="str">
        <f>VLOOKUP(E32,VIP!$A$2:$O13062,6,0)</f>
        <v>SI</v>
      </c>
      <c r="L32" s="121" t="s">
        <v>2528</v>
      </c>
      <c r="M32" s="191" t="s">
        <v>2586</v>
      </c>
      <c r="N32" s="117" t="s">
        <v>2471</v>
      </c>
      <c r="O32" s="139" t="s">
        <v>2472</v>
      </c>
      <c r="P32" s="134"/>
      <c r="Q32" s="192">
        <v>44306.616666666669</v>
      </c>
    </row>
    <row r="33" spans="1:17" s="99" customFormat="1" ht="18" x14ac:dyDescent="0.25">
      <c r="A33" s="119" t="str">
        <f>VLOOKUP(E33,'LISTADO ATM'!$A$2:$C$901,3,0)</f>
        <v>SUR</v>
      </c>
      <c r="B33" s="136">
        <v>335858123</v>
      </c>
      <c r="C33" s="118">
        <v>44305.549351851849</v>
      </c>
      <c r="D33" s="119" t="s">
        <v>2467</v>
      </c>
      <c r="E33" s="120">
        <v>403</v>
      </c>
      <c r="F33" s="139" t="str">
        <f>VLOOKUP(E33,VIP!$A$2:$O12651,2,0)</f>
        <v>DRBR403</v>
      </c>
      <c r="G33" s="119" t="str">
        <f>VLOOKUP(E33,'LISTADO ATM'!$A$2:$B$900,2,0)</f>
        <v xml:space="preserve">ATM Oficina Vicente Noble </v>
      </c>
      <c r="H33" s="119" t="str">
        <f>VLOOKUP(E33,VIP!$A$2:$O17572,7,FALSE)</f>
        <v>Si</v>
      </c>
      <c r="I33" s="119" t="str">
        <f>VLOOKUP(E33,VIP!$A$2:$O9537,8,FALSE)</f>
        <v>Si</v>
      </c>
      <c r="J33" s="119" t="str">
        <f>VLOOKUP(E33,VIP!$A$2:$O9487,8,FALSE)</f>
        <v>Si</v>
      </c>
      <c r="K33" s="119" t="str">
        <f>VLOOKUP(E33,VIP!$A$2:$O13061,6,0)</f>
        <v>NO</v>
      </c>
      <c r="L33" s="121" t="s">
        <v>2528</v>
      </c>
      <c r="M33" s="191" t="s">
        <v>2586</v>
      </c>
      <c r="N33" s="191" t="s">
        <v>2530</v>
      </c>
      <c r="O33" s="139" t="s">
        <v>2472</v>
      </c>
      <c r="P33" s="134"/>
      <c r="Q33" s="192">
        <v>44306.612500000003</v>
      </c>
    </row>
    <row r="34" spans="1:17" s="99" customFormat="1" ht="18" x14ac:dyDescent="0.25">
      <c r="A34" s="119" t="str">
        <f>VLOOKUP(E34,'LISTADO ATM'!$A$2:$C$901,3,0)</f>
        <v>NORTE</v>
      </c>
      <c r="B34" s="136">
        <v>335858151</v>
      </c>
      <c r="C34" s="118">
        <v>44305.561909722222</v>
      </c>
      <c r="D34" s="119" t="s">
        <v>2189</v>
      </c>
      <c r="E34" s="120">
        <v>299</v>
      </c>
      <c r="F34" s="139" t="str">
        <f>VLOOKUP(E34,VIP!$A$2:$O12650,2,0)</f>
        <v>DRBR299</v>
      </c>
      <c r="G34" s="119" t="str">
        <f>VLOOKUP(E34,'LISTADO ATM'!$A$2:$B$900,2,0)</f>
        <v xml:space="preserve">ATM S/M Aprezio Cotui </v>
      </c>
      <c r="H34" s="119" t="str">
        <f>VLOOKUP(E34,VIP!$A$2:$O17571,7,FALSE)</f>
        <v>Si</v>
      </c>
      <c r="I34" s="119" t="str">
        <f>VLOOKUP(E34,VIP!$A$2:$O9536,8,FALSE)</f>
        <v>Si</v>
      </c>
      <c r="J34" s="119" t="str">
        <f>VLOOKUP(E34,VIP!$A$2:$O9486,8,FALSE)</f>
        <v>Si</v>
      </c>
      <c r="K34" s="119" t="str">
        <f>VLOOKUP(E34,VIP!$A$2:$O13060,6,0)</f>
        <v>NO</v>
      </c>
      <c r="L34" s="121" t="s">
        <v>2227</v>
      </c>
      <c r="M34" s="117" t="s">
        <v>2464</v>
      </c>
      <c r="N34" s="117" t="s">
        <v>2471</v>
      </c>
      <c r="O34" s="139" t="s">
        <v>2500</v>
      </c>
      <c r="P34" s="134"/>
      <c r="Q34" s="117" t="s">
        <v>2227</v>
      </c>
    </row>
    <row r="35" spans="1:17" s="99" customFormat="1" ht="18" x14ac:dyDescent="0.25">
      <c r="A35" s="119" t="str">
        <f>VLOOKUP(E35,'LISTADO ATM'!$A$2:$C$901,3,0)</f>
        <v>DISTRITO NACIONAL</v>
      </c>
      <c r="B35" s="136">
        <v>335858154</v>
      </c>
      <c r="C35" s="118">
        <v>44305.567361111112</v>
      </c>
      <c r="D35" s="119" t="s">
        <v>2467</v>
      </c>
      <c r="E35" s="120">
        <v>441</v>
      </c>
      <c r="F35" s="139" t="str">
        <f>VLOOKUP(E35,VIP!$A$2:$O12648,2,0)</f>
        <v>DRBR441</v>
      </c>
      <c r="G35" s="119" t="str">
        <f>VLOOKUP(E35,'LISTADO ATM'!$A$2:$B$900,2,0)</f>
        <v>ATM Estacion de Servicio Romulo Betancour</v>
      </c>
      <c r="H35" s="119" t="str">
        <f>VLOOKUP(E35,VIP!$A$2:$O17569,7,FALSE)</f>
        <v>NO</v>
      </c>
      <c r="I35" s="119" t="str">
        <f>VLOOKUP(E35,VIP!$A$2:$O9534,8,FALSE)</f>
        <v>NO</v>
      </c>
      <c r="J35" s="119" t="str">
        <f>VLOOKUP(E35,VIP!$A$2:$O9484,8,FALSE)</f>
        <v>NO</v>
      </c>
      <c r="K35" s="119" t="str">
        <f>VLOOKUP(E35,VIP!$A$2:$O13058,6,0)</f>
        <v>NO</v>
      </c>
      <c r="L35" s="121" t="s">
        <v>2528</v>
      </c>
      <c r="M35" s="191" t="s">
        <v>2586</v>
      </c>
      <c r="N35" s="117" t="s">
        <v>2471</v>
      </c>
      <c r="O35" s="139" t="s">
        <v>2472</v>
      </c>
      <c r="P35" s="134"/>
      <c r="Q35" s="192">
        <v>44306.51458333333</v>
      </c>
    </row>
    <row r="36" spans="1:17" s="99" customFormat="1" ht="18" x14ac:dyDescent="0.25">
      <c r="A36" s="119" t="str">
        <f>VLOOKUP(E36,'LISTADO ATM'!$A$2:$C$901,3,0)</f>
        <v>DISTRITO NACIONAL</v>
      </c>
      <c r="B36" s="136">
        <v>335858159</v>
      </c>
      <c r="C36" s="118">
        <v>44305.573078703703</v>
      </c>
      <c r="D36" s="119" t="s">
        <v>2467</v>
      </c>
      <c r="E36" s="120">
        <v>836</v>
      </c>
      <c r="F36" s="139" t="str">
        <f>VLOOKUP(E36,VIP!$A$2:$O12647,2,0)</f>
        <v>DRBR836</v>
      </c>
      <c r="G36" s="119" t="str">
        <f>VLOOKUP(E36,'LISTADO ATM'!$A$2:$B$900,2,0)</f>
        <v xml:space="preserve">ATM UNP Plaza Luperón </v>
      </c>
      <c r="H36" s="119" t="str">
        <f>VLOOKUP(E36,VIP!$A$2:$O17568,7,FALSE)</f>
        <v>Si</v>
      </c>
      <c r="I36" s="119" t="str">
        <f>VLOOKUP(E36,VIP!$A$2:$O9533,8,FALSE)</f>
        <v>Si</v>
      </c>
      <c r="J36" s="119" t="str">
        <f>VLOOKUP(E36,VIP!$A$2:$O9483,8,FALSE)</f>
        <v>Si</v>
      </c>
      <c r="K36" s="119" t="str">
        <f>VLOOKUP(E36,VIP!$A$2:$O13057,6,0)</f>
        <v>NO</v>
      </c>
      <c r="L36" s="121" t="s">
        <v>2458</v>
      </c>
      <c r="M36" s="191" t="s">
        <v>2586</v>
      </c>
      <c r="N36" s="117" t="s">
        <v>2471</v>
      </c>
      <c r="O36" s="139" t="s">
        <v>2472</v>
      </c>
      <c r="P36" s="134"/>
      <c r="Q36" s="192">
        <v>44306.443749999999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335858295</v>
      </c>
      <c r="C37" s="118">
        <v>44305.608252314814</v>
      </c>
      <c r="D37" s="119" t="s">
        <v>2188</v>
      </c>
      <c r="E37" s="120">
        <v>70</v>
      </c>
      <c r="F37" s="139" t="str">
        <f>VLOOKUP(E37,VIP!$A$2:$O12661,2,0)</f>
        <v>DRBR070</v>
      </c>
      <c r="G37" s="119" t="str">
        <f>VLOOKUP(E37,'LISTADO ATM'!$A$2:$B$900,2,0)</f>
        <v xml:space="preserve">ATM Autoservicio Plaza Lama Zona Oriental </v>
      </c>
      <c r="H37" s="119" t="str">
        <f>VLOOKUP(E37,VIP!$A$2:$O17582,7,FALSE)</f>
        <v>Si</v>
      </c>
      <c r="I37" s="119" t="str">
        <f>VLOOKUP(E37,VIP!$A$2:$O9547,8,FALSE)</f>
        <v>Si</v>
      </c>
      <c r="J37" s="119" t="str">
        <f>VLOOKUP(E37,VIP!$A$2:$O9497,8,FALSE)</f>
        <v>Si</v>
      </c>
      <c r="K37" s="119" t="str">
        <f>VLOOKUP(E37,VIP!$A$2:$O13071,6,0)</f>
        <v>NO</v>
      </c>
      <c r="L37" s="121" t="s">
        <v>2227</v>
      </c>
      <c r="M37" s="117" t="s">
        <v>2464</v>
      </c>
      <c r="N37" s="117" t="s">
        <v>2471</v>
      </c>
      <c r="O37" s="139" t="s">
        <v>2473</v>
      </c>
      <c r="P37" s="134"/>
      <c r="Q37" s="117" t="s">
        <v>2227</v>
      </c>
    </row>
    <row r="38" spans="1:17" s="99" customFormat="1" ht="18" x14ac:dyDescent="0.25">
      <c r="A38" s="119" t="str">
        <f>VLOOKUP(E38,'LISTADO ATM'!$A$2:$C$901,3,0)</f>
        <v>DISTRITO NACIONAL</v>
      </c>
      <c r="B38" s="136">
        <v>335858323</v>
      </c>
      <c r="C38" s="118">
        <v>44305.614733796298</v>
      </c>
      <c r="D38" s="119" t="s">
        <v>2467</v>
      </c>
      <c r="E38" s="120">
        <v>629</v>
      </c>
      <c r="F38" s="140" t="str">
        <f>VLOOKUP(E38,VIP!$A$2:$O12660,2,0)</f>
        <v>DRBR24M</v>
      </c>
      <c r="G38" s="119" t="str">
        <f>VLOOKUP(E38,'LISTADO ATM'!$A$2:$B$900,2,0)</f>
        <v xml:space="preserve">ATM Oficina Americana Independencia I </v>
      </c>
      <c r="H38" s="119" t="str">
        <f>VLOOKUP(E38,VIP!$A$2:$O17581,7,FALSE)</f>
        <v>Si</v>
      </c>
      <c r="I38" s="119" t="str">
        <f>VLOOKUP(E38,VIP!$A$2:$O9546,8,FALSE)</f>
        <v>Si</v>
      </c>
      <c r="J38" s="119" t="str">
        <f>VLOOKUP(E38,VIP!$A$2:$O9496,8,FALSE)</f>
        <v>Si</v>
      </c>
      <c r="K38" s="119" t="str">
        <f>VLOOKUP(E38,VIP!$A$2:$O13070,6,0)</f>
        <v>SI</v>
      </c>
      <c r="L38" s="121" t="s">
        <v>2528</v>
      </c>
      <c r="M38" s="191" t="s">
        <v>2586</v>
      </c>
      <c r="N38" s="117" t="s">
        <v>2471</v>
      </c>
      <c r="O38" s="140" t="s">
        <v>2472</v>
      </c>
      <c r="P38" s="134"/>
      <c r="Q38" s="192">
        <v>44306.44027777778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335858325</v>
      </c>
      <c r="C39" s="118">
        <v>44305.61519675926</v>
      </c>
      <c r="D39" s="119" t="s">
        <v>2491</v>
      </c>
      <c r="E39" s="120">
        <v>231</v>
      </c>
      <c r="F39" s="140" t="str">
        <f>VLOOKUP(E39,VIP!$A$2:$O12659,2,0)</f>
        <v>DRBR231</v>
      </c>
      <c r="G39" s="119" t="str">
        <f>VLOOKUP(E39,'LISTADO ATM'!$A$2:$B$900,2,0)</f>
        <v xml:space="preserve">ATM Oficina Zona Oriental </v>
      </c>
      <c r="H39" s="119" t="str">
        <f>VLOOKUP(E39,VIP!$A$2:$O17580,7,FALSE)</f>
        <v>Si</v>
      </c>
      <c r="I39" s="119" t="str">
        <f>VLOOKUP(E39,VIP!$A$2:$O9545,8,FALSE)</f>
        <v>Si</v>
      </c>
      <c r="J39" s="119" t="str">
        <f>VLOOKUP(E39,VIP!$A$2:$O9495,8,FALSE)</f>
        <v>Si</v>
      </c>
      <c r="K39" s="119" t="str">
        <f>VLOOKUP(E39,VIP!$A$2:$O13069,6,0)</f>
        <v>SI</v>
      </c>
      <c r="L39" s="121" t="s">
        <v>2528</v>
      </c>
      <c r="M39" s="117" t="s">
        <v>2464</v>
      </c>
      <c r="N39" s="117" t="s">
        <v>2471</v>
      </c>
      <c r="O39" s="140" t="s">
        <v>2492</v>
      </c>
      <c r="P39" s="134"/>
      <c r="Q39" s="117" t="s">
        <v>2528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335858330</v>
      </c>
      <c r="C40" s="118">
        <v>44305.617939814816</v>
      </c>
      <c r="D40" s="119" t="s">
        <v>2491</v>
      </c>
      <c r="E40" s="120">
        <v>721</v>
      </c>
      <c r="F40" s="140" t="str">
        <f>VLOOKUP(E40,VIP!$A$2:$O12658,2,0)</f>
        <v>DRBR23A</v>
      </c>
      <c r="G40" s="119" t="str">
        <f>VLOOKUP(E40,'LISTADO ATM'!$A$2:$B$900,2,0)</f>
        <v xml:space="preserve">ATM Oficina Charles de Gaulle II </v>
      </c>
      <c r="H40" s="119" t="str">
        <f>VLOOKUP(E40,VIP!$A$2:$O17579,7,FALSE)</f>
        <v>Si</v>
      </c>
      <c r="I40" s="119" t="str">
        <f>VLOOKUP(E40,VIP!$A$2:$O9544,8,FALSE)</f>
        <v>Si</v>
      </c>
      <c r="J40" s="119" t="str">
        <f>VLOOKUP(E40,VIP!$A$2:$O9494,8,FALSE)</f>
        <v>Si</v>
      </c>
      <c r="K40" s="119" t="str">
        <f>VLOOKUP(E40,VIP!$A$2:$O13068,6,0)</f>
        <v>NO</v>
      </c>
      <c r="L40" s="121" t="s">
        <v>2528</v>
      </c>
      <c r="M40" s="191" t="s">
        <v>2586</v>
      </c>
      <c r="N40" s="191" t="s">
        <v>2530</v>
      </c>
      <c r="O40" s="140" t="s">
        <v>2492</v>
      </c>
      <c r="P40" s="134"/>
      <c r="Q40" s="192">
        <v>44306.397222222222</v>
      </c>
    </row>
    <row r="41" spans="1:17" s="99" customFormat="1" ht="18" x14ac:dyDescent="0.25">
      <c r="A41" s="119" t="str">
        <f>VLOOKUP(E41,'LISTADO ATM'!$A$2:$C$901,3,0)</f>
        <v>DISTRITO NACIONAL</v>
      </c>
      <c r="B41" s="136">
        <v>335858411</v>
      </c>
      <c r="C41" s="118">
        <v>44305.640798611108</v>
      </c>
      <c r="D41" s="119" t="s">
        <v>2188</v>
      </c>
      <c r="E41" s="120">
        <v>714</v>
      </c>
      <c r="F41" s="140" t="str">
        <f>VLOOKUP(E41,VIP!$A$2:$O12654,2,0)</f>
        <v>DRBR16M</v>
      </c>
      <c r="G41" s="119" t="str">
        <f>VLOOKUP(E41,'LISTADO ATM'!$A$2:$B$900,2,0)</f>
        <v xml:space="preserve">ATM Hospital de Herrera </v>
      </c>
      <c r="H41" s="119" t="str">
        <f>VLOOKUP(E41,VIP!$A$2:$O17575,7,FALSE)</f>
        <v>Si</v>
      </c>
      <c r="I41" s="119" t="str">
        <f>VLOOKUP(E41,VIP!$A$2:$O9540,8,FALSE)</f>
        <v>Si</v>
      </c>
      <c r="J41" s="119" t="str">
        <f>VLOOKUP(E41,VIP!$A$2:$O9490,8,FALSE)</f>
        <v>Si</v>
      </c>
      <c r="K41" s="119" t="str">
        <f>VLOOKUP(E41,VIP!$A$2:$O13064,6,0)</f>
        <v>NO</v>
      </c>
      <c r="L41" s="121" t="s">
        <v>2436</v>
      </c>
      <c r="M41" s="117" t="s">
        <v>2464</v>
      </c>
      <c r="N41" s="117" t="s">
        <v>2471</v>
      </c>
      <c r="O41" s="140" t="s">
        <v>2473</v>
      </c>
      <c r="P41" s="134"/>
      <c r="Q41" s="117" t="s">
        <v>2436</v>
      </c>
    </row>
    <row r="42" spans="1:17" s="99" customFormat="1" ht="18" x14ac:dyDescent="0.25">
      <c r="A42" s="119" t="str">
        <f>VLOOKUP(E42,'LISTADO ATM'!$A$2:$C$901,3,0)</f>
        <v>NORTE</v>
      </c>
      <c r="B42" s="136">
        <v>335858423</v>
      </c>
      <c r="C42" s="118">
        <v>44305.645127314812</v>
      </c>
      <c r="D42" s="119" t="s">
        <v>2491</v>
      </c>
      <c r="E42" s="120">
        <v>277</v>
      </c>
      <c r="F42" s="140" t="str">
        <f>VLOOKUP(E42,VIP!$A$2:$O12663,2,0)</f>
        <v>DRBR277</v>
      </c>
      <c r="G42" s="119" t="str">
        <f>VLOOKUP(E42,'LISTADO ATM'!$A$2:$B$900,2,0)</f>
        <v xml:space="preserve">ATM Oficina Duarte (Santiago) </v>
      </c>
      <c r="H42" s="119" t="str">
        <f>VLOOKUP(E42,VIP!$A$2:$O17584,7,FALSE)</f>
        <v>Si</v>
      </c>
      <c r="I42" s="119" t="str">
        <f>VLOOKUP(E42,VIP!$A$2:$O9549,8,FALSE)</f>
        <v>Si</v>
      </c>
      <c r="J42" s="119" t="str">
        <f>VLOOKUP(E42,VIP!$A$2:$O9499,8,FALSE)</f>
        <v>Si</v>
      </c>
      <c r="K42" s="119" t="str">
        <f>VLOOKUP(E42,VIP!$A$2:$O13073,6,0)</f>
        <v>NO</v>
      </c>
      <c r="L42" s="121" t="s">
        <v>2487</v>
      </c>
      <c r="M42" s="191" t="s">
        <v>2586</v>
      </c>
      <c r="N42" s="191" t="s">
        <v>2530</v>
      </c>
      <c r="O42" s="140" t="s">
        <v>2597</v>
      </c>
      <c r="P42" s="194" t="s">
        <v>2593</v>
      </c>
      <c r="Q42" s="192" t="s">
        <v>2487</v>
      </c>
    </row>
    <row r="43" spans="1:17" s="99" customFormat="1" ht="18" x14ac:dyDescent="0.25">
      <c r="A43" s="119" t="str">
        <f>VLOOKUP(E43,'LISTADO ATM'!$A$2:$C$901,3,0)</f>
        <v>SUR</v>
      </c>
      <c r="B43" s="136">
        <v>335858441</v>
      </c>
      <c r="C43" s="118">
        <v>44305.649525462963</v>
      </c>
      <c r="D43" s="119" t="s">
        <v>2188</v>
      </c>
      <c r="E43" s="120">
        <v>995</v>
      </c>
      <c r="F43" s="140" t="str">
        <f>VLOOKUP(E43,VIP!$A$2:$O12652,2,0)</f>
        <v>DRBR545</v>
      </c>
      <c r="G43" s="119" t="str">
        <f>VLOOKUP(E43,'LISTADO ATM'!$A$2:$B$900,2,0)</f>
        <v xml:space="preserve">ATM Oficina San Cristobal III (Lobby) </v>
      </c>
      <c r="H43" s="119" t="str">
        <f>VLOOKUP(E43,VIP!$A$2:$O17573,7,FALSE)</f>
        <v>Si</v>
      </c>
      <c r="I43" s="119" t="str">
        <f>VLOOKUP(E43,VIP!$A$2:$O9538,8,FALSE)</f>
        <v>No</v>
      </c>
      <c r="J43" s="119" t="str">
        <f>VLOOKUP(E43,VIP!$A$2:$O9488,8,FALSE)</f>
        <v>No</v>
      </c>
      <c r="K43" s="119" t="str">
        <f>VLOOKUP(E43,VIP!$A$2:$O13062,6,0)</f>
        <v>NO</v>
      </c>
      <c r="L43" s="121" t="s">
        <v>2227</v>
      </c>
      <c r="M43" s="117" t="s">
        <v>2464</v>
      </c>
      <c r="N43" s="117" t="s">
        <v>2471</v>
      </c>
      <c r="O43" s="140" t="s">
        <v>2473</v>
      </c>
      <c r="P43" s="134"/>
      <c r="Q43" s="117" t="s">
        <v>2227</v>
      </c>
    </row>
    <row r="44" spans="1:17" s="99" customFormat="1" ht="18" x14ac:dyDescent="0.25">
      <c r="A44" s="119" t="str">
        <f>VLOOKUP(E44,'LISTADO ATM'!$A$2:$C$901,3,0)</f>
        <v>NORTE</v>
      </c>
      <c r="B44" s="136">
        <v>335858448</v>
      </c>
      <c r="C44" s="118">
        <v>44305.652696759258</v>
      </c>
      <c r="D44" s="119" t="s">
        <v>2189</v>
      </c>
      <c r="E44" s="120">
        <v>129</v>
      </c>
      <c r="F44" s="140" t="str">
        <f>VLOOKUP(E44,VIP!$A$2:$O12651,2,0)</f>
        <v>DRBR129</v>
      </c>
      <c r="G44" s="119" t="str">
        <f>VLOOKUP(E44,'LISTADO ATM'!$A$2:$B$900,2,0)</f>
        <v xml:space="preserve">ATM Multicentro La Sirena (Santiago) </v>
      </c>
      <c r="H44" s="119" t="str">
        <f>VLOOKUP(E44,VIP!$A$2:$O17572,7,FALSE)</f>
        <v>Si</v>
      </c>
      <c r="I44" s="119" t="str">
        <f>VLOOKUP(E44,VIP!$A$2:$O9537,8,FALSE)</f>
        <v>Si</v>
      </c>
      <c r="J44" s="119" t="str">
        <f>VLOOKUP(E44,VIP!$A$2:$O9487,8,FALSE)</f>
        <v>Si</v>
      </c>
      <c r="K44" s="119" t="str">
        <f>VLOOKUP(E44,VIP!$A$2:$O13061,6,0)</f>
        <v>SI</v>
      </c>
      <c r="L44" s="121" t="s">
        <v>2436</v>
      </c>
      <c r="M44" s="191" t="s">
        <v>2586</v>
      </c>
      <c r="N44" s="191" t="s">
        <v>2530</v>
      </c>
      <c r="O44" s="140" t="s">
        <v>2500</v>
      </c>
      <c r="P44" s="194"/>
      <c r="Q44" s="192">
        <v>44306.37777777778</v>
      </c>
    </row>
    <row r="45" spans="1:17" s="99" customFormat="1" ht="18" x14ac:dyDescent="0.25">
      <c r="A45" s="119" t="str">
        <f>VLOOKUP(E45,'LISTADO ATM'!$A$2:$C$901,3,0)</f>
        <v>DISTRITO NACIONAL</v>
      </c>
      <c r="B45" s="136">
        <v>335858486</v>
      </c>
      <c r="C45" s="118">
        <v>44305.664710648147</v>
      </c>
      <c r="D45" s="119" t="s">
        <v>2491</v>
      </c>
      <c r="E45" s="120">
        <v>554</v>
      </c>
      <c r="F45" s="140" t="str">
        <f>VLOOKUP(E45,VIP!$A$2:$O12675,2,0)</f>
        <v>DRBR011</v>
      </c>
      <c r="G45" s="119" t="str">
        <f>VLOOKUP(E45,'LISTADO ATM'!$A$2:$B$900,2,0)</f>
        <v xml:space="preserve">ATM Oficina Isabel La Católica I </v>
      </c>
      <c r="H45" s="119" t="str">
        <f>VLOOKUP(E45,VIP!$A$2:$O17596,7,FALSE)</f>
        <v>Si</v>
      </c>
      <c r="I45" s="119" t="str">
        <f>VLOOKUP(E45,VIP!$A$2:$O9561,8,FALSE)</f>
        <v>Si</v>
      </c>
      <c r="J45" s="119" t="str">
        <f>VLOOKUP(E45,VIP!$A$2:$O9511,8,FALSE)</f>
        <v>Si</v>
      </c>
      <c r="K45" s="119" t="str">
        <f>VLOOKUP(E45,VIP!$A$2:$O13085,6,0)</f>
        <v>NO</v>
      </c>
      <c r="L45" s="121" t="s">
        <v>2528</v>
      </c>
      <c r="M45" s="191" t="s">
        <v>2586</v>
      </c>
      <c r="N45" s="191" t="s">
        <v>2530</v>
      </c>
      <c r="O45" s="140" t="s">
        <v>2492</v>
      </c>
      <c r="P45" s="134"/>
      <c r="Q45" s="192">
        <v>44306.400694444441</v>
      </c>
    </row>
    <row r="46" spans="1:17" s="99" customFormat="1" ht="18" x14ac:dyDescent="0.25">
      <c r="A46" s="119" t="str">
        <f>VLOOKUP(E46,'LISTADO ATM'!$A$2:$C$901,3,0)</f>
        <v>SUR</v>
      </c>
      <c r="B46" s="136">
        <v>335858577</v>
      </c>
      <c r="C46" s="118">
        <v>44305.689085648148</v>
      </c>
      <c r="D46" s="119" t="s">
        <v>2491</v>
      </c>
      <c r="E46" s="120">
        <v>537</v>
      </c>
      <c r="F46" s="140" t="str">
        <f>VLOOKUP(E46,VIP!$A$2:$O12665,2,0)</f>
        <v>DRBR537</v>
      </c>
      <c r="G46" s="119" t="str">
        <f>VLOOKUP(E46,'LISTADO ATM'!$A$2:$B$900,2,0)</f>
        <v xml:space="preserve">ATM Estación Texaco Enriquillo (Barahona) </v>
      </c>
      <c r="H46" s="119" t="str">
        <f>VLOOKUP(E46,VIP!$A$2:$O17586,7,FALSE)</f>
        <v>Si</v>
      </c>
      <c r="I46" s="119" t="str">
        <f>VLOOKUP(E46,VIP!$A$2:$O9551,8,FALSE)</f>
        <v>Si</v>
      </c>
      <c r="J46" s="119" t="str">
        <f>VLOOKUP(E46,VIP!$A$2:$O9501,8,FALSE)</f>
        <v>Si</v>
      </c>
      <c r="K46" s="119" t="str">
        <f>VLOOKUP(E46,VIP!$A$2:$O13075,6,0)</f>
        <v>NO</v>
      </c>
      <c r="L46" s="121" t="s">
        <v>2458</v>
      </c>
      <c r="M46" s="191" t="s">
        <v>2586</v>
      </c>
      <c r="N46" s="191" t="s">
        <v>2530</v>
      </c>
      <c r="O46" s="140" t="s">
        <v>2472</v>
      </c>
      <c r="P46" s="134"/>
      <c r="Q46" s="192">
        <v>44306.512499999997</v>
      </c>
    </row>
    <row r="47" spans="1:17" s="99" customFormat="1" ht="18" x14ac:dyDescent="0.25">
      <c r="A47" s="119" t="str">
        <f>VLOOKUP(E47,'LISTADO ATM'!$A$2:$C$901,3,0)</f>
        <v>NORTE</v>
      </c>
      <c r="B47" s="136">
        <v>335858590</v>
      </c>
      <c r="C47" s="118">
        <v>44305.692384259259</v>
      </c>
      <c r="D47" s="119" t="s">
        <v>2491</v>
      </c>
      <c r="E47" s="120">
        <v>756</v>
      </c>
      <c r="F47" s="140" t="str">
        <f>VLOOKUP(E47,VIP!$A$2:$O12664,2,0)</f>
        <v>DRBR756</v>
      </c>
      <c r="G47" s="119" t="str">
        <f>VLOOKUP(E47,'LISTADO ATM'!$A$2:$B$900,2,0)</f>
        <v xml:space="preserve">ATM UNP Villa La Mata (Cotuí) </v>
      </c>
      <c r="H47" s="119" t="str">
        <f>VLOOKUP(E47,VIP!$A$2:$O17585,7,FALSE)</f>
        <v>Si</v>
      </c>
      <c r="I47" s="119" t="str">
        <f>VLOOKUP(E47,VIP!$A$2:$O9550,8,FALSE)</f>
        <v>Si</v>
      </c>
      <c r="J47" s="119" t="str">
        <f>VLOOKUP(E47,VIP!$A$2:$O9500,8,FALSE)</f>
        <v>Si</v>
      </c>
      <c r="K47" s="119" t="str">
        <f>VLOOKUP(E47,VIP!$A$2:$O13074,6,0)</f>
        <v>NO</v>
      </c>
      <c r="L47" s="121" t="s">
        <v>2458</v>
      </c>
      <c r="M47" s="117" t="s">
        <v>2464</v>
      </c>
      <c r="N47" s="117" t="s">
        <v>2471</v>
      </c>
      <c r="O47" s="140" t="s">
        <v>2492</v>
      </c>
      <c r="P47" s="134"/>
      <c r="Q47" s="117" t="s">
        <v>2458</v>
      </c>
    </row>
    <row r="48" spans="1:17" s="99" customFormat="1" ht="18" x14ac:dyDescent="0.25">
      <c r="A48" s="119" t="str">
        <f>VLOOKUP(E48,'LISTADO ATM'!$A$2:$C$901,3,0)</f>
        <v>NORTE</v>
      </c>
      <c r="B48" s="136">
        <v>335858594</v>
      </c>
      <c r="C48" s="118">
        <v>44305.693831018521</v>
      </c>
      <c r="D48" s="119" t="s">
        <v>2189</v>
      </c>
      <c r="E48" s="120">
        <v>262</v>
      </c>
      <c r="F48" s="140" t="str">
        <f>VLOOKUP(E48,VIP!$A$2:$O12662,2,0)</f>
        <v>DRBR262</v>
      </c>
      <c r="G48" s="119" t="str">
        <f>VLOOKUP(E48,'LISTADO ATM'!$A$2:$B$900,2,0)</f>
        <v xml:space="preserve">ATM Oficina Obras Públicas (Santiago) </v>
      </c>
      <c r="H48" s="119" t="str">
        <f>VLOOKUP(E48,VIP!$A$2:$O17583,7,FALSE)</f>
        <v>Si</v>
      </c>
      <c r="I48" s="119" t="str">
        <f>VLOOKUP(E48,VIP!$A$2:$O9548,8,FALSE)</f>
        <v>Si</v>
      </c>
      <c r="J48" s="119" t="str">
        <f>VLOOKUP(E48,VIP!$A$2:$O9498,8,FALSE)</f>
        <v>Si</v>
      </c>
      <c r="K48" s="119" t="str">
        <f>VLOOKUP(E48,VIP!$A$2:$O13072,6,0)</f>
        <v>SI</v>
      </c>
      <c r="L48" s="121" t="s">
        <v>2227</v>
      </c>
      <c r="M48" s="191" t="s">
        <v>2586</v>
      </c>
      <c r="N48" s="117" t="s">
        <v>2471</v>
      </c>
      <c r="O48" s="140" t="s">
        <v>2500</v>
      </c>
      <c r="P48" s="134"/>
      <c r="Q48" s="192">
        <v>44306.661805555559</v>
      </c>
    </row>
    <row r="49" spans="1:17" s="99" customFormat="1" ht="18" x14ac:dyDescent="0.25">
      <c r="A49" s="119" t="str">
        <f>VLOOKUP(E49,'LISTADO ATM'!$A$2:$C$901,3,0)</f>
        <v>DISTRITO NACIONAL</v>
      </c>
      <c r="B49" s="136">
        <v>335858595</v>
      </c>
      <c r="C49" s="118">
        <v>44305.693993055553</v>
      </c>
      <c r="D49" s="119" t="s">
        <v>2467</v>
      </c>
      <c r="E49" s="120">
        <v>904</v>
      </c>
      <c r="F49" s="140" t="str">
        <f>VLOOKUP(E49,VIP!$A$2:$O12674,2,0)</f>
        <v>DRBR24B</v>
      </c>
      <c r="G49" s="119" t="str">
        <f>VLOOKUP(E49,'LISTADO ATM'!$A$2:$B$900,2,0)</f>
        <v xml:space="preserve">ATM Oficina Multicentro La Sirena Churchill </v>
      </c>
      <c r="H49" s="119" t="str">
        <f>VLOOKUP(E49,VIP!$A$2:$O17595,7,FALSE)</f>
        <v>Si</v>
      </c>
      <c r="I49" s="119" t="str">
        <f>VLOOKUP(E49,VIP!$A$2:$O9560,8,FALSE)</f>
        <v>Si</v>
      </c>
      <c r="J49" s="119" t="str">
        <f>VLOOKUP(E49,VIP!$A$2:$O9510,8,FALSE)</f>
        <v>Si</v>
      </c>
      <c r="K49" s="119" t="str">
        <f>VLOOKUP(E49,VIP!$A$2:$O13084,6,0)</f>
        <v>SI</v>
      </c>
      <c r="L49" s="121" t="s">
        <v>2528</v>
      </c>
      <c r="M49" s="117" t="s">
        <v>2464</v>
      </c>
      <c r="N49" s="117" t="s">
        <v>2471</v>
      </c>
      <c r="O49" s="140" t="s">
        <v>2472</v>
      </c>
      <c r="P49" s="134"/>
      <c r="Q49" s="117" t="s">
        <v>2528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335858598</v>
      </c>
      <c r="C50" s="118">
        <v>44305.695127314815</v>
      </c>
      <c r="D50" s="119" t="s">
        <v>2467</v>
      </c>
      <c r="E50" s="120">
        <v>162</v>
      </c>
      <c r="F50" s="140" t="str">
        <f>VLOOKUP(E50,VIP!$A$2:$O12673,2,0)</f>
        <v>DRBR162</v>
      </c>
      <c r="G50" s="119" t="str">
        <f>VLOOKUP(E50,'LISTADO ATM'!$A$2:$B$900,2,0)</f>
        <v xml:space="preserve">ATM Oficina Tiradentes I </v>
      </c>
      <c r="H50" s="119" t="str">
        <f>VLOOKUP(E50,VIP!$A$2:$O17594,7,FALSE)</f>
        <v>Si</v>
      </c>
      <c r="I50" s="119" t="str">
        <f>VLOOKUP(E50,VIP!$A$2:$O9559,8,FALSE)</f>
        <v>Si</v>
      </c>
      <c r="J50" s="119" t="str">
        <f>VLOOKUP(E50,VIP!$A$2:$O9509,8,FALSE)</f>
        <v>Si</v>
      </c>
      <c r="K50" s="119" t="str">
        <f>VLOOKUP(E50,VIP!$A$2:$O13083,6,0)</f>
        <v>NO</v>
      </c>
      <c r="L50" s="121" t="s">
        <v>2528</v>
      </c>
      <c r="M50" s="191" t="s">
        <v>2586</v>
      </c>
      <c r="N50" s="117" t="s">
        <v>2471</v>
      </c>
      <c r="O50" s="140" t="s">
        <v>2472</v>
      </c>
      <c r="P50" s="134"/>
      <c r="Q50" s="192">
        <v>44306.613194444442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335858610</v>
      </c>
      <c r="C51" s="118">
        <v>44305.697800925926</v>
      </c>
      <c r="D51" s="119" t="s">
        <v>2467</v>
      </c>
      <c r="E51" s="120">
        <v>925</v>
      </c>
      <c r="F51" s="140" t="str">
        <f>VLOOKUP(E51,VIP!$A$2:$O12672,2,0)</f>
        <v>DRBR24L</v>
      </c>
      <c r="G51" s="119" t="str">
        <f>VLOOKUP(E51,'LISTADO ATM'!$A$2:$B$900,2,0)</f>
        <v xml:space="preserve">ATM Oficina Plaza Lama Av. 27 de Febrero </v>
      </c>
      <c r="H51" s="119" t="str">
        <f>VLOOKUP(E51,VIP!$A$2:$O17593,7,FALSE)</f>
        <v>Si</v>
      </c>
      <c r="I51" s="119" t="str">
        <f>VLOOKUP(E51,VIP!$A$2:$O9558,8,FALSE)</f>
        <v>Si</v>
      </c>
      <c r="J51" s="119" t="str">
        <f>VLOOKUP(E51,VIP!$A$2:$O9508,8,FALSE)</f>
        <v>Si</v>
      </c>
      <c r="K51" s="119" t="str">
        <f>VLOOKUP(E51,VIP!$A$2:$O13082,6,0)</f>
        <v>SI</v>
      </c>
      <c r="L51" s="121" t="s">
        <v>2528</v>
      </c>
      <c r="M51" s="191" t="s">
        <v>2586</v>
      </c>
      <c r="N51" s="117" t="s">
        <v>2471</v>
      </c>
      <c r="O51" s="140" t="s">
        <v>2472</v>
      </c>
      <c r="P51" s="134"/>
      <c r="Q51" s="192">
        <v>44306.515277777777</v>
      </c>
    </row>
    <row r="52" spans="1:17" s="99" customFormat="1" ht="18" x14ac:dyDescent="0.25">
      <c r="A52" s="119" t="str">
        <f>VLOOKUP(E52,'LISTADO ATM'!$A$2:$C$901,3,0)</f>
        <v>ESTE</v>
      </c>
      <c r="B52" s="136">
        <v>335858711</v>
      </c>
      <c r="C52" s="118">
        <v>44305.784212962964</v>
      </c>
      <c r="D52" s="119" t="s">
        <v>2189</v>
      </c>
      <c r="E52" s="120">
        <v>798</v>
      </c>
      <c r="F52" s="140" t="str">
        <f>VLOOKUP(E52,VIP!$A$2:$O12663,2,0)</f>
        <v>DRBR798</v>
      </c>
      <c r="G52" s="119" t="str">
        <f>VLOOKUP(E52,'LISTADO ATM'!$A$2:$B$900,2,0)</f>
        <v>ATM Hotel Grand Paradise Samana</v>
      </c>
      <c r="H52" s="119" t="str">
        <f>VLOOKUP(E52,VIP!$A$2:$O17584,7,FALSE)</f>
        <v>Si</v>
      </c>
      <c r="I52" s="119" t="str">
        <f>VLOOKUP(E52,VIP!$A$2:$O9549,8,FALSE)</f>
        <v>Si</v>
      </c>
      <c r="J52" s="119" t="str">
        <f>VLOOKUP(E52,VIP!$A$2:$O9499,8,FALSE)</f>
        <v>Si</v>
      </c>
      <c r="K52" s="119" t="str">
        <f>VLOOKUP(E52,VIP!$A$2:$O13073,6,0)</f>
        <v>NO</v>
      </c>
      <c r="L52" s="121" t="s">
        <v>2253</v>
      </c>
      <c r="M52" s="191" t="s">
        <v>2586</v>
      </c>
      <c r="N52" s="191" t="s">
        <v>2530</v>
      </c>
      <c r="O52" s="140" t="s">
        <v>2500</v>
      </c>
      <c r="P52" s="134"/>
      <c r="Q52" s="192">
        <v>44306.504166666666</v>
      </c>
    </row>
    <row r="53" spans="1:17" s="99" customFormat="1" ht="18" x14ac:dyDescent="0.25">
      <c r="A53" s="119" t="str">
        <f>VLOOKUP(E53,'LISTADO ATM'!$A$2:$C$901,3,0)</f>
        <v>DISTRITO NACIONAL</v>
      </c>
      <c r="B53" s="136">
        <v>335858712</v>
      </c>
      <c r="C53" s="118">
        <v>44305.785381944443</v>
      </c>
      <c r="D53" s="119" t="s">
        <v>2188</v>
      </c>
      <c r="E53" s="120">
        <v>486</v>
      </c>
      <c r="F53" s="140" t="str">
        <f>VLOOKUP(E53,VIP!$A$2:$O12661,2,0)</f>
        <v>DRBR486</v>
      </c>
      <c r="G53" s="119" t="str">
        <f>VLOOKUP(E53,'LISTADO ATM'!$A$2:$B$900,2,0)</f>
        <v xml:space="preserve">ATM Olé La Caleta </v>
      </c>
      <c r="H53" s="119" t="str">
        <f>VLOOKUP(E53,VIP!$A$2:$O17582,7,FALSE)</f>
        <v>Si</v>
      </c>
      <c r="I53" s="119" t="str">
        <f>VLOOKUP(E53,VIP!$A$2:$O9547,8,FALSE)</f>
        <v>Si</v>
      </c>
      <c r="J53" s="119" t="str">
        <f>VLOOKUP(E53,VIP!$A$2:$O9497,8,FALSE)</f>
        <v>Si</v>
      </c>
      <c r="K53" s="119" t="str">
        <f>VLOOKUP(E53,VIP!$A$2:$O13071,6,0)</f>
        <v>NO</v>
      </c>
      <c r="L53" s="121" t="s">
        <v>2227</v>
      </c>
      <c r="M53" s="117" t="s">
        <v>2464</v>
      </c>
      <c r="N53" s="117" t="s">
        <v>2471</v>
      </c>
      <c r="O53" s="140" t="s">
        <v>2473</v>
      </c>
      <c r="P53" s="134"/>
      <c r="Q53" s="117" t="s">
        <v>2227</v>
      </c>
    </row>
    <row r="54" spans="1:17" s="99" customFormat="1" ht="18" x14ac:dyDescent="0.25">
      <c r="A54" s="119" t="str">
        <f>VLOOKUP(E54,'LISTADO ATM'!$A$2:$C$901,3,0)</f>
        <v>DISTRITO NACIONAL</v>
      </c>
      <c r="B54" s="136">
        <v>335858713</v>
      </c>
      <c r="C54" s="118">
        <v>44305.78597222222</v>
      </c>
      <c r="D54" s="119" t="s">
        <v>2188</v>
      </c>
      <c r="E54" s="120">
        <v>420</v>
      </c>
      <c r="F54" s="140" t="str">
        <f>VLOOKUP(E54,VIP!$A$2:$O12660,2,0)</f>
        <v>DRBR420</v>
      </c>
      <c r="G54" s="119" t="str">
        <f>VLOOKUP(E54,'LISTADO ATM'!$A$2:$B$900,2,0)</f>
        <v xml:space="preserve">ATM DGII Av. Lincoln </v>
      </c>
      <c r="H54" s="119" t="str">
        <f>VLOOKUP(E54,VIP!$A$2:$O17581,7,FALSE)</f>
        <v>Si</v>
      </c>
      <c r="I54" s="119" t="str">
        <f>VLOOKUP(E54,VIP!$A$2:$O9546,8,FALSE)</f>
        <v>Si</v>
      </c>
      <c r="J54" s="119" t="str">
        <f>VLOOKUP(E54,VIP!$A$2:$O9496,8,FALSE)</f>
        <v>Si</v>
      </c>
      <c r="K54" s="119" t="str">
        <f>VLOOKUP(E54,VIP!$A$2:$O13070,6,0)</f>
        <v>NO</v>
      </c>
      <c r="L54" s="121" t="s">
        <v>2227</v>
      </c>
      <c r="M54" s="117" t="s">
        <v>2464</v>
      </c>
      <c r="N54" s="117" t="s">
        <v>2471</v>
      </c>
      <c r="O54" s="140" t="s">
        <v>2473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NORTE</v>
      </c>
      <c r="B55" s="136">
        <v>335858715</v>
      </c>
      <c r="C55" s="118">
        <v>44305.787361111114</v>
      </c>
      <c r="D55" s="119" t="s">
        <v>2189</v>
      </c>
      <c r="E55" s="120">
        <v>496</v>
      </c>
      <c r="F55" s="140" t="str">
        <f>VLOOKUP(E55,VIP!$A$2:$O12670,2,0)</f>
        <v>DRBR496</v>
      </c>
      <c r="G55" s="119" t="str">
        <f>VLOOKUP(E55,'LISTADO ATM'!$A$2:$B$900,2,0)</f>
        <v xml:space="preserve">ATM Multicentro La Sirena Bonao </v>
      </c>
      <c r="H55" s="119" t="str">
        <f>VLOOKUP(E55,VIP!$A$2:$O17591,7,FALSE)</f>
        <v>Si</v>
      </c>
      <c r="I55" s="119" t="str">
        <f>VLOOKUP(E55,VIP!$A$2:$O9556,8,FALSE)</f>
        <v>Si</v>
      </c>
      <c r="J55" s="119" t="str">
        <f>VLOOKUP(E55,VIP!$A$2:$O9506,8,FALSE)</f>
        <v>Si</v>
      </c>
      <c r="K55" s="119" t="str">
        <f>VLOOKUP(E55,VIP!$A$2:$O13080,6,0)</f>
        <v>NO</v>
      </c>
      <c r="L55" s="121" t="s">
        <v>2430</v>
      </c>
      <c r="M55" s="191" t="s">
        <v>2586</v>
      </c>
      <c r="N55" s="117" t="s">
        <v>2471</v>
      </c>
      <c r="O55" s="140" t="s">
        <v>2500</v>
      </c>
      <c r="P55" s="193" t="s">
        <v>2589</v>
      </c>
      <c r="Q55" s="192">
        <v>44306.668055555558</v>
      </c>
    </row>
    <row r="56" spans="1:17" s="99" customFormat="1" ht="18" x14ac:dyDescent="0.25">
      <c r="A56" s="119" t="str">
        <f>VLOOKUP(E56,'LISTADO ATM'!$A$2:$C$901,3,0)</f>
        <v>DISTRITO NACIONAL</v>
      </c>
      <c r="B56" s="136">
        <v>335858717</v>
      </c>
      <c r="C56" s="118">
        <v>44305.78806712963</v>
      </c>
      <c r="D56" s="119" t="s">
        <v>2188</v>
      </c>
      <c r="E56" s="120">
        <v>85</v>
      </c>
      <c r="F56" s="140" t="str">
        <f>VLOOKUP(E56,VIP!$A$2:$O12659,2,0)</f>
        <v>DRBR085</v>
      </c>
      <c r="G56" s="119" t="str">
        <f>VLOOKUP(E56,'LISTADO ATM'!$A$2:$B$900,2,0)</f>
        <v xml:space="preserve">ATM Oficina San Isidro (Fuerza Aérea) </v>
      </c>
      <c r="H56" s="119" t="str">
        <f>VLOOKUP(E56,VIP!$A$2:$O17580,7,FALSE)</f>
        <v>Si</v>
      </c>
      <c r="I56" s="119" t="str">
        <f>VLOOKUP(E56,VIP!$A$2:$O9545,8,FALSE)</f>
        <v>Si</v>
      </c>
      <c r="J56" s="119" t="str">
        <f>VLOOKUP(E56,VIP!$A$2:$O9495,8,FALSE)</f>
        <v>Si</v>
      </c>
      <c r="K56" s="119" t="str">
        <f>VLOOKUP(E56,VIP!$A$2:$O13069,6,0)</f>
        <v>NO</v>
      </c>
      <c r="L56" s="121" t="s">
        <v>2227</v>
      </c>
      <c r="M56" s="191" t="s">
        <v>2586</v>
      </c>
      <c r="N56" s="191" t="s">
        <v>2530</v>
      </c>
      <c r="O56" s="140" t="s">
        <v>2473</v>
      </c>
      <c r="P56" s="134"/>
      <c r="Q56" s="191" t="s">
        <v>2592</v>
      </c>
    </row>
    <row r="57" spans="1:17" s="99" customFormat="1" ht="18" x14ac:dyDescent="0.25">
      <c r="A57" s="119" t="str">
        <f>VLOOKUP(E57,'LISTADO ATM'!$A$2:$C$901,3,0)</f>
        <v>NORTE</v>
      </c>
      <c r="B57" s="136">
        <v>335858721</v>
      </c>
      <c r="C57" s="118">
        <v>44305.789317129631</v>
      </c>
      <c r="D57" s="119" t="s">
        <v>2189</v>
      </c>
      <c r="E57" s="120">
        <v>869</v>
      </c>
      <c r="F57" s="140" t="str">
        <f>VLOOKUP(E57,VIP!$A$2:$O12668,2,0)</f>
        <v>DRBR869</v>
      </c>
      <c r="G57" s="119" t="str">
        <f>VLOOKUP(E57,'LISTADO ATM'!$A$2:$B$900,2,0)</f>
        <v xml:space="preserve">ATM Estación Isla La Cueva (Cotuí) </v>
      </c>
      <c r="H57" s="119" t="str">
        <f>VLOOKUP(E57,VIP!$A$2:$O17589,7,FALSE)</f>
        <v>Si</v>
      </c>
      <c r="I57" s="119" t="str">
        <f>VLOOKUP(E57,VIP!$A$2:$O9554,8,FALSE)</f>
        <v>Si</v>
      </c>
      <c r="J57" s="119" t="str">
        <f>VLOOKUP(E57,VIP!$A$2:$O9504,8,FALSE)</f>
        <v>Si</v>
      </c>
      <c r="K57" s="119" t="str">
        <f>VLOOKUP(E57,VIP!$A$2:$O13078,6,0)</f>
        <v>NO</v>
      </c>
      <c r="L57" s="121" t="s">
        <v>2430</v>
      </c>
      <c r="M57" s="191" t="s">
        <v>2586</v>
      </c>
      <c r="N57" s="191" t="s">
        <v>2530</v>
      </c>
      <c r="O57" s="140" t="s">
        <v>2500</v>
      </c>
      <c r="P57" s="194"/>
      <c r="Q57" s="192">
        <v>44306.445833333331</v>
      </c>
    </row>
    <row r="58" spans="1:17" s="99" customFormat="1" ht="18" x14ac:dyDescent="0.25">
      <c r="A58" s="119" t="str">
        <f>VLOOKUP(E58,'LISTADO ATM'!$A$2:$C$901,3,0)</f>
        <v>NORTE</v>
      </c>
      <c r="B58" s="136">
        <v>335858724</v>
      </c>
      <c r="C58" s="118">
        <v>44305.792685185188</v>
      </c>
      <c r="D58" s="119" t="s">
        <v>2491</v>
      </c>
      <c r="E58" s="120">
        <v>337</v>
      </c>
      <c r="F58" s="140" t="str">
        <f>VLOOKUP(E58,VIP!$A$2:$O12664,2,0)</f>
        <v>DRBR337</v>
      </c>
      <c r="G58" s="119" t="str">
        <f>VLOOKUP(E58,'LISTADO ATM'!$A$2:$B$900,2,0)</f>
        <v>ATM S/M Cooperativa Moca</v>
      </c>
      <c r="H58" s="119" t="str">
        <f>VLOOKUP(E58,VIP!$A$2:$O17585,7,FALSE)</f>
        <v>Si</v>
      </c>
      <c r="I58" s="119" t="str">
        <f>VLOOKUP(E58,VIP!$A$2:$O9550,8,FALSE)</f>
        <v>Si</v>
      </c>
      <c r="J58" s="119" t="str">
        <f>VLOOKUP(E58,VIP!$A$2:$O9500,8,FALSE)</f>
        <v>Si</v>
      </c>
      <c r="K58" s="119" t="str">
        <f>VLOOKUP(E58,VIP!$A$2:$O13074,6,0)</f>
        <v>NO</v>
      </c>
      <c r="L58" s="121" t="s">
        <v>2430</v>
      </c>
      <c r="M58" s="191" t="s">
        <v>2586</v>
      </c>
      <c r="N58" s="191" t="s">
        <v>2530</v>
      </c>
      <c r="O58" s="140" t="s">
        <v>2597</v>
      </c>
      <c r="P58" s="194" t="s">
        <v>2593</v>
      </c>
      <c r="Q58" s="192" t="s">
        <v>2430</v>
      </c>
    </row>
    <row r="59" spans="1:17" s="99" customFormat="1" ht="18" x14ac:dyDescent="0.25">
      <c r="A59" s="119" t="str">
        <f>VLOOKUP(E59,'LISTADO ATM'!$A$2:$C$901,3,0)</f>
        <v>ESTE</v>
      </c>
      <c r="B59" s="136">
        <v>335858725</v>
      </c>
      <c r="C59" s="118">
        <v>44305.793668981481</v>
      </c>
      <c r="D59" s="119" t="s">
        <v>2188</v>
      </c>
      <c r="E59" s="120">
        <v>386</v>
      </c>
      <c r="F59" s="140" t="str">
        <f>VLOOKUP(E59,VIP!$A$2:$O12666,2,0)</f>
        <v>DRBR386</v>
      </c>
      <c r="G59" s="119" t="str">
        <f>VLOOKUP(E59,'LISTADO ATM'!$A$2:$B$900,2,0)</f>
        <v xml:space="preserve">ATM Plaza Verón II </v>
      </c>
      <c r="H59" s="119" t="str">
        <f>VLOOKUP(E59,VIP!$A$2:$O17587,7,FALSE)</f>
        <v>Si</v>
      </c>
      <c r="I59" s="119" t="str">
        <f>VLOOKUP(E59,VIP!$A$2:$O9552,8,FALSE)</f>
        <v>Si</v>
      </c>
      <c r="J59" s="119" t="str">
        <f>VLOOKUP(E59,VIP!$A$2:$O9502,8,FALSE)</f>
        <v>Si</v>
      </c>
      <c r="K59" s="119" t="str">
        <f>VLOOKUP(E59,VIP!$A$2:$O13076,6,0)</f>
        <v>NO</v>
      </c>
      <c r="L59" s="121" t="s">
        <v>2430</v>
      </c>
      <c r="M59" s="191" t="s">
        <v>2586</v>
      </c>
      <c r="N59" s="191" t="s">
        <v>2530</v>
      </c>
      <c r="O59" s="140" t="s">
        <v>2473</v>
      </c>
      <c r="P59" s="134"/>
      <c r="Q59" s="192">
        <v>44306.445833333331</v>
      </c>
    </row>
    <row r="60" spans="1:17" s="99" customFormat="1" ht="18" x14ac:dyDescent="0.25">
      <c r="A60" s="119" t="str">
        <f>VLOOKUP(E60,'LISTADO ATM'!$A$2:$C$901,3,0)</f>
        <v>SUR</v>
      </c>
      <c r="B60" s="136">
        <v>335858727</v>
      </c>
      <c r="C60" s="118">
        <v>44305.794641203705</v>
      </c>
      <c r="D60" s="119" t="s">
        <v>2188</v>
      </c>
      <c r="E60" s="120">
        <v>6</v>
      </c>
      <c r="F60" s="140" t="str">
        <f>VLOOKUP(E60,VIP!$A$2:$O12658,2,0)</f>
        <v>DRBR006</v>
      </c>
      <c r="G60" s="119" t="str">
        <f>VLOOKUP(E60,'LISTADO ATM'!$A$2:$B$900,2,0)</f>
        <v xml:space="preserve">ATM Plaza WAO San Juan </v>
      </c>
      <c r="H60" s="119" t="str">
        <f>VLOOKUP(E60,VIP!$A$2:$O17579,7,FALSE)</f>
        <v>N/A</v>
      </c>
      <c r="I60" s="119" t="str">
        <f>VLOOKUP(E60,VIP!$A$2:$O9544,8,FALSE)</f>
        <v>N/A</v>
      </c>
      <c r="J60" s="119" t="str">
        <f>VLOOKUP(E60,VIP!$A$2:$O9494,8,FALSE)</f>
        <v>N/A</v>
      </c>
      <c r="K60" s="119" t="str">
        <f>VLOOKUP(E60,VIP!$A$2:$O13068,6,0)</f>
        <v/>
      </c>
      <c r="L60" s="121" t="s">
        <v>2227</v>
      </c>
      <c r="M60" s="117" t="s">
        <v>2464</v>
      </c>
      <c r="N60" s="117" t="s">
        <v>2471</v>
      </c>
      <c r="O60" s="140" t="s">
        <v>2473</v>
      </c>
      <c r="P60" s="134"/>
      <c r="Q60" s="117" t="s">
        <v>2227</v>
      </c>
    </row>
    <row r="61" spans="1:17" s="99" customFormat="1" ht="18" x14ac:dyDescent="0.25">
      <c r="A61" s="119" t="str">
        <f>VLOOKUP(E61,'LISTADO ATM'!$A$2:$C$901,3,0)</f>
        <v>ESTE</v>
      </c>
      <c r="B61" s="136">
        <v>335858729</v>
      </c>
      <c r="C61" s="118">
        <v>44305.795497685183</v>
      </c>
      <c r="D61" s="119" t="s">
        <v>2188</v>
      </c>
      <c r="E61" s="120">
        <v>294</v>
      </c>
      <c r="F61" s="140" t="str">
        <f>VLOOKUP(E61,VIP!$A$2:$O12657,2,0)</f>
        <v>DRBR294</v>
      </c>
      <c r="G61" s="119" t="str">
        <f>VLOOKUP(E61,'LISTADO ATM'!$A$2:$B$900,2,0)</f>
        <v xml:space="preserve">ATM Plaza Zaglul San Pedro II </v>
      </c>
      <c r="H61" s="119" t="str">
        <f>VLOOKUP(E61,VIP!$A$2:$O17578,7,FALSE)</f>
        <v>Si</v>
      </c>
      <c r="I61" s="119" t="str">
        <f>VLOOKUP(E61,VIP!$A$2:$O9543,8,FALSE)</f>
        <v>Si</v>
      </c>
      <c r="J61" s="119" t="str">
        <f>VLOOKUP(E61,VIP!$A$2:$O9493,8,FALSE)</f>
        <v>Si</v>
      </c>
      <c r="K61" s="119" t="str">
        <f>VLOOKUP(E61,VIP!$A$2:$O13067,6,0)</f>
        <v>NO</v>
      </c>
      <c r="L61" s="121" t="s">
        <v>2227</v>
      </c>
      <c r="M61" s="191" t="s">
        <v>2586</v>
      </c>
      <c r="N61" s="191" t="s">
        <v>2530</v>
      </c>
      <c r="O61" s="140" t="s">
        <v>2473</v>
      </c>
      <c r="P61" s="134"/>
      <c r="Q61" s="192">
        <v>44306.495833333334</v>
      </c>
    </row>
    <row r="62" spans="1:17" s="99" customFormat="1" ht="18" x14ac:dyDescent="0.25">
      <c r="A62" s="119" t="str">
        <f>VLOOKUP(E62,'LISTADO ATM'!$A$2:$C$901,3,0)</f>
        <v>DISTRITO NACIONAL</v>
      </c>
      <c r="B62" s="136">
        <v>335858743</v>
      </c>
      <c r="C62" s="118">
        <v>44305.814965277779</v>
      </c>
      <c r="D62" s="119" t="s">
        <v>2188</v>
      </c>
      <c r="E62" s="120">
        <v>160</v>
      </c>
      <c r="F62" s="140" t="str">
        <f>VLOOKUP(E62,VIP!$A$2:$O12656,2,0)</f>
        <v>DRBR160</v>
      </c>
      <c r="G62" s="119" t="str">
        <f>VLOOKUP(E62,'LISTADO ATM'!$A$2:$B$900,2,0)</f>
        <v xml:space="preserve">ATM Oficina Herrera </v>
      </c>
      <c r="H62" s="119" t="str">
        <f>VLOOKUP(E62,VIP!$A$2:$O17577,7,FALSE)</f>
        <v>Si</v>
      </c>
      <c r="I62" s="119" t="str">
        <f>VLOOKUP(E62,VIP!$A$2:$O9542,8,FALSE)</f>
        <v>Si</v>
      </c>
      <c r="J62" s="119" t="str">
        <f>VLOOKUP(E62,VIP!$A$2:$O9492,8,FALSE)</f>
        <v>Si</v>
      </c>
      <c r="K62" s="119" t="str">
        <f>VLOOKUP(E62,VIP!$A$2:$O13066,6,0)</f>
        <v>NO</v>
      </c>
      <c r="L62" s="121" t="s">
        <v>2227</v>
      </c>
      <c r="M62" s="191" t="s">
        <v>2586</v>
      </c>
      <c r="N62" s="191" t="s">
        <v>2530</v>
      </c>
      <c r="O62" s="140" t="s">
        <v>2473</v>
      </c>
      <c r="P62" s="134"/>
      <c r="Q62" s="192">
        <v>44306.495138888888</v>
      </c>
    </row>
    <row r="63" spans="1:17" s="99" customFormat="1" ht="18" x14ac:dyDescent="0.25">
      <c r="A63" s="119" t="str">
        <f>VLOOKUP(E63,'LISTADO ATM'!$A$2:$C$901,3,0)</f>
        <v>DISTRITO NACIONAL</v>
      </c>
      <c r="B63" s="136">
        <v>335858745</v>
      </c>
      <c r="C63" s="118">
        <v>44305.815891203703</v>
      </c>
      <c r="D63" s="119" t="s">
        <v>2188</v>
      </c>
      <c r="E63" s="120">
        <v>416</v>
      </c>
      <c r="F63" s="140" t="str">
        <f>VLOOKUP(E63,VIP!$A$2:$O12655,2,0)</f>
        <v>DRBR416</v>
      </c>
      <c r="G63" s="119" t="str">
        <f>VLOOKUP(E63,'LISTADO ATM'!$A$2:$B$900,2,0)</f>
        <v xml:space="preserve">ATM Autobanco San Martín II </v>
      </c>
      <c r="H63" s="119" t="str">
        <f>VLOOKUP(E63,VIP!$A$2:$O17576,7,FALSE)</f>
        <v>Si</v>
      </c>
      <c r="I63" s="119" t="str">
        <f>VLOOKUP(E63,VIP!$A$2:$O9541,8,FALSE)</f>
        <v>Si</v>
      </c>
      <c r="J63" s="119" t="str">
        <f>VLOOKUP(E63,VIP!$A$2:$O9491,8,FALSE)</f>
        <v>Si</v>
      </c>
      <c r="K63" s="119" t="str">
        <f>VLOOKUP(E63,VIP!$A$2:$O13065,6,0)</f>
        <v>NO</v>
      </c>
      <c r="L63" s="121" t="s">
        <v>2227</v>
      </c>
      <c r="M63" s="117" t="s">
        <v>2464</v>
      </c>
      <c r="N63" s="117" t="s">
        <v>2471</v>
      </c>
      <c r="O63" s="140" t="s">
        <v>2473</v>
      </c>
      <c r="P63" s="134"/>
      <c r="Q63" s="117" t="s">
        <v>2227</v>
      </c>
    </row>
    <row r="64" spans="1:17" s="99" customFormat="1" ht="18" x14ac:dyDescent="0.25">
      <c r="A64" s="119" t="str">
        <f>VLOOKUP(E64,'LISTADO ATM'!$A$2:$C$901,3,0)</f>
        <v>SUR</v>
      </c>
      <c r="B64" s="136">
        <v>335858746</v>
      </c>
      <c r="C64" s="118">
        <v>44305.816863425927</v>
      </c>
      <c r="D64" s="119" t="s">
        <v>2188</v>
      </c>
      <c r="E64" s="120">
        <v>764</v>
      </c>
      <c r="F64" s="140" t="str">
        <f>VLOOKUP(E64,VIP!$A$2:$O12654,2,0)</f>
        <v>DRBR451</v>
      </c>
      <c r="G64" s="119" t="str">
        <f>VLOOKUP(E64,'LISTADO ATM'!$A$2:$B$900,2,0)</f>
        <v xml:space="preserve">ATM Oficina Elías Piña </v>
      </c>
      <c r="H64" s="119" t="str">
        <f>VLOOKUP(E64,VIP!$A$2:$O17575,7,FALSE)</f>
        <v>Si</v>
      </c>
      <c r="I64" s="119" t="str">
        <f>VLOOKUP(E64,VIP!$A$2:$O9540,8,FALSE)</f>
        <v>Si</v>
      </c>
      <c r="J64" s="119" t="str">
        <f>VLOOKUP(E64,VIP!$A$2:$O9490,8,FALSE)</f>
        <v>Si</v>
      </c>
      <c r="K64" s="119" t="str">
        <f>VLOOKUP(E64,VIP!$A$2:$O13064,6,0)</f>
        <v>NO</v>
      </c>
      <c r="L64" s="121" t="s">
        <v>2227</v>
      </c>
      <c r="M64" s="117" t="s">
        <v>2464</v>
      </c>
      <c r="N64" s="117" t="s">
        <v>2471</v>
      </c>
      <c r="O64" s="140" t="s">
        <v>2473</v>
      </c>
      <c r="P64" s="134"/>
      <c r="Q64" s="117" t="s">
        <v>2227</v>
      </c>
    </row>
    <row r="65" spans="1:17" s="99" customFormat="1" ht="18" x14ac:dyDescent="0.25">
      <c r="A65" s="119" t="str">
        <f>VLOOKUP(E65,'LISTADO ATM'!$A$2:$C$901,3,0)</f>
        <v>ESTE</v>
      </c>
      <c r="B65" s="136">
        <v>335858754</v>
      </c>
      <c r="C65" s="118">
        <v>44305.83934027778</v>
      </c>
      <c r="D65" s="119" t="s">
        <v>2188</v>
      </c>
      <c r="E65" s="120">
        <v>842</v>
      </c>
      <c r="F65" s="140" t="str">
        <f>VLOOKUP(E65,VIP!$A$2:$O12685,2,0)</f>
        <v>DRBR842</v>
      </c>
      <c r="G65" s="119" t="str">
        <f>VLOOKUP(E65,'LISTADO ATM'!$A$2:$B$900,2,0)</f>
        <v xml:space="preserve">ATM Plaza Orense II (La Romana) </v>
      </c>
      <c r="H65" s="119" t="str">
        <f>VLOOKUP(E65,VIP!$A$2:$O17606,7,FALSE)</f>
        <v>Si</v>
      </c>
      <c r="I65" s="119" t="str">
        <f>VLOOKUP(E65,VIP!$A$2:$O9571,8,FALSE)</f>
        <v>Si</v>
      </c>
      <c r="J65" s="119" t="str">
        <f>VLOOKUP(E65,VIP!$A$2:$O9521,8,FALSE)</f>
        <v>Si</v>
      </c>
      <c r="K65" s="119" t="str">
        <f>VLOOKUP(E65,VIP!$A$2:$O13095,6,0)</f>
        <v>NO</v>
      </c>
      <c r="L65" s="121" t="s">
        <v>2430</v>
      </c>
      <c r="M65" s="191" t="s">
        <v>2586</v>
      </c>
      <c r="N65" s="191" t="s">
        <v>2530</v>
      </c>
      <c r="O65" s="140" t="s">
        <v>2473</v>
      </c>
      <c r="P65" s="134"/>
      <c r="Q65" s="192">
        <v>44306.492361111108</v>
      </c>
    </row>
    <row r="66" spans="1:17" s="99" customFormat="1" ht="18" x14ac:dyDescent="0.25">
      <c r="A66" s="119" t="str">
        <f>VLOOKUP(E66,'LISTADO ATM'!$A$2:$C$901,3,0)</f>
        <v>NORTE</v>
      </c>
      <c r="B66" s="136">
        <v>335858757</v>
      </c>
      <c r="C66" s="118">
        <v>44305.844930555555</v>
      </c>
      <c r="D66" s="119" t="s">
        <v>2189</v>
      </c>
      <c r="E66" s="120">
        <v>181</v>
      </c>
      <c r="F66" s="140" t="str">
        <f>VLOOKUP(E66,VIP!$A$2:$O12684,2,0)</f>
        <v>DRBR181</v>
      </c>
      <c r="G66" s="119" t="str">
        <f>VLOOKUP(E66,'LISTADO ATM'!$A$2:$B$900,2,0)</f>
        <v xml:space="preserve">ATM Oficina Sabaneta </v>
      </c>
      <c r="H66" s="119" t="str">
        <f>VLOOKUP(E66,VIP!$A$2:$O17605,7,FALSE)</f>
        <v>Si</v>
      </c>
      <c r="I66" s="119" t="str">
        <f>VLOOKUP(E66,VIP!$A$2:$O9570,8,FALSE)</f>
        <v>Si</v>
      </c>
      <c r="J66" s="119" t="str">
        <f>VLOOKUP(E66,VIP!$A$2:$O9520,8,FALSE)</f>
        <v>Si</v>
      </c>
      <c r="K66" s="119" t="str">
        <f>VLOOKUP(E66,VIP!$A$2:$O13094,6,0)</f>
        <v>SI</v>
      </c>
      <c r="L66" s="121" t="s">
        <v>2430</v>
      </c>
      <c r="M66" s="191" t="s">
        <v>2586</v>
      </c>
      <c r="N66" s="191" t="s">
        <v>2530</v>
      </c>
      <c r="O66" s="140" t="s">
        <v>2500</v>
      </c>
      <c r="P66" s="134"/>
      <c r="Q66" s="192">
        <v>44306.445833333331</v>
      </c>
    </row>
    <row r="67" spans="1:17" s="99" customFormat="1" ht="18" x14ac:dyDescent="0.25">
      <c r="A67" s="119" t="str">
        <f>VLOOKUP(E67,'LISTADO ATM'!$A$2:$C$901,3,0)</f>
        <v>NORTE</v>
      </c>
      <c r="B67" s="136">
        <v>335858761</v>
      </c>
      <c r="C67" s="118">
        <v>44305.855636574073</v>
      </c>
      <c r="D67" s="119" t="s">
        <v>2189</v>
      </c>
      <c r="E67" s="120">
        <v>736</v>
      </c>
      <c r="F67" s="147" t="str">
        <f>VLOOKUP(E67,VIP!$A$2:$O12683,2,0)</f>
        <v>DRBR071</v>
      </c>
      <c r="G67" s="119" t="str">
        <f>VLOOKUP(E67,'LISTADO ATM'!$A$2:$B$900,2,0)</f>
        <v xml:space="preserve">ATM Oficina Puerto Plata I </v>
      </c>
      <c r="H67" s="119" t="str">
        <f>VLOOKUP(E67,VIP!$A$2:$O17604,7,FALSE)</f>
        <v>Si</v>
      </c>
      <c r="I67" s="119" t="str">
        <f>VLOOKUP(E67,VIP!$A$2:$O9569,8,FALSE)</f>
        <v>Si</v>
      </c>
      <c r="J67" s="119" t="str">
        <f>VLOOKUP(E67,VIP!$A$2:$O9519,8,FALSE)</f>
        <v>Si</v>
      </c>
      <c r="K67" s="119" t="str">
        <f>VLOOKUP(E67,VIP!$A$2:$O13093,6,0)</f>
        <v>SI</v>
      </c>
      <c r="L67" s="121" t="s">
        <v>2430</v>
      </c>
      <c r="M67" s="117" t="s">
        <v>2464</v>
      </c>
      <c r="N67" s="117" t="s">
        <v>2471</v>
      </c>
      <c r="O67" s="140" t="s">
        <v>2500</v>
      </c>
      <c r="P67" s="134"/>
      <c r="Q67" s="117" t="s">
        <v>2430</v>
      </c>
    </row>
    <row r="68" spans="1:17" s="99" customFormat="1" ht="18" x14ac:dyDescent="0.25">
      <c r="A68" s="119" t="str">
        <f>VLOOKUP(E68,'LISTADO ATM'!$A$2:$C$901,3,0)</f>
        <v>ESTE</v>
      </c>
      <c r="B68" s="136">
        <v>335858762</v>
      </c>
      <c r="C68" s="118">
        <v>44305.863958333335</v>
      </c>
      <c r="D68" s="119" t="s">
        <v>2188</v>
      </c>
      <c r="E68" s="120">
        <v>161</v>
      </c>
      <c r="F68" s="147" t="str">
        <f>VLOOKUP(E68,VIP!$A$2:$O12682,2,0)</f>
        <v>DRBR161</v>
      </c>
      <c r="G68" s="119" t="str">
        <f>VLOOKUP(E68,'LISTADO ATM'!$A$2:$B$900,2,0)</f>
        <v xml:space="preserve">ATM Jumbo Punta Cana </v>
      </c>
      <c r="H68" s="119" t="str">
        <f>VLOOKUP(E68,VIP!$A$2:$O17603,7,FALSE)</f>
        <v>Si</v>
      </c>
      <c r="I68" s="119" t="str">
        <f>VLOOKUP(E68,VIP!$A$2:$O9568,8,FALSE)</f>
        <v>Si</v>
      </c>
      <c r="J68" s="119" t="str">
        <f>VLOOKUP(E68,VIP!$A$2:$O9518,8,FALSE)</f>
        <v>Si</v>
      </c>
      <c r="K68" s="119" t="str">
        <f>VLOOKUP(E68,VIP!$A$2:$O13092,6,0)</f>
        <v>NO</v>
      </c>
      <c r="L68" s="121" t="s">
        <v>2430</v>
      </c>
      <c r="M68" s="191" t="s">
        <v>2586</v>
      </c>
      <c r="N68" s="191" t="s">
        <v>2530</v>
      </c>
      <c r="O68" s="140" t="s">
        <v>2473</v>
      </c>
      <c r="P68" s="134"/>
      <c r="Q68" s="192">
        <v>44306.654861111114</v>
      </c>
    </row>
    <row r="69" spans="1:17" s="99" customFormat="1" ht="18" x14ac:dyDescent="0.25">
      <c r="A69" s="119" t="str">
        <f>VLOOKUP(E69,'LISTADO ATM'!$A$2:$C$901,3,0)</f>
        <v>DISTRITO NACIONAL</v>
      </c>
      <c r="B69" s="136">
        <v>335858765</v>
      </c>
      <c r="C69" s="118">
        <v>44305.87872685185</v>
      </c>
      <c r="D69" s="119" t="s">
        <v>2188</v>
      </c>
      <c r="E69" s="120">
        <v>146</v>
      </c>
      <c r="F69" s="140" t="str">
        <f>VLOOKUP(E69,VIP!$A$2:$O12681,2,0)</f>
        <v>DRBR146</v>
      </c>
      <c r="G69" s="119" t="str">
        <f>VLOOKUP(E69,'LISTADO ATM'!$A$2:$B$900,2,0)</f>
        <v xml:space="preserve">ATM Tribunal Superior Constitucional </v>
      </c>
      <c r="H69" s="119" t="str">
        <f>VLOOKUP(E69,VIP!$A$2:$O17602,7,FALSE)</f>
        <v>Si</v>
      </c>
      <c r="I69" s="119" t="str">
        <f>VLOOKUP(E69,VIP!$A$2:$O9567,8,FALSE)</f>
        <v>Si</v>
      </c>
      <c r="J69" s="119" t="str">
        <f>VLOOKUP(E69,VIP!$A$2:$O9517,8,FALSE)</f>
        <v>Si</v>
      </c>
      <c r="K69" s="119" t="str">
        <f>VLOOKUP(E69,VIP!$A$2:$O13091,6,0)</f>
        <v>NO</v>
      </c>
      <c r="L69" s="121" t="s">
        <v>2227</v>
      </c>
      <c r="M69" s="191" t="s">
        <v>2586</v>
      </c>
      <c r="N69" s="191" t="s">
        <v>2530</v>
      </c>
      <c r="O69" s="140" t="s">
        <v>2473</v>
      </c>
      <c r="P69" s="134"/>
      <c r="Q69" s="192">
        <v>44306.478472222225</v>
      </c>
    </row>
    <row r="70" spans="1:17" s="99" customFormat="1" ht="18" x14ac:dyDescent="0.25">
      <c r="A70" s="119" t="str">
        <f>VLOOKUP(E70,'LISTADO ATM'!$A$2:$C$901,3,0)</f>
        <v>DISTRITO NACIONAL</v>
      </c>
      <c r="B70" s="136">
        <v>335858766</v>
      </c>
      <c r="C70" s="118">
        <v>44305.879525462966</v>
      </c>
      <c r="D70" s="119" t="s">
        <v>2188</v>
      </c>
      <c r="E70" s="120">
        <v>237</v>
      </c>
      <c r="F70" s="140" t="str">
        <f>VLOOKUP(E70,VIP!$A$2:$O12680,2,0)</f>
        <v>DRBR237</v>
      </c>
      <c r="G70" s="119" t="str">
        <f>VLOOKUP(E70,'LISTADO ATM'!$A$2:$B$900,2,0)</f>
        <v xml:space="preserve">ATM UNP Plaza Vásquez </v>
      </c>
      <c r="H70" s="119" t="str">
        <f>VLOOKUP(E70,VIP!$A$2:$O17601,7,FALSE)</f>
        <v>Si</v>
      </c>
      <c r="I70" s="119" t="str">
        <f>VLOOKUP(E70,VIP!$A$2:$O9566,8,FALSE)</f>
        <v>Si</v>
      </c>
      <c r="J70" s="119" t="str">
        <f>VLOOKUP(E70,VIP!$A$2:$O9516,8,FALSE)</f>
        <v>Si</v>
      </c>
      <c r="K70" s="119" t="str">
        <f>VLOOKUP(E70,VIP!$A$2:$O13090,6,0)</f>
        <v>SI</v>
      </c>
      <c r="L70" s="121" t="s">
        <v>2227</v>
      </c>
      <c r="M70" s="191" t="s">
        <v>2586</v>
      </c>
      <c r="N70" s="191" t="s">
        <v>2530</v>
      </c>
      <c r="O70" s="140" t="s">
        <v>2473</v>
      </c>
      <c r="P70" s="134"/>
      <c r="Q70" s="192">
        <v>44306.522222222222</v>
      </c>
    </row>
    <row r="71" spans="1:17" s="99" customFormat="1" ht="18" x14ac:dyDescent="0.25">
      <c r="A71" s="119" t="str">
        <f>VLOOKUP(E71,'LISTADO ATM'!$A$2:$C$901,3,0)</f>
        <v>NORTE</v>
      </c>
      <c r="B71" s="136">
        <v>335858767</v>
      </c>
      <c r="C71" s="118">
        <v>44305.880266203705</v>
      </c>
      <c r="D71" s="119" t="s">
        <v>2188</v>
      </c>
      <c r="E71" s="120">
        <v>275</v>
      </c>
      <c r="F71" s="140" t="str">
        <f>VLOOKUP(E71,VIP!$A$2:$O12679,2,0)</f>
        <v>DRBR275</v>
      </c>
      <c r="G71" s="119" t="str">
        <f>VLOOKUP(E71,'LISTADO ATM'!$A$2:$B$900,2,0)</f>
        <v xml:space="preserve">ATM Autobanco Duarte Stgo. II </v>
      </c>
      <c r="H71" s="119" t="str">
        <f>VLOOKUP(E71,VIP!$A$2:$O17600,7,FALSE)</f>
        <v>Si</v>
      </c>
      <c r="I71" s="119" t="str">
        <f>VLOOKUP(E71,VIP!$A$2:$O9565,8,FALSE)</f>
        <v>Si</v>
      </c>
      <c r="J71" s="119" t="str">
        <f>VLOOKUP(E71,VIP!$A$2:$O9515,8,FALSE)</f>
        <v>Si</v>
      </c>
      <c r="K71" s="119" t="str">
        <f>VLOOKUP(E71,VIP!$A$2:$O13089,6,0)</f>
        <v>NO</v>
      </c>
      <c r="L71" s="121" t="s">
        <v>2227</v>
      </c>
      <c r="M71" s="191" t="s">
        <v>2586</v>
      </c>
      <c r="N71" s="117" t="s">
        <v>2471</v>
      </c>
      <c r="O71" s="140" t="s">
        <v>2473</v>
      </c>
      <c r="P71" s="134"/>
      <c r="Q71" s="192">
        <v>44306.595833333333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335858769</v>
      </c>
      <c r="C72" s="118">
        <v>44305.8830787037</v>
      </c>
      <c r="D72" s="119" t="s">
        <v>2188</v>
      </c>
      <c r="E72" s="120">
        <v>476</v>
      </c>
      <c r="F72" s="140" t="str">
        <f>VLOOKUP(E72,VIP!$A$2:$O12677,2,0)</f>
        <v>DRBR476</v>
      </c>
      <c r="G72" s="119" t="str">
        <f>VLOOKUP(E72,'LISTADO ATM'!$A$2:$B$900,2,0)</f>
        <v xml:space="preserve">ATM Multicentro La Sirena Las Caobas </v>
      </c>
      <c r="H72" s="119" t="str">
        <f>VLOOKUP(E72,VIP!$A$2:$O17598,7,FALSE)</f>
        <v>Si</v>
      </c>
      <c r="I72" s="119" t="str">
        <f>VLOOKUP(E72,VIP!$A$2:$O9563,8,FALSE)</f>
        <v>Si</v>
      </c>
      <c r="J72" s="119" t="str">
        <f>VLOOKUP(E72,VIP!$A$2:$O9513,8,FALSE)</f>
        <v>Si</v>
      </c>
      <c r="K72" s="119" t="str">
        <f>VLOOKUP(E72,VIP!$A$2:$O13087,6,0)</f>
        <v>SI</v>
      </c>
      <c r="L72" s="121" t="s">
        <v>2227</v>
      </c>
      <c r="M72" s="191" t="s">
        <v>2586</v>
      </c>
      <c r="N72" s="191" t="s">
        <v>2530</v>
      </c>
      <c r="O72" s="140" t="s">
        <v>2473</v>
      </c>
      <c r="P72" s="134"/>
      <c r="Q72" s="192">
        <v>44306.53402777778</v>
      </c>
    </row>
    <row r="73" spans="1:17" s="99" customFormat="1" ht="18" x14ac:dyDescent="0.25">
      <c r="A73" s="119" t="str">
        <f>VLOOKUP(E73,'LISTADO ATM'!$A$2:$C$901,3,0)</f>
        <v>DISTRITO NACIONAL</v>
      </c>
      <c r="B73" s="136">
        <v>335858773</v>
      </c>
      <c r="C73" s="118">
        <v>44305.888668981483</v>
      </c>
      <c r="D73" s="119" t="s">
        <v>2188</v>
      </c>
      <c r="E73" s="120">
        <v>225</v>
      </c>
      <c r="F73" s="140" t="str">
        <f>VLOOKUP(E73,VIP!$A$2:$O12673,2,0)</f>
        <v>DRBR225</v>
      </c>
      <c r="G73" s="119" t="str">
        <f>VLOOKUP(E73,'LISTADO ATM'!$A$2:$B$900,2,0)</f>
        <v xml:space="preserve">ATM S/M Nacional Arroyo Hondo </v>
      </c>
      <c r="H73" s="119" t="str">
        <f>VLOOKUP(E73,VIP!$A$2:$O17594,7,FALSE)</f>
        <v>Si</v>
      </c>
      <c r="I73" s="119" t="str">
        <f>VLOOKUP(E73,VIP!$A$2:$O9559,8,FALSE)</f>
        <v>Si</v>
      </c>
      <c r="J73" s="119" t="str">
        <f>VLOOKUP(E73,VIP!$A$2:$O9509,8,FALSE)</f>
        <v>Si</v>
      </c>
      <c r="K73" s="119" t="str">
        <f>VLOOKUP(E73,VIP!$A$2:$O13083,6,0)</f>
        <v>NO</v>
      </c>
      <c r="L73" s="121" t="s">
        <v>2227</v>
      </c>
      <c r="M73" s="191" t="s">
        <v>2586</v>
      </c>
      <c r="N73" s="191" t="s">
        <v>2530</v>
      </c>
      <c r="O73" s="140" t="s">
        <v>2473</v>
      </c>
      <c r="P73" s="134"/>
      <c r="Q73" s="191" t="s">
        <v>2587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335858775</v>
      </c>
      <c r="C74" s="118">
        <v>44305.891145833331</v>
      </c>
      <c r="D74" s="119" t="s">
        <v>2188</v>
      </c>
      <c r="E74" s="120">
        <v>244</v>
      </c>
      <c r="F74" s="140" t="str">
        <f>VLOOKUP(E74,VIP!$A$2:$O12671,2,0)</f>
        <v>DRBR244</v>
      </c>
      <c r="G74" s="119" t="str">
        <f>VLOOKUP(E74,'LISTADO ATM'!$A$2:$B$900,2,0)</f>
        <v xml:space="preserve">ATM Ministerio de Hacienda (antiguo Finanzas) </v>
      </c>
      <c r="H74" s="119" t="str">
        <f>VLOOKUP(E74,VIP!$A$2:$O17592,7,FALSE)</f>
        <v>Si</v>
      </c>
      <c r="I74" s="119" t="str">
        <f>VLOOKUP(E74,VIP!$A$2:$O9557,8,FALSE)</f>
        <v>Si</v>
      </c>
      <c r="J74" s="119" t="str">
        <f>VLOOKUP(E74,VIP!$A$2:$O9507,8,FALSE)</f>
        <v>Si</v>
      </c>
      <c r="K74" s="119" t="str">
        <f>VLOOKUP(E74,VIP!$A$2:$O13081,6,0)</f>
        <v>NO</v>
      </c>
      <c r="L74" s="121" t="s">
        <v>2227</v>
      </c>
      <c r="M74" s="191" t="s">
        <v>2586</v>
      </c>
      <c r="N74" s="191" t="s">
        <v>2530</v>
      </c>
      <c r="O74" s="140" t="s">
        <v>2473</v>
      </c>
      <c r="P74" s="134"/>
      <c r="Q74" s="192">
        <v>44306.595138888886</v>
      </c>
    </row>
    <row r="75" spans="1:17" s="99" customFormat="1" ht="18" x14ac:dyDescent="0.25">
      <c r="A75" s="119" t="str">
        <f>VLOOKUP(E75,'LISTADO ATM'!$A$2:$C$901,3,0)</f>
        <v>DISTRITO NACIONAL</v>
      </c>
      <c r="B75" s="136">
        <v>335858777</v>
      </c>
      <c r="C75" s="118">
        <v>44305.897962962961</v>
      </c>
      <c r="D75" s="119" t="s">
        <v>2188</v>
      </c>
      <c r="E75" s="120">
        <v>622</v>
      </c>
      <c r="F75" s="140" t="str">
        <f>VLOOKUP(E75,VIP!$A$2:$O12669,2,0)</f>
        <v>DRBR622</v>
      </c>
      <c r="G75" s="119" t="str">
        <f>VLOOKUP(E75,'LISTADO ATM'!$A$2:$B$900,2,0)</f>
        <v xml:space="preserve">ATM Ayuntamiento D.N. </v>
      </c>
      <c r="H75" s="119" t="str">
        <f>VLOOKUP(E75,VIP!$A$2:$O17590,7,FALSE)</f>
        <v>Si</v>
      </c>
      <c r="I75" s="119" t="str">
        <f>VLOOKUP(E75,VIP!$A$2:$O9555,8,FALSE)</f>
        <v>Si</v>
      </c>
      <c r="J75" s="119" t="str">
        <f>VLOOKUP(E75,VIP!$A$2:$O9505,8,FALSE)</f>
        <v>Si</v>
      </c>
      <c r="K75" s="119" t="str">
        <f>VLOOKUP(E75,VIP!$A$2:$O13079,6,0)</f>
        <v>NO</v>
      </c>
      <c r="L75" s="121" t="s">
        <v>2253</v>
      </c>
      <c r="M75" s="191" t="s">
        <v>2586</v>
      </c>
      <c r="N75" s="191" t="s">
        <v>2530</v>
      </c>
      <c r="O75" s="140" t="s">
        <v>2473</v>
      </c>
      <c r="P75" s="134"/>
      <c r="Q75" s="192">
        <v>44306.361111111109</v>
      </c>
    </row>
    <row r="76" spans="1:17" s="99" customFormat="1" ht="18" x14ac:dyDescent="0.25">
      <c r="A76" s="119" t="str">
        <f>VLOOKUP(E76,'LISTADO ATM'!$A$2:$C$901,3,0)</f>
        <v>ESTE</v>
      </c>
      <c r="B76" s="136">
        <v>335858778</v>
      </c>
      <c r="C76" s="118">
        <v>44305.899027777778</v>
      </c>
      <c r="D76" s="119" t="s">
        <v>2188</v>
      </c>
      <c r="E76" s="120">
        <v>480</v>
      </c>
      <c r="F76" s="140" t="str">
        <f>VLOOKUP(E76,VIP!$A$2:$O12668,2,0)</f>
        <v>DRBR480</v>
      </c>
      <c r="G76" s="119" t="str">
        <f>VLOOKUP(E76,'LISTADO ATM'!$A$2:$B$900,2,0)</f>
        <v>ATM UNP Farmaconal Higuey</v>
      </c>
      <c r="H76" s="119" t="str">
        <f>VLOOKUP(E76,VIP!$A$2:$O17589,7,FALSE)</f>
        <v>N/A</v>
      </c>
      <c r="I76" s="119" t="str">
        <f>VLOOKUP(E76,VIP!$A$2:$O9554,8,FALSE)</f>
        <v>N/A</v>
      </c>
      <c r="J76" s="119" t="str">
        <f>VLOOKUP(E76,VIP!$A$2:$O9504,8,FALSE)</f>
        <v>N/A</v>
      </c>
      <c r="K76" s="119" t="str">
        <f>VLOOKUP(E76,VIP!$A$2:$O13078,6,0)</f>
        <v>N/A</v>
      </c>
      <c r="L76" s="121" t="s">
        <v>2227</v>
      </c>
      <c r="M76" s="191" t="s">
        <v>2586</v>
      </c>
      <c r="N76" s="191" t="s">
        <v>2530</v>
      </c>
      <c r="O76" s="140" t="s">
        <v>2473</v>
      </c>
      <c r="P76" s="134"/>
      <c r="Q76" s="192">
        <v>44306.597222222219</v>
      </c>
    </row>
    <row r="77" spans="1:17" s="99" customFormat="1" ht="18" x14ac:dyDescent="0.25">
      <c r="A77" s="119" t="str">
        <f>VLOOKUP(E77,'LISTADO ATM'!$A$2:$C$901,3,0)</f>
        <v>NORTE</v>
      </c>
      <c r="B77" s="136">
        <v>335858779</v>
      </c>
      <c r="C77" s="118">
        <v>44305.908715277779</v>
      </c>
      <c r="D77" s="119" t="s">
        <v>2491</v>
      </c>
      <c r="E77" s="120">
        <v>119</v>
      </c>
      <c r="F77" s="140" t="str">
        <f>VLOOKUP(E77,VIP!$A$2:$O12667,2,0)</f>
        <v>DRBR119</v>
      </c>
      <c r="G77" s="119" t="str">
        <f>VLOOKUP(E77,'LISTADO ATM'!$A$2:$B$900,2,0)</f>
        <v>ATM Oficina La Barranquita</v>
      </c>
      <c r="H77" s="119" t="str">
        <f>VLOOKUP(E77,VIP!$A$2:$O17588,7,FALSE)</f>
        <v>N/A</v>
      </c>
      <c r="I77" s="119" t="str">
        <f>VLOOKUP(E77,VIP!$A$2:$O9553,8,FALSE)</f>
        <v>N/A</v>
      </c>
      <c r="J77" s="119" t="str">
        <f>VLOOKUP(E77,VIP!$A$2:$O9503,8,FALSE)</f>
        <v>N/A</v>
      </c>
      <c r="K77" s="119" t="str">
        <f>VLOOKUP(E77,VIP!$A$2:$O13077,6,0)</f>
        <v>N/A</v>
      </c>
      <c r="L77" s="121" t="s">
        <v>2528</v>
      </c>
      <c r="M77" s="191" t="s">
        <v>2586</v>
      </c>
      <c r="N77" s="191" t="s">
        <v>2530</v>
      </c>
      <c r="O77" s="140" t="s">
        <v>2529</v>
      </c>
      <c r="P77" s="134"/>
      <c r="Q77" s="192">
        <v>44306.512499999997</v>
      </c>
    </row>
    <row r="78" spans="1:17" s="99" customFormat="1" ht="18" x14ac:dyDescent="0.25">
      <c r="A78" s="119" t="str">
        <f>VLOOKUP(E78,'LISTADO ATM'!$A$2:$C$901,3,0)</f>
        <v>SUR</v>
      </c>
      <c r="B78" s="136">
        <v>335858781</v>
      </c>
      <c r="C78" s="118">
        <v>44305.911840277775</v>
      </c>
      <c r="D78" s="119" t="s">
        <v>2467</v>
      </c>
      <c r="E78" s="120">
        <v>873</v>
      </c>
      <c r="F78" s="140" t="str">
        <f>VLOOKUP(E78,VIP!$A$2:$O12666,2,0)</f>
        <v>DRBR873</v>
      </c>
      <c r="G78" s="119" t="str">
        <f>VLOOKUP(E78,'LISTADO ATM'!$A$2:$B$900,2,0)</f>
        <v xml:space="preserve">ATM Centro de Caja San Cristóbal II </v>
      </c>
      <c r="H78" s="119" t="str">
        <f>VLOOKUP(E78,VIP!$A$2:$O17587,7,FALSE)</f>
        <v>Si</v>
      </c>
      <c r="I78" s="119" t="str">
        <f>VLOOKUP(E78,VIP!$A$2:$O9552,8,FALSE)</f>
        <v>Si</v>
      </c>
      <c r="J78" s="119" t="str">
        <f>VLOOKUP(E78,VIP!$A$2:$O9502,8,FALSE)</f>
        <v>Si</v>
      </c>
      <c r="K78" s="119" t="str">
        <f>VLOOKUP(E78,VIP!$A$2:$O13076,6,0)</f>
        <v>SI</v>
      </c>
      <c r="L78" s="121" t="s">
        <v>2458</v>
      </c>
      <c r="M78" s="117" t="s">
        <v>2464</v>
      </c>
      <c r="N78" s="117" t="s">
        <v>2471</v>
      </c>
      <c r="O78" s="140" t="s">
        <v>2472</v>
      </c>
      <c r="P78" s="134"/>
      <c r="Q78" s="117" t="s">
        <v>2458</v>
      </c>
    </row>
    <row r="79" spans="1:17" s="99" customFormat="1" ht="18" x14ac:dyDescent="0.25">
      <c r="A79" s="119" t="str">
        <f>VLOOKUP(E79,'LISTADO ATM'!$A$2:$C$901,3,0)</f>
        <v>SUR</v>
      </c>
      <c r="B79" s="136">
        <v>335858782</v>
      </c>
      <c r="C79" s="118">
        <v>44305.913356481484</v>
      </c>
      <c r="D79" s="119" t="s">
        <v>2491</v>
      </c>
      <c r="E79" s="120">
        <v>751</v>
      </c>
      <c r="F79" s="140" t="str">
        <f>VLOOKUP(E79,VIP!$A$2:$O12667,2,0)</f>
        <v>DRBR751</v>
      </c>
      <c r="G79" s="119" t="str">
        <f>VLOOKUP(E79,'LISTADO ATM'!$A$2:$B$900,2,0)</f>
        <v>ATM Eco Petroleo Camilo</v>
      </c>
      <c r="H79" s="119" t="str">
        <f>VLOOKUP(E79,VIP!$A$2:$O17588,7,FALSE)</f>
        <v>N/A</v>
      </c>
      <c r="I79" s="119" t="str">
        <f>VLOOKUP(E79,VIP!$A$2:$O9553,8,FALSE)</f>
        <v>N/A</v>
      </c>
      <c r="J79" s="119" t="str">
        <f>VLOOKUP(E79,VIP!$A$2:$O9503,8,FALSE)</f>
        <v>N/A</v>
      </c>
      <c r="K79" s="119" t="str">
        <f>VLOOKUP(E79,VIP!$A$2:$O13077,6,0)</f>
        <v>N/A</v>
      </c>
      <c r="L79" s="121" t="s">
        <v>2487</v>
      </c>
      <c r="M79" s="191" t="s">
        <v>2586</v>
      </c>
      <c r="N79" s="191" t="s">
        <v>2530</v>
      </c>
      <c r="O79" s="140" t="s">
        <v>2597</v>
      </c>
      <c r="P79" s="194" t="s">
        <v>2593</v>
      </c>
      <c r="Q79" s="192" t="s">
        <v>2487</v>
      </c>
    </row>
    <row r="80" spans="1:17" s="99" customFormat="1" ht="18" x14ac:dyDescent="0.25">
      <c r="A80" s="119" t="str">
        <f>VLOOKUP(E80,'LISTADO ATM'!$A$2:$C$901,3,0)</f>
        <v>DISTRITO NACIONAL</v>
      </c>
      <c r="B80" s="136">
        <v>335858783</v>
      </c>
      <c r="C80" s="118">
        <v>44305.919872685183</v>
      </c>
      <c r="D80" s="119" t="s">
        <v>2491</v>
      </c>
      <c r="E80" s="120">
        <v>194</v>
      </c>
      <c r="F80" s="140" t="str">
        <f>VLOOKUP(E80,VIP!$A$2:$O12664,2,0)</f>
        <v>DRBR194</v>
      </c>
      <c r="G80" s="119" t="str">
        <f>VLOOKUP(E80,'LISTADO ATM'!$A$2:$B$900,2,0)</f>
        <v xml:space="preserve">ATM UNP Pantoja </v>
      </c>
      <c r="H80" s="119" t="str">
        <f>VLOOKUP(E80,VIP!$A$2:$O17585,7,FALSE)</f>
        <v>Si</v>
      </c>
      <c r="I80" s="119" t="str">
        <f>VLOOKUP(E80,VIP!$A$2:$O9550,8,FALSE)</f>
        <v>No</v>
      </c>
      <c r="J80" s="119" t="str">
        <f>VLOOKUP(E80,VIP!$A$2:$O9500,8,FALSE)</f>
        <v>No</v>
      </c>
      <c r="K80" s="119" t="str">
        <f>VLOOKUP(E80,VIP!$A$2:$O13074,6,0)</f>
        <v>NO</v>
      </c>
      <c r="L80" s="121" t="s">
        <v>2528</v>
      </c>
      <c r="M80" s="191" t="s">
        <v>2586</v>
      </c>
      <c r="N80" s="191" t="s">
        <v>2530</v>
      </c>
      <c r="O80" s="140" t="s">
        <v>2529</v>
      </c>
      <c r="P80" s="134"/>
      <c r="Q80" s="192">
        <v>44306.487500000003</v>
      </c>
    </row>
    <row r="81" spans="1:17" s="99" customFormat="1" ht="18" x14ac:dyDescent="0.25">
      <c r="A81" s="119" t="str">
        <f>VLOOKUP(E81,'LISTADO ATM'!$A$2:$C$901,3,0)</f>
        <v>DISTRITO NACIONAL</v>
      </c>
      <c r="B81" s="136">
        <v>335858784</v>
      </c>
      <c r="C81" s="118">
        <v>44305.920127314814</v>
      </c>
      <c r="D81" s="119" t="s">
        <v>2467</v>
      </c>
      <c r="E81" s="120">
        <v>708</v>
      </c>
      <c r="F81" s="140" t="str">
        <f>VLOOKUP(E81,VIP!$A$2:$O12663,2,0)</f>
        <v>DRBR505</v>
      </c>
      <c r="G81" s="119" t="str">
        <f>VLOOKUP(E81,'LISTADO ATM'!$A$2:$B$900,2,0)</f>
        <v xml:space="preserve">ATM El Vestir De Hoy </v>
      </c>
      <c r="H81" s="119" t="str">
        <f>VLOOKUP(E81,VIP!$A$2:$O17584,7,FALSE)</f>
        <v>Si</v>
      </c>
      <c r="I81" s="119" t="str">
        <f>VLOOKUP(E81,VIP!$A$2:$O9549,8,FALSE)</f>
        <v>Si</v>
      </c>
      <c r="J81" s="119" t="str">
        <f>VLOOKUP(E81,VIP!$A$2:$O9499,8,FALSE)</f>
        <v>Si</v>
      </c>
      <c r="K81" s="119" t="str">
        <f>VLOOKUP(E81,VIP!$A$2:$O13073,6,0)</f>
        <v>NO</v>
      </c>
      <c r="L81" s="121" t="s">
        <v>2528</v>
      </c>
      <c r="M81" s="191" t="s">
        <v>2586</v>
      </c>
      <c r="N81" s="117" t="s">
        <v>2471</v>
      </c>
      <c r="O81" s="140" t="s">
        <v>2472</v>
      </c>
      <c r="P81" s="134"/>
      <c r="Q81" s="192">
        <v>44306.615972222222</v>
      </c>
    </row>
    <row r="82" spans="1:17" s="99" customFormat="1" ht="18" x14ac:dyDescent="0.25">
      <c r="A82" s="119" t="str">
        <f>VLOOKUP(E82,'LISTADO ATM'!$A$2:$C$901,3,0)</f>
        <v>NORTE</v>
      </c>
      <c r="B82" s="136">
        <v>335858785</v>
      </c>
      <c r="C82" s="118">
        <v>44305.921886574077</v>
      </c>
      <c r="D82" s="119" t="s">
        <v>2491</v>
      </c>
      <c r="E82" s="120">
        <v>432</v>
      </c>
      <c r="F82" s="140" t="str">
        <f>VLOOKUP(E82,VIP!$A$2:$O12662,2,0)</f>
        <v>DRBR432</v>
      </c>
      <c r="G82" s="119" t="str">
        <f>VLOOKUP(E82,'LISTADO ATM'!$A$2:$B$900,2,0)</f>
        <v xml:space="preserve">ATM Oficina Puerto Plata II </v>
      </c>
      <c r="H82" s="119" t="str">
        <f>VLOOKUP(E82,VIP!$A$2:$O17583,7,FALSE)</f>
        <v>Si</v>
      </c>
      <c r="I82" s="119" t="str">
        <f>VLOOKUP(E82,VIP!$A$2:$O9548,8,FALSE)</f>
        <v>Si</v>
      </c>
      <c r="J82" s="119" t="str">
        <f>VLOOKUP(E82,VIP!$A$2:$O9498,8,FALSE)</f>
        <v>Si</v>
      </c>
      <c r="K82" s="119" t="str">
        <f>VLOOKUP(E82,VIP!$A$2:$O13072,6,0)</f>
        <v>SI</v>
      </c>
      <c r="L82" s="121" t="s">
        <v>2528</v>
      </c>
      <c r="M82" s="191" t="s">
        <v>2586</v>
      </c>
      <c r="N82" s="191" t="s">
        <v>2530</v>
      </c>
      <c r="O82" s="140" t="s">
        <v>2492</v>
      </c>
      <c r="P82" s="134"/>
      <c r="Q82" s="192">
        <v>44306.400000000001</v>
      </c>
    </row>
    <row r="83" spans="1:17" s="99" customFormat="1" ht="18" x14ac:dyDescent="0.25">
      <c r="A83" s="119" t="str">
        <f>VLOOKUP(E83,'LISTADO ATM'!$A$2:$C$901,3,0)</f>
        <v>DISTRITO NACIONAL</v>
      </c>
      <c r="B83" s="136">
        <v>335858786</v>
      </c>
      <c r="C83" s="118">
        <v>44305.92355324074</v>
      </c>
      <c r="D83" s="119" t="s">
        <v>2467</v>
      </c>
      <c r="E83" s="120">
        <v>725</v>
      </c>
      <c r="F83" s="140" t="str">
        <f>VLOOKUP(E83,VIP!$A$2:$O12661,2,0)</f>
        <v>DRBR998</v>
      </c>
      <c r="G83" s="119" t="str">
        <f>VLOOKUP(E83,'LISTADO ATM'!$A$2:$B$900,2,0)</f>
        <v xml:space="preserve">ATM El Huacal II  </v>
      </c>
      <c r="H83" s="119" t="str">
        <f>VLOOKUP(E83,VIP!$A$2:$O17582,7,FALSE)</f>
        <v>Si</v>
      </c>
      <c r="I83" s="119" t="str">
        <f>VLOOKUP(E83,VIP!$A$2:$O9547,8,FALSE)</f>
        <v>Si</v>
      </c>
      <c r="J83" s="119" t="str">
        <f>VLOOKUP(E83,VIP!$A$2:$O9497,8,FALSE)</f>
        <v>Si</v>
      </c>
      <c r="K83" s="119" t="str">
        <f>VLOOKUP(E83,VIP!$A$2:$O13071,6,0)</f>
        <v>NO</v>
      </c>
      <c r="L83" s="121" t="s">
        <v>2528</v>
      </c>
      <c r="M83" s="191" t="s">
        <v>2586</v>
      </c>
      <c r="N83" s="117" t="s">
        <v>2471</v>
      </c>
      <c r="O83" s="140" t="s">
        <v>2472</v>
      </c>
      <c r="P83" s="134"/>
      <c r="Q83" s="192">
        <v>44306.640277777777</v>
      </c>
    </row>
    <row r="84" spans="1:17" s="99" customFormat="1" ht="18" x14ac:dyDescent="0.25">
      <c r="A84" s="119" t="str">
        <f>VLOOKUP(E84,'LISTADO ATM'!$A$2:$C$901,3,0)</f>
        <v>DISTRITO NACIONAL</v>
      </c>
      <c r="B84" s="136">
        <v>335858787</v>
      </c>
      <c r="C84" s="118">
        <v>44305.925046296295</v>
      </c>
      <c r="D84" s="119" t="s">
        <v>2467</v>
      </c>
      <c r="E84" s="120">
        <v>525</v>
      </c>
      <c r="F84" s="140" t="str">
        <f>VLOOKUP(E84,VIP!$A$2:$O12660,2,0)</f>
        <v>DRBR525</v>
      </c>
      <c r="G84" s="119" t="str">
        <f>VLOOKUP(E84,'LISTADO ATM'!$A$2:$B$900,2,0)</f>
        <v>ATM S/M Bravo Las Americas</v>
      </c>
      <c r="H84" s="119" t="str">
        <f>VLOOKUP(E84,VIP!$A$2:$O17581,7,FALSE)</f>
        <v>Si</v>
      </c>
      <c r="I84" s="119" t="str">
        <f>VLOOKUP(E84,VIP!$A$2:$O9546,8,FALSE)</f>
        <v>Si</v>
      </c>
      <c r="J84" s="119" t="str">
        <f>VLOOKUP(E84,VIP!$A$2:$O9496,8,FALSE)</f>
        <v>Si</v>
      </c>
      <c r="K84" s="119" t="str">
        <f>VLOOKUP(E84,VIP!$A$2:$O13070,6,0)</f>
        <v>NO</v>
      </c>
      <c r="L84" s="121" t="s">
        <v>2528</v>
      </c>
      <c r="M84" s="117" t="s">
        <v>2464</v>
      </c>
      <c r="N84" s="117" t="s">
        <v>2471</v>
      </c>
      <c r="O84" s="140" t="s">
        <v>2472</v>
      </c>
      <c r="P84" s="134"/>
      <c r="Q84" s="117" t="s">
        <v>2528</v>
      </c>
    </row>
    <row r="85" spans="1:17" s="99" customFormat="1" ht="18" x14ac:dyDescent="0.25">
      <c r="A85" s="119" t="str">
        <f>VLOOKUP(E85,'LISTADO ATM'!$A$2:$C$901,3,0)</f>
        <v>ESTE</v>
      </c>
      <c r="B85" s="136">
        <v>335858788</v>
      </c>
      <c r="C85" s="118">
        <v>44305.926238425927</v>
      </c>
      <c r="D85" s="119" t="s">
        <v>2467</v>
      </c>
      <c r="E85" s="120">
        <v>608</v>
      </c>
      <c r="F85" s="140" t="str">
        <f>VLOOKUP(E85,VIP!$A$2:$O12659,2,0)</f>
        <v>DRBR305</v>
      </c>
      <c r="G85" s="119" t="str">
        <f>VLOOKUP(E85,'LISTADO ATM'!$A$2:$B$900,2,0)</f>
        <v xml:space="preserve">ATM Oficina Jumbo (San Pedro) </v>
      </c>
      <c r="H85" s="119" t="str">
        <f>VLOOKUP(E85,VIP!$A$2:$O17580,7,FALSE)</f>
        <v>Si</v>
      </c>
      <c r="I85" s="119" t="str">
        <f>VLOOKUP(E85,VIP!$A$2:$O9545,8,FALSE)</f>
        <v>Si</v>
      </c>
      <c r="J85" s="119" t="str">
        <f>VLOOKUP(E85,VIP!$A$2:$O9495,8,FALSE)</f>
        <v>Si</v>
      </c>
      <c r="K85" s="119" t="str">
        <f>VLOOKUP(E85,VIP!$A$2:$O13069,6,0)</f>
        <v>SI</v>
      </c>
      <c r="L85" s="121" t="s">
        <v>2528</v>
      </c>
      <c r="M85" s="191" t="s">
        <v>2586</v>
      </c>
      <c r="N85" s="191" t="s">
        <v>2530</v>
      </c>
      <c r="O85" s="140" t="s">
        <v>2472</v>
      </c>
      <c r="P85" s="134"/>
      <c r="Q85" s="192">
        <v>44306.607638888891</v>
      </c>
    </row>
    <row r="86" spans="1:17" ht="18" x14ac:dyDescent="0.25">
      <c r="A86" s="119" t="str">
        <f>VLOOKUP(E86,'LISTADO ATM'!$A$2:$C$901,3,0)</f>
        <v>DISTRITO NACIONAL</v>
      </c>
      <c r="B86" s="136">
        <v>335858789</v>
      </c>
      <c r="C86" s="118">
        <v>44305.927534722221</v>
      </c>
      <c r="D86" s="119" t="s">
        <v>2491</v>
      </c>
      <c r="E86" s="120">
        <v>516</v>
      </c>
      <c r="F86" s="147" t="str">
        <f>VLOOKUP(E86,VIP!$A$2:$O12658,2,0)</f>
        <v>DRBR516</v>
      </c>
      <c r="G86" s="119" t="str">
        <f>VLOOKUP(E86,'LISTADO ATM'!$A$2:$B$900,2,0)</f>
        <v xml:space="preserve">ATM Oficina Gascue </v>
      </c>
      <c r="H86" s="119" t="str">
        <f>VLOOKUP(E86,VIP!$A$2:$O17579,7,FALSE)</f>
        <v>Si</v>
      </c>
      <c r="I86" s="119" t="str">
        <f>VLOOKUP(E86,VIP!$A$2:$O9544,8,FALSE)</f>
        <v>Si</v>
      </c>
      <c r="J86" s="119" t="str">
        <f>VLOOKUP(E86,VIP!$A$2:$O9494,8,FALSE)</f>
        <v>Si</v>
      </c>
      <c r="K86" s="119" t="str">
        <f>VLOOKUP(E86,VIP!$A$2:$O13068,6,0)</f>
        <v>SI</v>
      </c>
      <c r="L86" s="121" t="s">
        <v>2528</v>
      </c>
      <c r="M86" s="191" t="s">
        <v>2586</v>
      </c>
      <c r="N86" s="191" t="s">
        <v>2530</v>
      </c>
      <c r="O86" s="147" t="s">
        <v>2492</v>
      </c>
      <c r="P86" s="134"/>
      <c r="Q86" s="192">
        <v>44306.399305555555</v>
      </c>
    </row>
    <row r="87" spans="1:17" ht="18" x14ac:dyDescent="0.25">
      <c r="A87" s="119" t="str">
        <f>VLOOKUP(E87,'LISTADO ATM'!$A$2:$C$901,3,0)</f>
        <v>DISTRITO NACIONAL</v>
      </c>
      <c r="B87" s="136">
        <v>335858790</v>
      </c>
      <c r="C87" s="118">
        <v>44305.928715277776</v>
      </c>
      <c r="D87" s="119" t="s">
        <v>2467</v>
      </c>
      <c r="E87" s="120">
        <v>713</v>
      </c>
      <c r="F87" s="147" t="str">
        <f>VLOOKUP(E87,VIP!$A$2:$O12657,2,0)</f>
        <v>DRBR016</v>
      </c>
      <c r="G87" s="119" t="str">
        <f>VLOOKUP(E87,'LISTADO ATM'!$A$2:$B$900,2,0)</f>
        <v xml:space="preserve">ATM Oficina Las Américas </v>
      </c>
      <c r="H87" s="119" t="str">
        <f>VLOOKUP(E87,VIP!$A$2:$O17578,7,FALSE)</f>
        <v>Si</v>
      </c>
      <c r="I87" s="119" t="str">
        <f>VLOOKUP(E87,VIP!$A$2:$O9543,8,FALSE)</f>
        <v>Si</v>
      </c>
      <c r="J87" s="119" t="str">
        <f>VLOOKUP(E87,VIP!$A$2:$O9493,8,FALSE)</f>
        <v>Si</v>
      </c>
      <c r="K87" s="119" t="str">
        <f>VLOOKUP(E87,VIP!$A$2:$O13067,6,0)</f>
        <v>NO</v>
      </c>
      <c r="L87" s="121" t="s">
        <v>2528</v>
      </c>
      <c r="M87" s="191" t="s">
        <v>2586</v>
      </c>
      <c r="N87" s="117" t="s">
        <v>2471</v>
      </c>
      <c r="O87" s="147" t="s">
        <v>2472</v>
      </c>
      <c r="P87" s="134"/>
      <c r="Q87" s="192">
        <v>44306.515277777777</v>
      </c>
    </row>
    <row r="88" spans="1:17" ht="18" x14ac:dyDescent="0.25">
      <c r="A88" s="119" t="str">
        <f>VLOOKUP(E88,'LISTADO ATM'!$A$2:$C$901,3,0)</f>
        <v>ESTE</v>
      </c>
      <c r="B88" s="136">
        <v>335858791</v>
      </c>
      <c r="C88" s="118">
        <v>44305.929803240739</v>
      </c>
      <c r="D88" s="119" t="s">
        <v>2467</v>
      </c>
      <c r="E88" s="120">
        <v>844</v>
      </c>
      <c r="F88" s="147" t="str">
        <f>VLOOKUP(E88,VIP!$A$2:$O12656,2,0)</f>
        <v>DRBR844</v>
      </c>
      <c r="G88" s="119" t="str">
        <f>VLOOKUP(E88,'LISTADO ATM'!$A$2:$B$900,2,0)</f>
        <v xml:space="preserve">ATM San Juan Shopping Center (Bávaro) </v>
      </c>
      <c r="H88" s="119" t="str">
        <f>VLOOKUP(E88,VIP!$A$2:$O17577,7,FALSE)</f>
        <v>Si</v>
      </c>
      <c r="I88" s="119" t="str">
        <f>VLOOKUP(E88,VIP!$A$2:$O9542,8,FALSE)</f>
        <v>Si</v>
      </c>
      <c r="J88" s="119" t="str">
        <f>VLOOKUP(E88,VIP!$A$2:$O9492,8,FALSE)</f>
        <v>Si</v>
      </c>
      <c r="K88" s="119" t="str">
        <f>VLOOKUP(E88,VIP!$A$2:$O13066,6,0)</f>
        <v>NO</v>
      </c>
      <c r="L88" s="121" t="s">
        <v>2528</v>
      </c>
      <c r="M88" s="191" t="s">
        <v>2586</v>
      </c>
      <c r="N88" s="191" t="s">
        <v>2530</v>
      </c>
      <c r="O88" s="147" t="s">
        <v>2472</v>
      </c>
      <c r="P88" s="134"/>
      <c r="Q88" s="192">
        <v>44306.515277777777</v>
      </c>
    </row>
    <row r="89" spans="1:17" ht="18" x14ac:dyDescent="0.25">
      <c r="A89" s="119" t="str">
        <f>VLOOKUP(E89,'LISTADO ATM'!$A$2:$C$901,3,0)</f>
        <v>ESTE</v>
      </c>
      <c r="B89" s="136">
        <v>335858792</v>
      </c>
      <c r="C89" s="118">
        <v>44305.930995370371</v>
      </c>
      <c r="D89" s="119" t="s">
        <v>2491</v>
      </c>
      <c r="E89" s="120">
        <v>188</v>
      </c>
      <c r="F89" s="147" t="str">
        <f>VLOOKUP(E89,VIP!$A$2:$O12655,2,0)</f>
        <v>DRBR188</v>
      </c>
      <c r="G89" s="119" t="str">
        <f>VLOOKUP(E89,'LISTADO ATM'!$A$2:$B$900,2,0)</f>
        <v xml:space="preserve">ATM UNP Miches </v>
      </c>
      <c r="H89" s="119" t="str">
        <f>VLOOKUP(E89,VIP!$A$2:$O17576,7,FALSE)</f>
        <v>Si</v>
      </c>
      <c r="I89" s="119" t="str">
        <f>VLOOKUP(E89,VIP!$A$2:$O9541,8,FALSE)</f>
        <v>Si</v>
      </c>
      <c r="J89" s="119" t="str">
        <f>VLOOKUP(E89,VIP!$A$2:$O9491,8,FALSE)</f>
        <v>Si</v>
      </c>
      <c r="K89" s="119" t="str">
        <f>VLOOKUP(E89,VIP!$A$2:$O13065,6,0)</f>
        <v>NO</v>
      </c>
      <c r="L89" s="121" t="s">
        <v>2528</v>
      </c>
      <c r="M89" s="191" t="s">
        <v>2586</v>
      </c>
      <c r="N89" s="191" t="s">
        <v>2530</v>
      </c>
      <c r="O89" s="147" t="s">
        <v>2492</v>
      </c>
      <c r="P89" s="134"/>
      <c r="Q89" s="192">
        <v>44306.440972222219</v>
      </c>
    </row>
    <row r="90" spans="1:17" ht="18" x14ac:dyDescent="0.25">
      <c r="A90" s="119" t="str">
        <f>VLOOKUP(E90,'LISTADO ATM'!$A$2:$C$901,3,0)</f>
        <v>NORTE</v>
      </c>
      <c r="B90" s="136">
        <v>335858806</v>
      </c>
      <c r="C90" s="118">
        <v>44306.309837962966</v>
      </c>
      <c r="D90" s="119" t="s">
        <v>2491</v>
      </c>
      <c r="E90" s="120">
        <v>157</v>
      </c>
      <c r="F90" s="147" t="str">
        <f>VLOOKUP(E90,VIP!$A$2:$O12656,2,0)</f>
        <v>DRBR157</v>
      </c>
      <c r="G90" s="119" t="str">
        <f>VLOOKUP(E90,'LISTADO ATM'!$A$2:$B$900,2,0)</f>
        <v xml:space="preserve">ATM Oficina Samaná </v>
      </c>
      <c r="H90" s="119" t="str">
        <f>VLOOKUP(E90,VIP!$A$2:$O17577,7,FALSE)</f>
        <v>Si</v>
      </c>
      <c r="I90" s="119" t="str">
        <f>VLOOKUP(E90,VIP!$A$2:$O9542,8,FALSE)</f>
        <v>Si</v>
      </c>
      <c r="J90" s="119" t="str">
        <f>VLOOKUP(E90,VIP!$A$2:$O9492,8,FALSE)</f>
        <v>Si</v>
      </c>
      <c r="K90" s="119" t="str">
        <f>VLOOKUP(E90,VIP!$A$2:$O13066,6,0)</f>
        <v>SI</v>
      </c>
      <c r="L90" s="121" t="s">
        <v>2528</v>
      </c>
      <c r="M90" s="191" t="s">
        <v>2586</v>
      </c>
      <c r="N90" s="191" t="s">
        <v>2530</v>
      </c>
      <c r="O90" s="147" t="s">
        <v>2492</v>
      </c>
      <c r="P90" s="134"/>
      <c r="Q90" s="192">
        <v>44306.400000000001</v>
      </c>
    </row>
    <row r="91" spans="1:17" ht="18" x14ac:dyDescent="0.25">
      <c r="A91" s="119" t="str">
        <f>VLOOKUP(E91,'LISTADO ATM'!$A$2:$C$901,3,0)</f>
        <v>DISTRITO NACIONAL</v>
      </c>
      <c r="B91" s="136">
        <v>335858808</v>
      </c>
      <c r="C91" s="118">
        <v>44306.311400462961</v>
      </c>
      <c r="D91" s="119" t="s">
        <v>2467</v>
      </c>
      <c r="E91" s="120">
        <v>394</v>
      </c>
      <c r="F91" s="147" t="str">
        <f>VLOOKUP(E91,VIP!$A$2:$O12666,2,0)</f>
        <v>DRBR394</v>
      </c>
      <c r="G91" s="119" t="str">
        <f>VLOOKUP(E91,'LISTADO ATM'!$A$2:$B$900,2,0)</f>
        <v xml:space="preserve">ATM Multicentro La Sirena Luperón </v>
      </c>
      <c r="H91" s="119" t="str">
        <f>VLOOKUP(E91,VIP!$A$2:$O17587,7,FALSE)</f>
        <v>Si</v>
      </c>
      <c r="I91" s="119" t="str">
        <f>VLOOKUP(E91,VIP!$A$2:$O9552,8,FALSE)</f>
        <v>Si</v>
      </c>
      <c r="J91" s="119" t="str">
        <f>VLOOKUP(E91,VIP!$A$2:$O9502,8,FALSE)</f>
        <v>Si</v>
      </c>
      <c r="K91" s="119" t="str">
        <f>VLOOKUP(E91,VIP!$A$2:$O13076,6,0)</f>
        <v>NO</v>
      </c>
      <c r="L91" s="121" t="s">
        <v>2528</v>
      </c>
      <c r="M91" s="191" t="s">
        <v>2586</v>
      </c>
      <c r="N91" s="117" t="s">
        <v>2471</v>
      </c>
      <c r="O91" s="147" t="s">
        <v>2472</v>
      </c>
      <c r="P91" s="134"/>
      <c r="Q91" s="192">
        <v>44306.515277777777</v>
      </c>
    </row>
    <row r="92" spans="1:17" ht="18" x14ac:dyDescent="0.25">
      <c r="A92" s="119" t="str">
        <f>VLOOKUP(E92,'LISTADO ATM'!$A$2:$C$901,3,0)</f>
        <v>ESTE</v>
      </c>
      <c r="B92" s="136">
        <v>335858809</v>
      </c>
      <c r="C92" s="118">
        <v>44306.313946759263</v>
      </c>
      <c r="D92" s="119" t="s">
        <v>2188</v>
      </c>
      <c r="E92" s="120">
        <v>867</v>
      </c>
      <c r="F92" s="147" t="str">
        <f>VLOOKUP(E92,VIP!$A$2:$O12665,2,0)</f>
        <v>DRBR867</v>
      </c>
      <c r="G92" s="119" t="str">
        <f>VLOOKUP(E92,'LISTADO ATM'!$A$2:$B$900,2,0)</f>
        <v xml:space="preserve">ATM Estación Combustible Autopista El Coral </v>
      </c>
      <c r="H92" s="119" t="str">
        <f>VLOOKUP(E92,VIP!$A$2:$O17586,7,FALSE)</f>
        <v>Si</v>
      </c>
      <c r="I92" s="119" t="str">
        <f>VLOOKUP(E92,VIP!$A$2:$O9551,8,FALSE)</f>
        <v>Si</v>
      </c>
      <c r="J92" s="119" t="str">
        <f>VLOOKUP(E92,VIP!$A$2:$O9501,8,FALSE)</f>
        <v>Si</v>
      </c>
      <c r="K92" s="119" t="str">
        <f>VLOOKUP(E92,VIP!$A$2:$O13075,6,0)</f>
        <v>NO</v>
      </c>
      <c r="L92" s="121" t="s">
        <v>2253</v>
      </c>
      <c r="M92" s="191" t="s">
        <v>2586</v>
      </c>
      <c r="N92" s="191" t="s">
        <v>2530</v>
      </c>
      <c r="O92" s="147" t="s">
        <v>2473</v>
      </c>
      <c r="P92" s="134"/>
      <c r="Q92" s="192">
        <v>44306.526388888888</v>
      </c>
    </row>
    <row r="93" spans="1:17" ht="18" x14ac:dyDescent="0.25">
      <c r="A93" s="119" t="str">
        <f>VLOOKUP(E93,'LISTADO ATM'!$A$2:$C$901,3,0)</f>
        <v>DISTRITO NACIONAL</v>
      </c>
      <c r="B93" s="136">
        <v>335858811</v>
      </c>
      <c r="C93" s="118">
        <v>44306.315185185187</v>
      </c>
      <c r="D93" s="119" t="s">
        <v>2188</v>
      </c>
      <c r="E93" s="120">
        <v>961</v>
      </c>
      <c r="F93" s="147" t="str">
        <f>VLOOKUP(E93,VIP!$A$2:$O12664,2,0)</f>
        <v>DRBR03H</v>
      </c>
      <c r="G93" s="119" t="str">
        <f>VLOOKUP(E93,'LISTADO ATM'!$A$2:$B$900,2,0)</f>
        <v xml:space="preserve">ATM Listín Diario </v>
      </c>
      <c r="H93" s="119" t="str">
        <f>VLOOKUP(E93,VIP!$A$2:$O17585,7,FALSE)</f>
        <v>Si</v>
      </c>
      <c r="I93" s="119" t="str">
        <f>VLOOKUP(E93,VIP!$A$2:$O9550,8,FALSE)</f>
        <v>Si</v>
      </c>
      <c r="J93" s="119" t="str">
        <f>VLOOKUP(E93,VIP!$A$2:$O9500,8,FALSE)</f>
        <v>Si</v>
      </c>
      <c r="K93" s="119" t="str">
        <f>VLOOKUP(E93,VIP!$A$2:$O13074,6,0)</f>
        <v>NO</v>
      </c>
      <c r="L93" s="121" t="s">
        <v>2227</v>
      </c>
      <c r="M93" s="117" t="s">
        <v>2464</v>
      </c>
      <c r="N93" s="117" t="s">
        <v>2471</v>
      </c>
      <c r="O93" s="147" t="s">
        <v>2473</v>
      </c>
      <c r="P93" s="134"/>
      <c r="Q93" s="117" t="s">
        <v>2227</v>
      </c>
    </row>
    <row r="94" spans="1:17" ht="18" x14ac:dyDescent="0.25">
      <c r="A94" s="119" t="str">
        <f>VLOOKUP(E94,'LISTADO ATM'!$A$2:$C$901,3,0)</f>
        <v>NORTE</v>
      </c>
      <c r="B94" s="136">
        <v>335858812</v>
      </c>
      <c r="C94" s="118">
        <v>44306.315740740742</v>
      </c>
      <c r="D94" s="119" t="s">
        <v>2189</v>
      </c>
      <c r="E94" s="120">
        <v>691</v>
      </c>
      <c r="F94" s="147" t="str">
        <f>VLOOKUP(E94,VIP!$A$2:$O12663,2,0)</f>
        <v>DRBR691</v>
      </c>
      <c r="G94" s="119" t="str">
        <f>VLOOKUP(E94,'LISTADO ATM'!$A$2:$B$900,2,0)</f>
        <v>ATM Eco Petroleo Manzanillo</v>
      </c>
      <c r="H94" s="119" t="str">
        <f>VLOOKUP(E94,VIP!$A$2:$O17584,7,FALSE)</f>
        <v>Si</v>
      </c>
      <c r="I94" s="119" t="str">
        <f>VLOOKUP(E94,VIP!$A$2:$O9549,8,FALSE)</f>
        <v>Si</v>
      </c>
      <c r="J94" s="119" t="str">
        <f>VLOOKUP(E94,VIP!$A$2:$O9499,8,FALSE)</f>
        <v>Si</v>
      </c>
      <c r="K94" s="119" t="str">
        <f>VLOOKUP(E94,VIP!$A$2:$O13073,6,0)</f>
        <v>NO</v>
      </c>
      <c r="L94" s="121" t="s">
        <v>2253</v>
      </c>
      <c r="M94" s="191" t="s">
        <v>2586</v>
      </c>
      <c r="N94" s="191" t="s">
        <v>2530</v>
      </c>
      <c r="O94" s="147" t="s">
        <v>2500</v>
      </c>
      <c r="P94" s="134"/>
      <c r="Q94" s="192">
        <v>44306.59375</v>
      </c>
    </row>
    <row r="95" spans="1:17" ht="18" x14ac:dyDescent="0.25">
      <c r="A95" s="119" t="str">
        <f>VLOOKUP(E95,'LISTADO ATM'!$A$2:$C$901,3,0)</f>
        <v>ESTE</v>
      </c>
      <c r="B95" s="136">
        <v>335858815</v>
      </c>
      <c r="C95" s="118">
        <v>44306.318078703705</v>
      </c>
      <c r="D95" s="119" t="s">
        <v>2491</v>
      </c>
      <c r="E95" s="120">
        <v>399</v>
      </c>
      <c r="F95" s="147" t="str">
        <f>VLOOKUP(E95,VIP!$A$2:$O12661,2,0)</f>
        <v>DRBR399</v>
      </c>
      <c r="G95" s="119" t="str">
        <f>VLOOKUP(E95,'LISTADO ATM'!$A$2:$B$900,2,0)</f>
        <v xml:space="preserve">ATM Oficina La Romana II </v>
      </c>
      <c r="H95" s="119" t="str">
        <f>VLOOKUP(E95,VIP!$A$2:$O17582,7,FALSE)</f>
        <v>Si</v>
      </c>
      <c r="I95" s="119" t="str">
        <f>VLOOKUP(E95,VIP!$A$2:$O9547,8,FALSE)</f>
        <v>Si</v>
      </c>
      <c r="J95" s="119" t="str">
        <f>VLOOKUP(E95,VIP!$A$2:$O9497,8,FALSE)</f>
        <v>Si</v>
      </c>
      <c r="K95" s="119" t="str">
        <f>VLOOKUP(E95,VIP!$A$2:$O13071,6,0)</f>
        <v>NO</v>
      </c>
      <c r="L95" s="121" t="s">
        <v>2524</v>
      </c>
      <c r="M95" s="191" t="s">
        <v>2586</v>
      </c>
      <c r="N95" s="191" t="s">
        <v>2530</v>
      </c>
      <c r="O95" s="147" t="s">
        <v>2492</v>
      </c>
      <c r="P95" s="134"/>
      <c r="Q95" s="192">
        <v>44306.416666666664</v>
      </c>
    </row>
    <row r="96" spans="1:17" ht="18" x14ac:dyDescent="0.25">
      <c r="A96" s="119" t="str">
        <f>VLOOKUP(E96,'LISTADO ATM'!$A$2:$C$901,3,0)</f>
        <v>DISTRITO NACIONAL</v>
      </c>
      <c r="B96" s="136">
        <v>335858817</v>
      </c>
      <c r="C96" s="118">
        <v>44306.318460648145</v>
      </c>
      <c r="D96" s="119" t="s">
        <v>2188</v>
      </c>
      <c r="E96" s="120">
        <v>707</v>
      </c>
      <c r="F96" s="147" t="str">
        <f>VLOOKUP(E96,VIP!$A$2:$O12660,2,0)</f>
        <v>DRBR707</v>
      </c>
      <c r="G96" s="119" t="str">
        <f>VLOOKUP(E96,'LISTADO ATM'!$A$2:$B$900,2,0)</f>
        <v xml:space="preserve">ATM IAD </v>
      </c>
      <c r="H96" s="119" t="str">
        <f>VLOOKUP(E96,VIP!$A$2:$O17581,7,FALSE)</f>
        <v>No</v>
      </c>
      <c r="I96" s="119" t="str">
        <f>VLOOKUP(E96,VIP!$A$2:$O9546,8,FALSE)</f>
        <v>No</v>
      </c>
      <c r="J96" s="119" t="str">
        <f>VLOOKUP(E96,VIP!$A$2:$O9496,8,FALSE)</f>
        <v>No</v>
      </c>
      <c r="K96" s="119" t="str">
        <f>VLOOKUP(E96,VIP!$A$2:$O13070,6,0)</f>
        <v>NO</v>
      </c>
      <c r="L96" s="121" t="s">
        <v>2487</v>
      </c>
      <c r="M96" s="191" t="s">
        <v>2586</v>
      </c>
      <c r="N96" s="191" t="s">
        <v>2530</v>
      </c>
      <c r="O96" s="147" t="s">
        <v>2473</v>
      </c>
      <c r="P96" s="134"/>
      <c r="Q96" s="192">
        <v>44306.520138888889</v>
      </c>
    </row>
    <row r="97" spans="1:17" ht="18" x14ac:dyDescent="0.25">
      <c r="A97" s="119" t="str">
        <f>VLOOKUP(E97,'LISTADO ATM'!$A$2:$C$901,3,0)</f>
        <v>NORTE</v>
      </c>
      <c r="B97" s="136">
        <v>335858819</v>
      </c>
      <c r="C97" s="118">
        <v>44306.319421296299</v>
      </c>
      <c r="D97" s="119" t="s">
        <v>2189</v>
      </c>
      <c r="E97" s="120">
        <v>315</v>
      </c>
      <c r="F97" s="147" t="str">
        <f>VLOOKUP(E97,VIP!$A$2:$O12659,2,0)</f>
        <v>DRBR315</v>
      </c>
      <c r="G97" s="119" t="str">
        <f>VLOOKUP(E97,'LISTADO ATM'!$A$2:$B$900,2,0)</f>
        <v xml:space="preserve">ATM Oficina Estrella Sadalá </v>
      </c>
      <c r="H97" s="119" t="str">
        <f>VLOOKUP(E97,VIP!$A$2:$O17580,7,FALSE)</f>
        <v>Si</v>
      </c>
      <c r="I97" s="119" t="str">
        <f>VLOOKUP(E97,VIP!$A$2:$O9545,8,FALSE)</f>
        <v>Si</v>
      </c>
      <c r="J97" s="119" t="str">
        <f>VLOOKUP(E97,VIP!$A$2:$O9495,8,FALSE)</f>
        <v>Si</v>
      </c>
      <c r="K97" s="119" t="str">
        <f>VLOOKUP(E97,VIP!$A$2:$O13069,6,0)</f>
        <v>NO</v>
      </c>
      <c r="L97" s="121" t="s">
        <v>2487</v>
      </c>
      <c r="M97" s="191" t="s">
        <v>2586</v>
      </c>
      <c r="N97" s="117" t="s">
        <v>2471</v>
      </c>
      <c r="O97" s="147" t="s">
        <v>2500</v>
      </c>
      <c r="P97" s="134"/>
      <c r="Q97" s="192">
        <v>44306.667361111111</v>
      </c>
    </row>
    <row r="98" spans="1:17" ht="18" x14ac:dyDescent="0.25">
      <c r="A98" s="119" t="str">
        <f>VLOOKUP(E98,'LISTADO ATM'!$A$2:$C$901,3,0)</f>
        <v>NORTE</v>
      </c>
      <c r="B98" s="136">
        <v>335858821</v>
      </c>
      <c r="C98" s="118">
        <v>44306.320451388892</v>
      </c>
      <c r="D98" s="119" t="s">
        <v>2189</v>
      </c>
      <c r="E98" s="120">
        <v>840</v>
      </c>
      <c r="F98" s="147" t="str">
        <f>VLOOKUP(E98,VIP!$A$2:$O12658,2,0)</f>
        <v>DRBR840</v>
      </c>
      <c r="G98" s="119" t="str">
        <f>VLOOKUP(E98,'LISTADO ATM'!$A$2:$B$900,2,0)</f>
        <v xml:space="preserve">ATM PUCMM (Santiago) </v>
      </c>
      <c r="H98" s="119" t="str">
        <f>VLOOKUP(E98,VIP!$A$2:$O17579,7,FALSE)</f>
        <v>Si</v>
      </c>
      <c r="I98" s="119" t="str">
        <f>VLOOKUP(E98,VIP!$A$2:$O9544,8,FALSE)</f>
        <v>Si</v>
      </c>
      <c r="J98" s="119" t="str">
        <f>VLOOKUP(E98,VIP!$A$2:$O9494,8,FALSE)</f>
        <v>Si</v>
      </c>
      <c r="K98" s="119" t="str">
        <f>VLOOKUP(E98,VIP!$A$2:$O13068,6,0)</f>
        <v>NO</v>
      </c>
      <c r="L98" s="121" t="s">
        <v>2487</v>
      </c>
      <c r="M98" s="191" t="s">
        <v>2586</v>
      </c>
      <c r="N98" s="117" t="s">
        <v>2471</v>
      </c>
      <c r="O98" s="147" t="s">
        <v>2500</v>
      </c>
      <c r="P98" s="134"/>
      <c r="Q98" s="192">
        <v>44306.52847222222</v>
      </c>
    </row>
    <row r="99" spans="1:17" ht="18" x14ac:dyDescent="0.25">
      <c r="A99" s="119" t="str">
        <f>VLOOKUP(E99,'LISTADO ATM'!$A$2:$C$901,3,0)</f>
        <v>ESTE</v>
      </c>
      <c r="B99" s="136">
        <v>335858822</v>
      </c>
      <c r="C99" s="118">
        <v>44306.321701388886</v>
      </c>
      <c r="D99" s="119" t="s">
        <v>2491</v>
      </c>
      <c r="E99" s="120">
        <v>268</v>
      </c>
      <c r="F99" s="147" t="str">
        <f>VLOOKUP(E99,VIP!$A$2:$O12657,2,0)</f>
        <v>DRBR268</v>
      </c>
      <c r="G99" s="119" t="str">
        <f>VLOOKUP(E99,'LISTADO ATM'!$A$2:$B$900,2,0)</f>
        <v xml:space="preserve">ATM Autobanco La Altagracia (Higuey) </v>
      </c>
      <c r="H99" s="119" t="str">
        <f>VLOOKUP(E99,VIP!$A$2:$O17578,7,FALSE)</f>
        <v>Si</v>
      </c>
      <c r="I99" s="119" t="str">
        <f>VLOOKUP(E99,VIP!$A$2:$O9543,8,FALSE)</f>
        <v>Si</v>
      </c>
      <c r="J99" s="119" t="str">
        <f>VLOOKUP(E99,VIP!$A$2:$O9493,8,FALSE)</f>
        <v>Si</v>
      </c>
      <c r="K99" s="119" t="str">
        <f>VLOOKUP(E99,VIP!$A$2:$O13067,6,0)</f>
        <v>NO</v>
      </c>
      <c r="L99" s="121" t="s">
        <v>2528</v>
      </c>
      <c r="M99" s="191" t="s">
        <v>2586</v>
      </c>
      <c r="N99" s="191" t="s">
        <v>2530</v>
      </c>
      <c r="O99" s="147" t="s">
        <v>2492</v>
      </c>
      <c r="P99" s="134"/>
      <c r="Q99" s="192">
        <v>44306.398611111108</v>
      </c>
    </row>
    <row r="100" spans="1:17" ht="18" x14ac:dyDescent="0.25">
      <c r="A100" s="119" t="str">
        <f>VLOOKUP(E100,'LISTADO ATM'!$A$2:$C$901,3,0)</f>
        <v>DISTRITO NACIONAL</v>
      </c>
      <c r="B100" s="136">
        <v>335858835</v>
      </c>
      <c r="C100" s="118">
        <v>44306.331250000003</v>
      </c>
      <c r="D100" s="119" t="s">
        <v>2467</v>
      </c>
      <c r="E100" s="120">
        <v>914</v>
      </c>
      <c r="F100" s="147" t="str">
        <f>VLOOKUP(E100,VIP!$A$2:$O12658,2,0)</f>
        <v>DRBR914</v>
      </c>
      <c r="G100" s="119" t="str">
        <f>VLOOKUP(E100,'LISTADO ATM'!$A$2:$B$900,2,0)</f>
        <v xml:space="preserve">ATM Clínica Abreu </v>
      </c>
      <c r="H100" s="119" t="str">
        <f>VLOOKUP(E100,VIP!$A$2:$O17579,7,FALSE)</f>
        <v>Si</v>
      </c>
      <c r="I100" s="119" t="str">
        <f>VLOOKUP(E100,VIP!$A$2:$O9544,8,FALSE)</f>
        <v>No</v>
      </c>
      <c r="J100" s="119" t="str">
        <f>VLOOKUP(E100,VIP!$A$2:$O9494,8,FALSE)</f>
        <v>No</v>
      </c>
      <c r="K100" s="119" t="str">
        <f>VLOOKUP(E100,VIP!$A$2:$O13068,6,0)</f>
        <v>NO</v>
      </c>
      <c r="L100" s="121" t="s">
        <v>2528</v>
      </c>
      <c r="M100" s="117" t="s">
        <v>2464</v>
      </c>
      <c r="N100" s="117" t="s">
        <v>2471</v>
      </c>
      <c r="O100" s="147" t="s">
        <v>2472</v>
      </c>
      <c r="P100" s="134"/>
      <c r="Q100" s="117" t="s">
        <v>2528</v>
      </c>
    </row>
    <row r="101" spans="1:17" ht="18" x14ac:dyDescent="0.25">
      <c r="A101" s="119" t="str">
        <f>VLOOKUP(E101,'LISTADO ATM'!$A$2:$C$901,3,0)</f>
        <v>DISTRITO NACIONAL</v>
      </c>
      <c r="B101" s="136">
        <v>335858911</v>
      </c>
      <c r="C101" s="118">
        <v>44306.362453703703</v>
      </c>
      <c r="D101" s="119" t="s">
        <v>2188</v>
      </c>
      <c r="E101" s="120">
        <v>312</v>
      </c>
      <c r="F101" s="147" t="str">
        <f>VLOOKUP(E101,VIP!$A$2:$O12679,2,0)</f>
        <v>DRBR312</v>
      </c>
      <c r="G101" s="119" t="str">
        <f>VLOOKUP(E101,'LISTADO ATM'!$A$2:$B$900,2,0)</f>
        <v xml:space="preserve">ATM Oficina Tiradentes II (Naco) </v>
      </c>
      <c r="H101" s="119" t="str">
        <f>VLOOKUP(E101,VIP!$A$2:$O17600,7,FALSE)</f>
        <v>Si</v>
      </c>
      <c r="I101" s="119" t="str">
        <f>VLOOKUP(E101,VIP!$A$2:$O9565,8,FALSE)</f>
        <v>Si</v>
      </c>
      <c r="J101" s="119" t="str">
        <f>VLOOKUP(E101,VIP!$A$2:$O9515,8,FALSE)</f>
        <v>Si</v>
      </c>
      <c r="K101" s="119" t="str">
        <f>VLOOKUP(E101,VIP!$A$2:$O13089,6,0)</f>
        <v>NO</v>
      </c>
      <c r="L101" s="121" t="s">
        <v>2227</v>
      </c>
      <c r="M101" s="191" t="s">
        <v>2586</v>
      </c>
      <c r="N101" s="191" t="s">
        <v>2530</v>
      </c>
      <c r="O101" s="147" t="s">
        <v>2473</v>
      </c>
      <c r="P101" s="134"/>
      <c r="Q101" s="192">
        <v>44306.594444444447</v>
      </c>
    </row>
    <row r="102" spans="1:17" ht="18" x14ac:dyDescent="0.25">
      <c r="A102" s="119" t="str">
        <f>VLOOKUP(E102,'LISTADO ATM'!$A$2:$C$901,3,0)</f>
        <v>NORTE</v>
      </c>
      <c r="B102" s="136">
        <v>335858933</v>
      </c>
      <c r="C102" s="118">
        <v>44306.366747685184</v>
      </c>
      <c r="D102" s="119" t="s">
        <v>2491</v>
      </c>
      <c r="E102" s="120">
        <v>647</v>
      </c>
      <c r="F102" s="147" t="str">
        <f>VLOOKUP(E102,VIP!$A$2:$O12659,2,0)</f>
        <v>DRBR254</v>
      </c>
      <c r="G102" s="119" t="str">
        <f>VLOOKUP(E102,'LISTADO ATM'!$A$2:$B$900,2,0)</f>
        <v xml:space="preserve">ATM CORAASAN </v>
      </c>
      <c r="H102" s="119" t="str">
        <f>VLOOKUP(E102,VIP!$A$2:$O17580,7,FALSE)</f>
        <v>Si</v>
      </c>
      <c r="I102" s="119" t="str">
        <f>VLOOKUP(E102,VIP!$A$2:$O9545,8,FALSE)</f>
        <v>Si</v>
      </c>
      <c r="J102" s="119" t="str">
        <f>VLOOKUP(E102,VIP!$A$2:$O9495,8,FALSE)</f>
        <v>Si</v>
      </c>
      <c r="K102" s="119" t="str">
        <f>VLOOKUP(E102,VIP!$A$2:$O13069,6,0)</f>
        <v>NO</v>
      </c>
      <c r="L102" s="121" t="s">
        <v>2430</v>
      </c>
      <c r="M102" s="191" t="s">
        <v>2586</v>
      </c>
      <c r="N102" s="191" t="s">
        <v>2530</v>
      </c>
      <c r="O102" s="147" t="s">
        <v>2595</v>
      </c>
      <c r="P102" s="194" t="s">
        <v>2593</v>
      </c>
      <c r="Q102" s="192" t="s">
        <v>2430</v>
      </c>
    </row>
    <row r="103" spans="1:17" ht="18" x14ac:dyDescent="0.25">
      <c r="A103" s="119" t="str">
        <f>VLOOKUP(E103,'LISTADO ATM'!$A$2:$C$901,3,0)</f>
        <v>DISTRITO NACIONAL</v>
      </c>
      <c r="B103" s="136">
        <v>335858941</v>
      </c>
      <c r="C103" s="118">
        <v>44306.367986111109</v>
      </c>
      <c r="D103" s="119" t="s">
        <v>2491</v>
      </c>
      <c r="E103" s="120">
        <v>823</v>
      </c>
      <c r="F103" s="147" t="str">
        <f>VLOOKUP(E103,VIP!$A$2:$O12660,2,0)</f>
        <v>DRBR823</v>
      </c>
      <c r="G103" s="119" t="str">
        <f>VLOOKUP(E103,'LISTADO ATM'!$A$2:$B$900,2,0)</f>
        <v xml:space="preserve">ATM UNP El Carril (Haina) </v>
      </c>
      <c r="H103" s="119" t="str">
        <f>VLOOKUP(E103,VIP!$A$2:$O17581,7,FALSE)</f>
        <v>Si</v>
      </c>
      <c r="I103" s="119" t="str">
        <f>VLOOKUP(E103,VIP!$A$2:$O9546,8,FALSE)</f>
        <v>Si</v>
      </c>
      <c r="J103" s="119" t="str">
        <f>VLOOKUP(E103,VIP!$A$2:$O9496,8,FALSE)</f>
        <v>Si</v>
      </c>
      <c r="K103" s="119" t="str">
        <f>VLOOKUP(E103,VIP!$A$2:$O13070,6,0)</f>
        <v>NO</v>
      </c>
      <c r="L103" s="121" t="s">
        <v>2430</v>
      </c>
      <c r="M103" s="191" t="s">
        <v>2586</v>
      </c>
      <c r="N103" s="191" t="s">
        <v>2530</v>
      </c>
      <c r="O103" s="147" t="s">
        <v>2595</v>
      </c>
      <c r="P103" s="194" t="s">
        <v>2593</v>
      </c>
      <c r="Q103" s="192" t="s">
        <v>2430</v>
      </c>
    </row>
    <row r="104" spans="1:17" ht="18" x14ac:dyDescent="0.25">
      <c r="A104" s="119" t="str">
        <f>VLOOKUP(E104,'LISTADO ATM'!$A$2:$C$901,3,0)</f>
        <v>DISTRITO NACIONAL</v>
      </c>
      <c r="B104" s="136">
        <v>335858988</v>
      </c>
      <c r="C104" s="118">
        <v>44306.376944444448</v>
      </c>
      <c r="D104" s="119" t="s">
        <v>2188</v>
      </c>
      <c r="E104" s="120">
        <v>10</v>
      </c>
      <c r="F104" s="147" t="str">
        <f>VLOOKUP(E104,VIP!$A$2:$O12678,2,0)</f>
        <v>DRBR010</v>
      </c>
      <c r="G104" s="119" t="str">
        <f>VLOOKUP(E104,'LISTADO ATM'!$A$2:$B$900,2,0)</f>
        <v xml:space="preserve">ATM Ministerio Salud Pública </v>
      </c>
      <c r="H104" s="119" t="str">
        <f>VLOOKUP(E104,VIP!$A$2:$O17599,7,FALSE)</f>
        <v>Si</v>
      </c>
      <c r="I104" s="119" t="str">
        <f>VLOOKUP(E104,VIP!$A$2:$O9564,8,FALSE)</f>
        <v>Si</v>
      </c>
      <c r="J104" s="119" t="str">
        <f>VLOOKUP(E104,VIP!$A$2:$O9514,8,FALSE)</f>
        <v>Si</v>
      </c>
      <c r="K104" s="119" t="str">
        <f>VLOOKUP(E104,VIP!$A$2:$O13088,6,0)</f>
        <v>NO</v>
      </c>
      <c r="L104" s="121" t="s">
        <v>2227</v>
      </c>
      <c r="M104" s="117" t="s">
        <v>2464</v>
      </c>
      <c r="N104" s="117" t="s">
        <v>2471</v>
      </c>
      <c r="O104" s="147" t="s">
        <v>2473</v>
      </c>
      <c r="P104" s="134"/>
      <c r="Q104" s="117" t="s">
        <v>2227</v>
      </c>
    </row>
    <row r="105" spans="1:17" ht="18" x14ac:dyDescent="0.25">
      <c r="A105" s="119" t="str">
        <f>VLOOKUP(E105,'LISTADO ATM'!$A$2:$C$901,3,0)</f>
        <v>SUR</v>
      </c>
      <c r="B105" s="136">
        <v>335858989</v>
      </c>
      <c r="C105" s="118">
        <v>44306.377511574072</v>
      </c>
      <c r="D105" s="119" t="s">
        <v>2188</v>
      </c>
      <c r="E105" s="120">
        <v>131</v>
      </c>
      <c r="F105" s="147" t="str">
        <f>VLOOKUP(E105,VIP!$A$2:$O12677,2,0)</f>
        <v>DRBR131</v>
      </c>
      <c r="G105" s="119" t="str">
        <f>VLOOKUP(E105,'LISTADO ATM'!$A$2:$B$900,2,0)</f>
        <v xml:space="preserve">ATM Oficina Baní I </v>
      </c>
      <c r="H105" s="119" t="str">
        <f>VLOOKUP(E105,VIP!$A$2:$O17598,7,FALSE)</f>
        <v>Si</v>
      </c>
      <c r="I105" s="119" t="str">
        <f>VLOOKUP(E105,VIP!$A$2:$O9563,8,FALSE)</f>
        <v>Si</v>
      </c>
      <c r="J105" s="119" t="str">
        <f>VLOOKUP(E105,VIP!$A$2:$O9513,8,FALSE)</f>
        <v>Si</v>
      </c>
      <c r="K105" s="119" t="str">
        <f>VLOOKUP(E105,VIP!$A$2:$O13087,6,0)</f>
        <v>NO</v>
      </c>
      <c r="L105" s="121" t="s">
        <v>2227</v>
      </c>
      <c r="M105" s="117" t="s">
        <v>2464</v>
      </c>
      <c r="N105" s="117" t="s">
        <v>2471</v>
      </c>
      <c r="O105" s="147" t="s">
        <v>2473</v>
      </c>
      <c r="P105" s="134"/>
      <c r="Q105" s="117" t="s">
        <v>2227</v>
      </c>
    </row>
    <row r="106" spans="1:17" ht="18" x14ac:dyDescent="0.25">
      <c r="A106" s="119" t="str">
        <f>VLOOKUP(E106,'LISTADO ATM'!$A$2:$C$901,3,0)</f>
        <v>DISTRITO NACIONAL</v>
      </c>
      <c r="B106" s="136">
        <v>335858995</v>
      </c>
      <c r="C106" s="118">
        <v>44306.378541666665</v>
      </c>
      <c r="D106" s="119" t="s">
        <v>2188</v>
      </c>
      <c r="E106" s="120">
        <v>917</v>
      </c>
      <c r="F106" s="147" t="str">
        <f>VLOOKUP(E106,VIP!$A$2:$O12675,2,0)</f>
        <v>DRBR01B</v>
      </c>
      <c r="G106" s="119" t="str">
        <f>VLOOKUP(E106,'LISTADO ATM'!$A$2:$B$900,2,0)</f>
        <v xml:space="preserve">ATM Oficina Los Mina </v>
      </c>
      <c r="H106" s="119" t="str">
        <f>VLOOKUP(E106,VIP!$A$2:$O17596,7,FALSE)</f>
        <v>Si</v>
      </c>
      <c r="I106" s="119" t="str">
        <f>VLOOKUP(E106,VIP!$A$2:$O9561,8,FALSE)</f>
        <v>Si</v>
      </c>
      <c r="J106" s="119" t="str">
        <f>VLOOKUP(E106,VIP!$A$2:$O9511,8,FALSE)</f>
        <v>Si</v>
      </c>
      <c r="K106" s="119" t="str">
        <f>VLOOKUP(E106,VIP!$A$2:$O13085,6,0)</f>
        <v>NO</v>
      </c>
      <c r="L106" s="121" t="s">
        <v>2227</v>
      </c>
      <c r="M106" s="191" t="s">
        <v>2586</v>
      </c>
      <c r="N106" s="191" t="s">
        <v>2530</v>
      </c>
      <c r="O106" s="147" t="s">
        <v>2473</v>
      </c>
      <c r="P106" s="134"/>
      <c r="Q106" s="191" t="s">
        <v>2590</v>
      </c>
    </row>
    <row r="107" spans="1:17" ht="18" x14ac:dyDescent="0.25">
      <c r="A107" s="119" t="str">
        <f>VLOOKUP(E107,'LISTADO ATM'!$A$2:$C$901,3,0)</f>
        <v>DISTRITO NACIONAL</v>
      </c>
      <c r="B107" s="136">
        <v>335859004</v>
      </c>
      <c r="C107" s="118">
        <v>44306.379699074074</v>
      </c>
      <c r="D107" s="119" t="s">
        <v>2188</v>
      </c>
      <c r="E107" s="120">
        <v>935</v>
      </c>
      <c r="F107" s="147" t="str">
        <f>VLOOKUP(E107,VIP!$A$2:$O12674,2,0)</f>
        <v>DRBR16J</v>
      </c>
      <c r="G107" s="119" t="str">
        <f>VLOOKUP(E107,'LISTADO ATM'!$A$2:$B$900,2,0)</f>
        <v xml:space="preserve">ATM Oficina John F. Kennedy </v>
      </c>
      <c r="H107" s="119" t="str">
        <f>VLOOKUP(E107,VIP!$A$2:$O17595,7,FALSE)</f>
        <v>Si</v>
      </c>
      <c r="I107" s="119" t="str">
        <f>VLOOKUP(E107,VIP!$A$2:$O9560,8,FALSE)</f>
        <v>Si</v>
      </c>
      <c r="J107" s="119" t="str">
        <f>VLOOKUP(E107,VIP!$A$2:$O9510,8,FALSE)</f>
        <v>Si</v>
      </c>
      <c r="K107" s="119" t="str">
        <f>VLOOKUP(E107,VIP!$A$2:$O13084,6,0)</f>
        <v>SI</v>
      </c>
      <c r="L107" s="121" t="s">
        <v>2227</v>
      </c>
      <c r="M107" s="117" t="s">
        <v>2464</v>
      </c>
      <c r="N107" s="117" t="s">
        <v>2471</v>
      </c>
      <c r="O107" s="147" t="s">
        <v>2473</v>
      </c>
      <c r="P107" s="134"/>
      <c r="Q107" s="117" t="s">
        <v>2227</v>
      </c>
    </row>
    <row r="108" spans="1:17" ht="18" x14ac:dyDescent="0.25">
      <c r="A108" s="119" t="str">
        <f>VLOOKUP(E108,'LISTADO ATM'!$A$2:$C$901,3,0)</f>
        <v>DISTRITO NACIONAL</v>
      </c>
      <c r="B108" s="136">
        <v>335859006</v>
      </c>
      <c r="C108" s="118">
        <v>44306.38009259259</v>
      </c>
      <c r="D108" s="119" t="s">
        <v>2188</v>
      </c>
      <c r="E108" s="120">
        <v>18</v>
      </c>
      <c r="F108" s="147" t="str">
        <f>VLOOKUP(E108,VIP!$A$2:$O12673,2,0)</f>
        <v>DRBR018</v>
      </c>
      <c r="G108" s="119" t="str">
        <f>VLOOKUP(E108,'LISTADO ATM'!$A$2:$B$900,2,0)</f>
        <v xml:space="preserve">ATM Oficina Haina Occidental I </v>
      </c>
      <c r="H108" s="119" t="str">
        <f>VLOOKUP(E108,VIP!$A$2:$O17594,7,FALSE)</f>
        <v>Si</v>
      </c>
      <c r="I108" s="119" t="str">
        <f>VLOOKUP(E108,VIP!$A$2:$O9559,8,FALSE)</f>
        <v>Si</v>
      </c>
      <c r="J108" s="119" t="str">
        <f>VLOOKUP(E108,VIP!$A$2:$O9509,8,FALSE)</f>
        <v>Si</v>
      </c>
      <c r="K108" s="119" t="str">
        <f>VLOOKUP(E108,VIP!$A$2:$O13083,6,0)</f>
        <v>SI</v>
      </c>
      <c r="L108" s="121" t="s">
        <v>2227</v>
      </c>
      <c r="M108" s="117" t="s">
        <v>2464</v>
      </c>
      <c r="N108" s="117" t="s">
        <v>2471</v>
      </c>
      <c r="O108" s="147" t="s">
        <v>2473</v>
      </c>
      <c r="P108" s="134"/>
      <c r="Q108" s="117" t="s">
        <v>2227</v>
      </c>
    </row>
    <row r="109" spans="1:17" ht="18" x14ac:dyDescent="0.25">
      <c r="A109" s="119" t="str">
        <f>VLOOKUP(E109,'LISTADO ATM'!$A$2:$C$901,3,0)</f>
        <v>DISTRITO NACIONAL</v>
      </c>
      <c r="B109" s="136">
        <v>335859008</v>
      </c>
      <c r="C109" s="118">
        <v>44306.380439814813</v>
      </c>
      <c r="D109" s="119" t="s">
        <v>2188</v>
      </c>
      <c r="E109" s="120">
        <v>57</v>
      </c>
      <c r="F109" s="147" t="str">
        <f>VLOOKUP(E109,VIP!$A$2:$O12672,2,0)</f>
        <v>DRBR057</v>
      </c>
      <c r="G109" s="119" t="str">
        <f>VLOOKUP(E109,'LISTADO ATM'!$A$2:$B$900,2,0)</f>
        <v xml:space="preserve">ATM Oficina Malecon Center </v>
      </c>
      <c r="H109" s="119" t="str">
        <f>VLOOKUP(E109,VIP!$A$2:$O17593,7,FALSE)</f>
        <v>Si</v>
      </c>
      <c r="I109" s="119" t="str">
        <f>VLOOKUP(E109,VIP!$A$2:$O9558,8,FALSE)</f>
        <v>Si</v>
      </c>
      <c r="J109" s="119" t="str">
        <f>VLOOKUP(E109,VIP!$A$2:$O9508,8,FALSE)</f>
        <v>Si</v>
      </c>
      <c r="K109" s="119" t="str">
        <f>VLOOKUP(E109,VIP!$A$2:$O13082,6,0)</f>
        <v>NO</v>
      </c>
      <c r="L109" s="121" t="s">
        <v>2227</v>
      </c>
      <c r="M109" s="117" t="s">
        <v>2464</v>
      </c>
      <c r="N109" s="117" t="s">
        <v>2471</v>
      </c>
      <c r="O109" s="147" t="s">
        <v>2473</v>
      </c>
      <c r="P109" s="134"/>
      <c r="Q109" s="117" t="s">
        <v>2227</v>
      </c>
    </row>
    <row r="110" spans="1:17" ht="18" x14ac:dyDescent="0.25">
      <c r="A110" s="119" t="str">
        <f>VLOOKUP(E110,'LISTADO ATM'!$A$2:$C$901,3,0)</f>
        <v>ESTE</v>
      </c>
      <c r="B110" s="136">
        <v>335859013</v>
      </c>
      <c r="C110" s="118">
        <v>44306.380868055552</v>
      </c>
      <c r="D110" s="119" t="s">
        <v>2188</v>
      </c>
      <c r="E110" s="120">
        <v>217</v>
      </c>
      <c r="F110" s="147" t="str">
        <f>VLOOKUP(E110,VIP!$A$2:$O12671,2,0)</f>
        <v>DRBR217</v>
      </c>
      <c r="G110" s="119" t="str">
        <f>VLOOKUP(E110,'LISTADO ATM'!$A$2:$B$900,2,0)</f>
        <v xml:space="preserve">ATM Oficina Bávaro </v>
      </c>
      <c r="H110" s="119" t="str">
        <f>VLOOKUP(E110,VIP!$A$2:$O17592,7,FALSE)</f>
        <v>Si</v>
      </c>
      <c r="I110" s="119" t="str">
        <f>VLOOKUP(E110,VIP!$A$2:$O9557,8,FALSE)</f>
        <v>Si</v>
      </c>
      <c r="J110" s="119" t="str">
        <f>VLOOKUP(E110,VIP!$A$2:$O9507,8,FALSE)</f>
        <v>Si</v>
      </c>
      <c r="K110" s="119" t="str">
        <f>VLOOKUP(E110,VIP!$A$2:$O13081,6,0)</f>
        <v>NO</v>
      </c>
      <c r="L110" s="121" t="s">
        <v>2227</v>
      </c>
      <c r="M110" s="117" t="s">
        <v>2464</v>
      </c>
      <c r="N110" s="117" t="s">
        <v>2471</v>
      </c>
      <c r="O110" s="147" t="s">
        <v>2473</v>
      </c>
      <c r="P110" s="134"/>
      <c r="Q110" s="117" t="s">
        <v>2227</v>
      </c>
    </row>
    <row r="111" spans="1:17" ht="18" x14ac:dyDescent="0.25">
      <c r="A111" s="119" t="str">
        <f>VLOOKUP(E111,'LISTADO ATM'!$A$2:$C$901,3,0)</f>
        <v>NORTE</v>
      </c>
      <c r="B111" s="136">
        <v>335859018</v>
      </c>
      <c r="C111" s="118">
        <v>44306.381736111114</v>
      </c>
      <c r="D111" s="119" t="s">
        <v>2189</v>
      </c>
      <c r="E111" s="120">
        <v>283</v>
      </c>
      <c r="F111" s="147" t="str">
        <f>VLOOKUP(E111,VIP!$A$2:$O12670,2,0)</f>
        <v>DRBR283</v>
      </c>
      <c r="G111" s="119" t="str">
        <f>VLOOKUP(E111,'LISTADO ATM'!$A$2:$B$900,2,0)</f>
        <v xml:space="preserve">ATM Oficina Nibaje </v>
      </c>
      <c r="H111" s="119" t="str">
        <f>VLOOKUP(E111,VIP!$A$2:$O17591,7,FALSE)</f>
        <v>Si</v>
      </c>
      <c r="I111" s="119" t="str">
        <f>VLOOKUP(E111,VIP!$A$2:$O9556,8,FALSE)</f>
        <v>Si</v>
      </c>
      <c r="J111" s="119" t="str">
        <f>VLOOKUP(E111,VIP!$A$2:$O9506,8,FALSE)</f>
        <v>Si</v>
      </c>
      <c r="K111" s="119" t="str">
        <f>VLOOKUP(E111,VIP!$A$2:$O13080,6,0)</f>
        <v>NO</v>
      </c>
      <c r="L111" s="121" t="s">
        <v>2227</v>
      </c>
      <c r="M111" s="191" t="s">
        <v>2586</v>
      </c>
      <c r="N111" s="191" t="s">
        <v>2530</v>
      </c>
      <c r="O111" s="147" t="s">
        <v>2500</v>
      </c>
      <c r="P111" s="134"/>
      <c r="Q111" s="192">
        <v>44306.495138888888</v>
      </c>
    </row>
    <row r="112" spans="1:17" ht="18" x14ac:dyDescent="0.25">
      <c r="A112" s="119" t="str">
        <f>VLOOKUP(E112,'LISTADO ATM'!$A$2:$C$901,3,0)</f>
        <v>DISTRITO NACIONAL</v>
      </c>
      <c r="B112" s="136">
        <v>335859019</v>
      </c>
      <c r="C112" s="118">
        <v>44306.381793981483</v>
      </c>
      <c r="D112" s="119" t="s">
        <v>2188</v>
      </c>
      <c r="E112" s="120">
        <v>321</v>
      </c>
      <c r="F112" s="147" t="str">
        <f>VLOOKUP(E112,VIP!$A$2:$O12669,2,0)</f>
        <v>DRBR321</v>
      </c>
      <c r="G112" s="119" t="str">
        <f>VLOOKUP(E112,'LISTADO ATM'!$A$2:$B$900,2,0)</f>
        <v xml:space="preserve">ATM Oficina Jiménez Moya I </v>
      </c>
      <c r="H112" s="119" t="str">
        <f>VLOOKUP(E112,VIP!$A$2:$O17590,7,FALSE)</f>
        <v>Si</v>
      </c>
      <c r="I112" s="119" t="str">
        <f>VLOOKUP(E112,VIP!$A$2:$O9555,8,FALSE)</f>
        <v>Si</v>
      </c>
      <c r="J112" s="119" t="str">
        <f>VLOOKUP(E112,VIP!$A$2:$O9505,8,FALSE)</f>
        <v>Si</v>
      </c>
      <c r="K112" s="119" t="str">
        <f>VLOOKUP(E112,VIP!$A$2:$O13079,6,0)</f>
        <v>NO</v>
      </c>
      <c r="L112" s="121" t="s">
        <v>2227</v>
      </c>
      <c r="M112" s="117" t="s">
        <v>2464</v>
      </c>
      <c r="N112" s="117" t="s">
        <v>2471</v>
      </c>
      <c r="O112" s="147" t="s">
        <v>2473</v>
      </c>
      <c r="P112" s="134"/>
      <c r="Q112" s="117" t="s">
        <v>2227</v>
      </c>
    </row>
    <row r="113" spans="1:17" ht="18" x14ac:dyDescent="0.25">
      <c r="A113" s="119" t="str">
        <f>VLOOKUP(E113,'LISTADO ATM'!$A$2:$C$901,3,0)</f>
        <v>DISTRITO NACIONAL</v>
      </c>
      <c r="B113" s="136">
        <v>335859024</v>
      </c>
      <c r="C113" s="118">
        <v>44306.382326388892</v>
      </c>
      <c r="D113" s="119" t="s">
        <v>2188</v>
      </c>
      <c r="E113" s="120">
        <v>487</v>
      </c>
      <c r="F113" s="147" t="str">
        <f>VLOOKUP(E113,VIP!$A$2:$O12667,2,0)</f>
        <v>DRBR487</v>
      </c>
      <c r="G113" s="119" t="str">
        <f>VLOOKUP(E113,'LISTADO ATM'!$A$2:$B$900,2,0)</f>
        <v xml:space="preserve">ATM Olé Hainamosa </v>
      </c>
      <c r="H113" s="119" t="str">
        <f>VLOOKUP(E113,VIP!$A$2:$O17588,7,FALSE)</f>
        <v>Si</v>
      </c>
      <c r="I113" s="119" t="str">
        <f>VLOOKUP(E113,VIP!$A$2:$O9553,8,FALSE)</f>
        <v>Si</v>
      </c>
      <c r="J113" s="119" t="str">
        <f>VLOOKUP(E113,VIP!$A$2:$O9503,8,FALSE)</f>
        <v>Si</v>
      </c>
      <c r="K113" s="119" t="str">
        <f>VLOOKUP(E113,VIP!$A$2:$O13077,6,0)</f>
        <v>SI</v>
      </c>
      <c r="L113" s="121" t="s">
        <v>2227</v>
      </c>
      <c r="M113" s="117" t="s">
        <v>2464</v>
      </c>
      <c r="N113" s="117" t="s">
        <v>2471</v>
      </c>
      <c r="O113" s="147" t="s">
        <v>2473</v>
      </c>
      <c r="P113" s="134"/>
      <c r="Q113" s="117" t="s">
        <v>2227</v>
      </c>
    </row>
    <row r="114" spans="1:17" ht="18" x14ac:dyDescent="0.25">
      <c r="A114" s="119" t="str">
        <f>VLOOKUP(E114,'LISTADO ATM'!$A$2:$C$901,3,0)</f>
        <v>ESTE</v>
      </c>
      <c r="B114" s="136">
        <v>335859025</v>
      </c>
      <c r="C114" s="118">
        <v>44306.382534722223</v>
      </c>
      <c r="D114" s="119" t="s">
        <v>2188</v>
      </c>
      <c r="E114" s="120">
        <v>912</v>
      </c>
      <c r="F114" s="147" t="str">
        <f>VLOOKUP(E114,VIP!$A$2:$O12666,2,0)</f>
        <v>DRBR973</v>
      </c>
      <c r="G114" s="119" t="str">
        <f>VLOOKUP(E114,'LISTADO ATM'!$A$2:$B$900,2,0)</f>
        <v xml:space="preserve">ATM Oficina San Pedro II </v>
      </c>
      <c r="H114" s="119" t="str">
        <f>VLOOKUP(E114,VIP!$A$2:$O17587,7,FALSE)</f>
        <v>Si</v>
      </c>
      <c r="I114" s="119" t="str">
        <f>VLOOKUP(E114,VIP!$A$2:$O9552,8,FALSE)</f>
        <v>Si</v>
      </c>
      <c r="J114" s="119" t="str">
        <f>VLOOKUP(E114,VIP!$A$2:$O9502,8,FALSE)</f>
        <v>Si</v>
      </c>
      <c r="K114" s="119" t="str">
        <f>VLOOKUP(E114,VIP!$A$2:$O13076,6,0)</f>
        <v>SI</v>
      </c>
      <c r="L114" s="121" t="s">
        <v>2227</v>
      </c>
      <c r="M114" s="191" t="s">
        <v>2586</v>
      </c>
      <c r="N114" s="117" t="s">
        <v>2471</v>
      </c>
      <c r="O114" s="147" t="s">
        <v>2473</v>
      </c>
      <c r="P114" s="134"/>
      <c r="Q114" s="192">
        <v>44306.59375</v>
      </c>
    </row>
    <row r="115" spans="1:17" ht="18" x14ac:dyDescent="0.25">
      <c r="A115" s="119" t="str">
        <f>VLOOKUP(E115,'LISTADO ATM'!$A$2:$C$901,3,0)</f>
        <v>DISTRITO NACIONAL</v>
      </c>
      <c r="B115" s="136">
        <v>335859026</v>
      </c>
      <c r="C115" s="118">
        <v>44306.382638888892</v>
      </c>
      <c r="D115" s="119" t="s">
        <v>2188</v>
      </c>
      <c r="E115" s="120">
        <v>517</v>
      </c>
      <c r="F115" s="147" t="str">
        <f>VLOOKUP(E115,VIP!$A$2:$O12665,2,0)</f>
        <v>DRBR517</v>
      </c>
      <c r="G115" s="119" t="str">
        <f>VLOOKUP(E115,'LISTADO ATM'!$A$2:$B$900,2,0)</f>
        <v xml:space="preserve">ATM Autobanco Oficina Sans Soucí </v>
      </c>
      <c r="H115" s="119" t="str">
        <f>VLOOKUP(E115,VIP!$A$2:$O17586,7,FALSE)</f>
        <v>Si</v>
      </c>
      <c r="I115" s="119" t="str">
        <f>VLOOKUP(E115,VIP!$A$2:$O9551,8,FALSE)</f>
        <v>Si</v>
      </c>
      <c r="J115" s="119" t="str">
        <f>VLOOKUP(E115,VIP!$A$2:$O9501,8,FALSE)</f>
        <v>Si</v>
      </c>
      <c r="K115" s="119" t="str">
        <f>VLOOKUP(E115,VIP!$A$2:$O13075,6,0)</f>
        <v>SI</v>
      </c>
      <c r="L115" s="121" t="s">
        <v>2227</v>
      </c>
      <c r="M115" s="117" t="s">
        <v>2464</v>
      </c>
      <c r="N115" s="117" t="s">
        <v>2471</v>
      </c>
      <c r="O115" s="147" t="s">
        <v>2473</v>
      </c>
      <c r="P115" s="134"/>
      <c r="Q115" s="117" t="s">
        <v>2227</v>
      </c>
    </row>
    <row r="116" spans="1:17" ht="18" x14ac:dyDescent="0.25">
      <c r="A116" s="119" t="str">
        <f>VLOOKUP(E116,'LISTADO ATM'!$A$2:$C$901,3,0)</f>
        <v>SUR</v>
      </c>
      <c r="B116" s="136">
        <v>335859030</v>
      </c>
      <c r="C116" s="118">
        <v>44306.383263888885</v>
      </c>
      <c r="D116" s="119" t="s">
        <v>2188</v>
      </c>
      <c r="E116" s="120">
        <v>733</v>
      </c>
      <c r="F116" s="147" t="str">
        <f>VLOOKUP(E116,VIP!$A$2:$O12664,2,0)</f>
        <v>DRBR484</v>
      </c>
      <c r="G116" s="119" t="str">
        <f>VLOOKUP(E116,'LISTADO ATM'!$A$2:$B$900,2,0)</f>
        <v xml:space="preserve">ATM Zona Franca Perdenales </v>
      </c>
      <c r="H116" s="119" t="str">
        <f>VLOOKUP(E116,VIP!$A$2:$O17585,7,FALSE)</f>
        <v>Si</v>
      </c>
      <c r="I116" s="119" t="str">
        <f>VLOOKUP(E116,VIP!$A$2:$O9550,8,FALSE)</f>
        <v>Si</v>
      </c>
      <c r="J116" s="119" t="str">
        <f>VLOOKUP(E116,VIP!$A$2:$O9500,8,FALSE)</f>
        <v>Si</v>
      </c>
      <c r="K116" s="119" t="str">
        <f>VLOOKUP(E116,VIP!$A$2:$O13074,6,0)</f>
        <v>NO</v>
      </c>
      <c r="L116" s="121" t="s">
        <v>2227</v>
      </c>
      <c r="M116" s="191" t="s">
        <v>2586</v>
      </c>
      <c r="N116" s="117" t="s">
        <v>2471</v>
      </c>
      <c r="O116" s="147" t="s">
        <v>2473</v>
      </c>
      <c r="P116" s="134"/>
      <c r="Q116" s="191" t="s">
        <v>2590</v>
      </c>
    </row>
    <row r="117" spans="1:17" ht="18" x14ac:dyDescent="0.25">
      <c r="A117" s="119" t="str">
        <f>VLOOKUP(E117,'LISTADO ATM'!$A$2:$C$901,3,0)</f>
        <v>DISTRITO NACIONAL</v>
      </c>
      <c r="B117" s="136">
        <v>335859033</v>
      </c>
      <c r="C117" s="118">
        <v>44306.383680555555</v>
      </c>
      <c r="D117" s="119" t="s">
        <v>2467</v>
      </c>
      <c r="E117" s="120">
        <v>527</v>
      </c>
      <c r="F117" s="147" t="str">
        <f>VLOOKUP(E117,VIP!$A$2:$O12663,2,0)</f>
        <v>DRBR527</v>
      </c>
      <c r="G117" s="119" t="str">
        <f>VLOOKUP(E117,'LISTADO ATM'!$A$2:$B$900,2,0)</f>
        <v>ATM Oficina Zona Oriental II</v>
      </c>
      <c r="H117" s="119" t="str">
        <f>VLOOKUP(E117,VIP!$A$2:$O17584,7,FALSE)</f>
        <v>Si</v>
      </c>
      <c r="I117" s="119" t="str">
        <f>VLOOKUP(E117,VIP!$A$2:$O9549,8,FALSE)</f>
        <v>Si</v>
      </c>
      <c r="J117" s="119" t="str">
        <f>VLOOKUP(E117,VIP!$A$2:$O9499,8,FALSE)</f>
        <v>Si</v>
      </c>
      <c r="K117" s="119" t="str">
        <f>VLOOKUP(E117,VIP!$A$2:$O13073,6,0)</f>
        <v>SI</v>
      </c>
      <c r="L117" s="121" t="s">
        <v>2524</v>
      </c>
      <c r="M117" s="117" t="s">
        <v>2464</v>
      </c>
      <c r="N117" s="117" t="s">
        <v>2471</v>
      </c>
      <c r="O117" s="147" t="s">
        <v>2472</v>
      </c>
      <c r="P117" s="134"/>
      <c r="Q117" s="117" t="s">
        <v>2524</v>
      </c>
    </row>
    <row r="118" spans="1:17" ht="18" x14ac:dyDescent="0.25">
      <c r="A118" s="119" t="str">
        <f>VLOOKUP(E118,'LISTADO ATM'!$A$2:$C$901,3,0)</f>
        <v>DISTRITO NACIONAL</v>
      </c>
      <c r="B118" s="136">
        <v>335859036</v>
      </c>
      <c r="C118" s="118">
        <v>44306.384201388886</v>
      </c>
      <c r="D118" s="119" t="s">
        <v>2188</v>
      </c>
      <c r="E118" s="120">
        <v>858</v>
      </c>
      <c r="F118" s="147" t="str">
        <f>VLOOKUP(E118,VIP!$A$2:$O12662,2,0)</f>
        <v>DRBR858</v>
      </c>
      <c r="G118" s="119" t="str">
        <f>VLOOKUP(E118,'LISTADO ATM'!$A$2:$B$900,2,0)</f>
        <v xml:space="preserve">ATM Cooperativa Maestros (COOPNAMA) </v>
      </c>
      <c r="H118" s="119" t="str">
        <f>VLOOKUP(E118,VIP!$A$2:$O17583,7,FALSE)</f>
        <v>Si</v>
      </c>
      <c r="I118" s="119" t="str">
        <f>VLOOKUP(E118,VIP!$A$2:$O9548,8,FALSE)</f>
        <v>No</v>
      </c>
      <c r="J118" s="119" t="str">
        <f>VLOOKUP(E118,VIP!$A$2:$O9498,8,FALSE)</f>
        <v>No</v>
      </c>
      <c r="K118" s="119" t="str">
        <f>VLOOKUP(E118,VIP!$A$2:$O13072,6,0)</f>
        <v>NO</v>
      </c>
      <c r="L118" s="121" t="s">
        <v>2227</v>
      </c>
      <c r="M118" s="191" t="s">
        <v>2586</v>
      </c>
      <c r="N118" s="117" t="s">
        <v>2471</v>
      </c>
      <c r="O118" s="147" t="s">
        <v>2473</v>
      </c>
      <c r="P118" s="134"/>
      <c r="Q118" s="192">
        <v>44306.490277777775</v>
      </c>
    </row>
    <row r="119" spans="1:17" ht="18" x14ac:dyDescent="0.25">
      <c r="A119" s="119" t="str">
        <f>VLOOKUP(E119,'LISTADO ATM'!$A$2:$C$901,3,0)</f>
        <v>SUR</v>
      </c>
      <c r="B119" s="136">
        <v>335859039</v>
      </c>
      <c r="C119" s="118">
        <v>44306.384606481479</v>
      </c>
      <c r="D119" s="119" t="s">
        <v>2188</v>
      </c>
      <c r="E119" s="120">
        <v>891</v>
      </c>
      <c r="F119" s="147" t="str">
        <f>VLOOKUP(E119,VIP!$A$2:$O12661,2,0)</f>
        <v>DRBR891</v>
      </c>
      <c r="G119" s="119" t="str">
        <f>VLOOKUP(E119,'LISTADO ATM'!$A$2:$B$900,2,0)</f>
        <v xml:space="preserve">ATM Estación Texaco (Barahona) </v>
      </c>
      <c r="H119" s="119" t="str">
        <f>VLOOKUP(E119,VIP!$A$2:$O17582,7,FALSE)</f>
        <v>Si</v>
      </c>
      <c r="I119" s="119" t="str">
        <f>VLOOKUP(E119,VIP!$A$2:$O9547,8,FALSE)</f>
        <v>Si</v>
      </c>
      <c r="J119" s="119" t="str">
        <f>VLOOKUP(E119,VIP!$A$2:$O9497,8,FALSE)</f>
        <v>Si</v>
      </c>
      <c r="K119" s="119" t="str">
        <f>VLOOKUP(E119,VIP!$A$2:$O13071,6,0)</f>
        <v>NO</v>
      </c>
      <c r="L119" s="121" t="s">
        <v>2227</v>
      </c>
      <c r="M119" s="117" t="s">
        <v>2464</v>
      </c>
      <c r="N119" s="117" t="s">
        <v>2471</v>
      </c>
      <c r="O119" s="147" t="s">
        <v>2473</v>
      </c>
      <c r="P119" s="134"/>
      <c r="Q119" s="117" t="s">
        <v>2227</v>
      </c>
    </row>
    <row r="120" spans="1:17" ht="18" x14ac:dyDescent="0.25">
      <c r="A120" s="119" t="str">
        <f>VLOOKUP(E120,'LISTADO ATM'!$A$2:$C$901,3,0)</f>
        <v>NORTE</v>
      </c>
      <c r="B120" s="136">
        <v>335859046</v>
      </c>
      <c r="C120" s="118">
        <v>44306.38652777778</v>
      </c>
      <c r="D120" s="119" t="s">
        <v>2491</v>
      </c>
      <c r="E120" s="120">
        <v>501</v>
      </c>
      <c r="F120" s="147" t="str">
        <f>VLOOKUP(E120,VIP!$A$2:$O12661,2,0)</f>
        <v>DRBR501</v>
      </c>
      <c r="G120" s="119" t="str">
        <f>VLOOKUP(E120,'LISTADO ATM'!$A$2:$B$900,2,0)</f>
        <v xml:space="preserve">ATM UNP La Canela </v>
      </c>
      <c r="H120" s="119" t="str">
        <f>VLOOKUP(E120,VIP!$A$2:$O17582,7,FALSE)</f>
        <v>Si</v>
      </c>
      <c r="I120" s="119" t="str">
        <f>VLOOKUP(E120,VIP!$A$2:$O9547,8,FALSE)</f>
        <v>Si</v>
      </c>
      <c r="J120" s="119" t="str">
        <f>VLOOKUP(E120,VIP!$A$2:$O9497,8,FALSE)</f>
        <v>Si</v>
      </c>
      <c r="K120" s="119" t="str">
        <f>VLOOKUP(E120,VIP!$A$2:$O13071,6,0)</f>
        <v>NO</v>
      </c>
      <c r="L120" s="121" t="s">
        <v>2436</v>
      </c>
      <c r="M120" s="191" t="s">
        <v>2586</v>
      </c>
      <c r="N120" s="191" t="s">
        <v>2530</v>
      </c>
      <c r="O120" s="147" t="s">
        <v>2596</v>
      </c>
      <c r="P120" s="194" t="s">
        <v>2594</v>
      </c>
      <c r="Q120" s="192" t="s">
        <v>2436</v>
      </c>
    </row>
    <row r="121" spans="1:17" ht="18" x14ac:dyDescent="0.25">
      <c r="A121" s="119" t="str">
        <f>VLOOKUP(E121,'LISTADO ATM'!$A$2:$C$901,3,0)</f>
        <v>ESTE</v>
      </c>
      <c r="B121" s="136">
        <v>335859053</v>
      </c>
      <c r="C121" s="118">
        <v>44306.388495370367</v>
      </c>
      <c r="D121" s="119" t="s">
        <v>2188</v>
      </c>
      <c r="E121" s="120">
        <v>772</v>
      </c>
      <c r="F121" s="147" t="str">
        <f>VLOOKUP(E121,VIP!$A$2:$O12660,2,0)</f>
        <v>DRBR215</v>
      </c>
      <c r="G121" s="119" t="str">
        <f>VLOOKUP(E121,'LISTADO ATM'!$A$2:$B$900,2,0)</f>
        <v xml:space="preserve">ATM UNP Yamasá </v>
      </c>
      <c r="H121" s="119" t="str">
        <f>VLOOKUP(E121,VIP!$A$2:$O17581,7,FALSE)</f>
        <v>Si</v>
      </c>
      <c r="I121" s="119" t="str">
        <f>VLOOKUP(E121,VIP!$A$2:$O9546,8,FALSE)</f>
        <v>Si</v>
      </c>
      <c r="J121" s="119" t="str">
        <f>VLOOKUP(E121,VIP!$A$2:$O9496,8,FALSE)</f>
        <v>Si</v>
      </c>
      <c r="K121" s="119" t="str">
        <f>VLOOKUP(E121,VIP!$A$2:$O13070,6,0)</f>
        <v>NO</v>
      </c>
      <c r="L121" s="121" t="s">
        <v>2227</v>
      </c>
      <c r="M121" s="191" t="s">
        <v>2586</v>
      </c>
      <c r="N121" s="117" t="s">
        <v>2471</v>
      </c>
      <c r="O121" s="147" t="s">
        <v>2473</v>
      </c>
      <c r="P121" s="134"/>
      <c r="Q121" s="191" t="s">
        <v>2591</v>
      </c>
    </row>
    <row r="122" spans="1:17" ht="18" x14ac:dyDescent="0.25">
      <c r="A122" s="119" t="str">
        <f>VLOOKUP(E122,'LISTADO ATM'!$A$2:$C$901,3,0)</f>
        <v>DISTRITO NACIONAL</v>
      </c>
      <c r="B122" s="136">
        <v>335859066</v>
      </c>
      <c r="C122" s="118">
        <v>44306.391597222224</v>
      </c>
      <c r="D122" s="119" t="s">
        <v>2467</v>
      </c>
      <c r="E122" s="120">
        <v>312</v>
      </c>
      <c r="F122" s="147" t="str">
        <f>VLOOKUP(E122,VIP!$A$2:$O12659,2,0)</f>
        <v>DRBR312</v>
      </c>
      <c r="G122" s="119" t="str">
        <f>VLOOKUP(E122,'LISTADO ATM'!$A$2:$B$900,2,0)</f>
        <v xml:space="preserve">ATM Oficina Tiradentes II (Naco) </v>
      </c>
      <c r="H122" s="119" t="str">
        <f>VLOOKUP(E122,VIP!$A$2:$O17580,7,FALSE)</f>
        <v>Si</v>
      </c>
      <c r="I122" s="119" t="str">
        <f>VLOOKUP(E122,VIP!$A$2:$O9545,8,FALSE)</f>
        <v>Si</v>
      </c>
      <c r="J122" s="119" t="str">
        <f>VLOOKUP(E122,VIP!$A$2:$O9495,8,FALSE)</f>
        <v>Si</v>
      </c>
      <c r="K122" s="119" t="str">
        <f>VLOOKUP(E122,VIP!$A$2:$O13069,6,0)</f>
        <v>NO</v>
      </c>
      <c r="L122" s="121" t="s">
        <v>2528</v>
      </c>
      <c r="M122" s="191" t="s">
        <v>2586</v>
      </c>
      <c r="N122" s="117" t="s">
        <v>2471</v>
      </c>
      <c r="O122" s="147" t="s">
        <v>2472</v>
      </c>
      <c r="P122" s="134"/>
      <c r="Q122" s="192">
        <v>44306.611805555556</v>
      </c>
    </row>
    <row r="123" spans="1:17" ht="18" x14ac:dyDescent="0.25">
      <c r="A123" s="119" t="str">
        <f>VLOOKUP(E123,'LISTADO ATM'!$A$2:$C$901,3,0)</f>
        <v>SUR</v>
      </c>
      <c r="B123" s="136">
        <v>335859115</v>
      </c>
      <c r="C123" s="118">
        <v>44306.403865740744</v>
      </c>
      <c r="D123" s="119" t="s">
        <v>2491</v>
      </c>
      <c r="E123" s="120">
        <v>962</v>
      </c>
      <c r="F123" s="147" t="str">
        <f>VLOOKUP(E123,VIP!$A$2:$O12668,2,0)</f>
        <v>DRBR962</v>
      </c>
      <c r="G123" s="119" t="str">
        <f>VLOOKUP(E123,'LISTADO ATM'!$A$2:$B$900,2,0)</f>
        <v xml:space="preserve">ATM Oficina Villa Ofelia II (San Juan) </v>
      </c>
      <c r="H123" s="119" t="str">
        <f>VLOOKUP(E123,VIP!$A$2:$O17589,7,FALSE)</f>
        <v>Si</v>
      </c>
      <c r="I123" s="119" t="str">
        <f>VLOOKUP(E123,VIP!$A$2:$O9554,8,FALSE)</f>
        <v>Si</v>
      </c>
      <c r="J123" s="119" t="str">
        <f>VLOOKUP(E123,VIP!$A$2:$O9504,8,FALSE)</f>
        <v>Si</v>
      </c>
      <c r="K123" s="119" t="str">
        <f>VLOOKUP(E123,VIP!$A$2:$O13078,6,0)</f>
        <v>NO</v>
      </c>
      <c r="L123" s="121" t="s">
        <v>2528</v>
      </c>
      <c r="M123" s="191" t="s">
        <v>2586</v>
      </c>
      <c r="N123" s="191" t="s">
        <v>2530</v>
      </c>
      <c r="O123" s="147" t="s">
        <v>2492</v>
      </c>
      <c r="P123" s="134"/>
      <c r="Q123" s="192">
        <v>44306.515972222223</v>
      </c>
    </row>
    <row r="124" spans="1:17" ht="18" x14ac:dyDescent="0.25">
      <c r="A124" s="119" t="str">
        <f>VLOOKUP(E124,'LISTADO ATM'!$A$2:$C$901,3,0)</f>
        <v>NORTE</v>
      </c>
      <c r="B124" s="136">
        <v>335859136</v>
      </c>
      <c r="C124" s="118">
        <v>44306.407986111109</v>
      </c>
      <c r="D124" s="119" t="s">
        <v>2491</v>
      </c>
      <c r="E124" s="120">
        <v>79</v>
      </c>
      <c r="F124" s="147" t="str">
        <f>VLOOKUP(E124,VIP!$A$2:$O12662,2,0)</f>
        <v>DRBR079</v>
      </c>
      <c r="G124" s="119" t="str">
        <f>VLOOKUP(E124,'LISTADO ATM'!$A$2:$B$900,2,0)</f>
        <v xml:space="preserve">ATM UNP Luperón (Puerto Plata) </v>
      </c>
      <c r="H124" s="119" t="str">
        <f>VLOOKUP(E124,VIP!$A$2:$O17583,7,FALSE)</f>
        <v>Si</v>
      </c>
      <c r="I124" s="119" t="str">
        <f>VLOOKUP(E124,VIP!$A$2:$O9548,8,FALSE)</f>
        <v>Si</v>
      </c>
      <c r="J124" s="119" t="str">
        <f>VLOOKUP(E124,VIP!$A$2:$O9498,8,FALSE)</f>
        <v>Si</v>
      </c>
      <c r="K124" s="119" t="str">
        <f>VLOOKUP(E124,VIP!$A$2:$O13072,6,0)</f>
        <v>NO</v>
      </c>
      <c r="L124" s="121" t="s">
        <v>2476</v>
      </c>
      <c r="M124" s="191" t="s">
        <v>2586</v>
      </c>
      <c r="N124" s="191" t="s">
        <v>2530</v>
      </c>
      <c r="O124" s="147" t="s">
        <v>2597</v>
      </c>
      <c r="P124" s="194" t="s">
        <v>2594</v>
      </c>
      <c r="Q124" s="192" t="s">
        <v>2476</v>
      </c>
    </row>
    <row r="125" spans="1:17" ht="18" x14ac:dyDescent="0.25">
      <c r="A125" s="119" t="str">
        <f>VLOOKUP(E125,'LISTADO ATM'!$A$2:$C$901,3,0)</f>
        <v>DISTRITO NACIONAL</v>
      </c>
      <c r="B125" s="136">
        <v>335859182</v>
      </c>
      <c r="C125" s="118">
        <v>44306.417291666665</v>
      </c>
      <c r="D125" s="119" t="s">
        <v>2467</v>
      </c>
      <c r="E125" s="120">
        <v>620</v>
      </c>
      <c r="F125" s="147" t="str">
        <f>VLOOKUP(E125,VIP!$A$2:$O12667,2,0)</f>
        <v>DRBR620</v>
      </c>
      <c r="G125" s="119" t="str">
        <f>VLOOKUP(E125,'LISTADO ATM'!$A$2:$B$900,2,0)</f>
        <v xml:space="preserve">ATM Ministerio de Medio Ambiente </v>
      </c>
      <c r="H125" s="119" t="str">
        <f>VLOOKUP(E125,VIP!$A$2:$O17588,7,FALSE)</f>
        <v>Si</v>
      </c>
      <c r="I125" s="119" t="str">
        <f>VLOOKUP(E125,VIP!$A$2:$O9553,8,FALSE)</f>
        <v>No</v>
      </c>
      <c r="J125" s="119" t="str">
        <f>VLOOKUP(E125,VIP!$A$2:$O9503,8,FALSE)</f>
        <v>No</v>
      </c>
      <c r="K125" s="119" t="str">
        <f>VLOOKUP(E125,VIP!$A$2:$O13077,6,0)</f>
        <v>NO</v>
      </c>
      <c r="L125" s="121" t="s">
        <v>2528</v>
      </c>
      <c r="M125" s="191" t="s">
        <v>2586</v>
      </c>
      <c r="N125" s="117" t="s">
        <v>2471</v>
      </c>
      <c r="O125" s="147" t="s">
        <v>2472</v>
      </c>
      <c r="P125" s="134"/>
      <c r="Q125" s="192">
        <v>44306.441666666666</v>
      </c>
    </row>
    <row r="126" spans="1:17" ht="18" x14ac:dyDescent="0.25">
      <c r="A126" s="119" t="str">
        <f>VLOOKUP(E126,'LISTADO ATM'!$A$2:$C$901,3,0)</f>
        <v>DISTRITO NACIONAL</v>
      </c>
      <c r="B126" s="136">
        <v>335859188</v>
      </c>
      <c r="C126" s="118">
        <v>44306.418553240743</v>
      </c>
      <c r="D126" s="119" t="s">
        <v>2188</v>
      </c>
      <c r="E126" s="120">
        <v>248</v>
      </c>
      <c r="F126" s="147" t="str">
        <f>VLOOKUP(E126,VIP!$A$2:$O12666,2,0)</f>
        <v>DRBR248</v>
      </c>
      <c r="G126" s="119" t="str">
        <f>VLOOKUP(E126,'LISTADO ATM'!$A$2:$B$900,2,0)</f>
        <v xml:space="preserve">ATM Shell Paraiso </v>
      </c>
      <c r="H126" s="119" t="str">
        <f>VLOOKUP(E126,VIP!$A$2:$O17587,7,FALSE)</f>
        <v>Si</v>
      </c>
      <c r="I126" s="119" t="str">
        <f>VLOOKUP(E126,VIP!$A$2:$O9552,8,FALSE)</f>
        <v>Si</v>
      </c>
      <c r="J126" s="119" t="str">
        <f>VLOOKUP(E126,VIP!$A$2:$O9502,8,FALSE)</f>
        <v>Si</v>
      </c>
      <c r="K126" s="119" t="str">
        <f>VLOOKUP(E126,VIP!$A$2:$O13076,6,0)</f>
        <v>NO</v>
      </c>
      <c r="L126" s="121" t="s">
        <v>2227</v>
      </c>
      <c r="M126" s="117" t="s">
        <v>2464</v>
      </c>
      <c r="N126" s="117" t="s">
        <v>2471</v>
      </c>
      <c r="O126" s="147" t="s">
        <v>2473</v>
      </c>
      <c r="P126" s="134"/>
      <c r="Q126" s="117" t="s">
        <v>2227</v>
      </c>
    </row>
    <row r="127" spans="1:17" ht="18" x14ac:dyDescent="0.25">
      <c r="A127" s="119" t="str">
        <f>VLOOKUP(E127,'LISTADO ATM'!$A$2:$C$901,3,0)</f>
        <v>DISTRITO NACIONAL</v>
      </c>
      <c r="B127" s="136">
        <v>335859191</v>
      </c>
      <c r="C127" s="118">
        <v>44306.418773148151</v>
      </c>
      <c r="D127" s="119" t="s">
        <v>2467</v>
      </c>
      <c r="E127" s="120">
        <v>192</v>
      </c>
      <c r="F127" s="147" t="str">
        <f>VLOOKUP(E127,VIP!$A$2:$O12665,2,0)</f>
        <v>DRBR192</v>
      </c>
      <c r="G127" s="119" t="str">
        <f>VLOOKUP(E127,'LISTADO ATM'!$A$2:$B$900,2,0)</f>
        <v xml:space="preserve">ATM Autobanco Luperón II </v>
      </c>
      <c r="H127" s="119" t="str">
        <f>VLOOKUP(E127,VIP!$A$2:$O17586,7,FALSE)</f>
        <v>Si</v>
      </c>
      <c r="I127" s="119" t="str">
        <f>VLOOKUP(E127,VIP!$A$2:$O9551,8,FALSE)</f>
        <v>Si</v>
      </c>
      <c r="J127" s="119" t="str">
        <f>VLOOKUP(E127,VIP!$A$2:$O9501,8,FALSE)</f>
        <v>Si</v>
      </c>
      <c r="K127" s="119" t="str">
        <f>VLOOKUP(E127,VIP!$A$2:$O13075,6,0)</f>
        <v>NO</v>
      </c>
      <c r="L127" s="121" t="s">
        <v>2528</v>
      </c>
      <c r="M127" s="191" t="s">
        <v>2586</v>
      </c>
      <c r="N127" s="117" t="s">
        <v>2471</v>
      </c>
      <c r="O127" s="147" t="s">
        <v>2472</v>
      </c>
      <c r="P127" s="134"/>
      <c r="Q127" s="192">
        <v>44306.51458333333</v>
      </c>
    </row>
    <row r="128" spans="1:17" ht="18" x14ac:dyDescent="0.25">
      <c r="A128" s="119" t="str">
        <f>VLOOKUP(E128,'LISTADO ATM'!$A$2:$C$901,3,0)</f>
        <v>DISTRITO NACIONAL</v>
      </c>
      <c r="B128" s="136">
        <v>335859206</v>
      </c>
      <c r="C128" s="118">
        <v>44306.420590277776</v>
      </c>
      <c r="D128" s="119" t="s">
        <v>2467</v>
      </c>
      <c r="E128" s="120">
        <v>325</v>
      </c>
      <c r="F128" s="147" t="str">
        <f>VLOOKUP(E128,VIP!$A$2:$O12664,2,0)</f>
        <v>DRBR325</v>
      </c>
      <c r="G128" s="119" t="str">
        <f>VLOOKUP(E128,'LISTADO ATM'!$A$2:$B$900,2,0)</f>
        <v>ATM Casa Edwin</v>
      </c>
      <c r="H128" s="119" t="str">
        <f>VLOOKUP(E128,VIP!$A$2:$O17585,7,FALSE)</f>
        <v>Si</v>
      </c>
      <c r="I128" s="119" t="str">
        <f>VLOOKUP(E128,VIP!$A$2:$O9550,8,FALSE)</f>
        <v>Si</v>
      </c>
      <c r="J128" s="119" t="str">
        <f>VLOOKUP(E128,VIP!$A$2:$O9500,8,FALSE)</f>
        <v>Si</v>
      </c>
      <c r="K128" s="119" t="str">
        <f>VLOOKUP(E128,VIP!$A$2:$O13074,6,0)</f>
        <v>NO</v>
      </c>
      <c r="L128" s="121" t="s">
        <v>2528</v>
      </c>
      <c r="M128" s="191" t="s">
        <v>2586</v>
      </c>
      <c r="N128" s="117" t="s">
        <v>2471</v>
      </c>
      <c r="O128" s="147" t="s">
        <v>2472</v>
      </c>
      <c r="P128" s="134"/>
      <c r="Q128" s="192">
        <v>44306.611111111109</v>
      </c>
    </row>
    <row r="129" spans="1:17" ht="18" x14ac:dyDescent="0.25">
      <c r="A129" s="119" t="str">
        <f>VLOOKUP(E129,'LISTADO ATM'!$A$2:$C$901,3,0)</f>
        <v>SUR</v>
      </c>
      <c r="B129" s="136">
        <v>335859224</v>
      </c>
      <c r="C129" s="118">
        <v>44306.422627314816</v>
      </c>
      <c r="D129" s="119" t="s">
        <v>2467</v>
      </c>
      <c r="E129" s="120">
        <v>252</v>
      </c>
      <c r="F129" s="147" t="str">
        <f>VLOOKUP(E129,VIP!$A$2:$O12663,2,0)</f>
        <v>DRBR252</v>
      </c>
      <c r="G129" s="119" t="str">
        <f>VLOOKUP(E129,'LISTADO ATM'!$A$2:$B$900,2,0)</f>
        <v xml:space="preserve">ATM Banco Agrícola (Barahona) </v>
      </c>
      <c r="H129" s="119" t="str">
        <f>VLOOKUP(E129,VIP!$A$2:$O17584,7,FALSE)</f>
        <v>Si</v>
      </c>
      <c r="I129" s="119" t="str">
        <f>VLOOKUP(E129,VIP!$A$2:$O9549,8,FALSE)</f>
        <v>Si</v>
      </c>
      <c r="J129" s="119" t="str">
        <f>VLOOKUP(E129,VIP!$A$2:$O9499,8,FALSE)</f>
        <v>Si</v>
      </c>
      <c r="K129" s="119" t="str">
        <f>VLOOKUP(E129,VIP!$A$2:$O13073,6,0)</f>
        <v>NO</v>
      </c>
      <c r="L129" s="121" t="s">
        <v>2458</v>
      </c>
      <c r="M129" s="117" t="s">
        <v>2464</v>
      </c>
      <c r="N129" s="117" t="s">
        <v>2471</v>
      </c>
      <c r="O129" s="147" t="s">
        <v>2472</v>
      </c>
      <c r="P129" s="134"/>
      <c r="Q129" s="117" t="s">
        <v>2458</v>
      </c>
    </row>
    <row r="130" spans="1:17" ht="18" x14ac:dyDescent="0.25">
      <c r="A130" s="119" t="str">
        <f>VLOOKUP(E130,'LISTADO ATM'!$A$2:$C$901,3,0)</f>
        <v>NORTE</v>
      </c>
      <c r="B130" s="136">
        <v>335859226</v>
      </c>
      <c r="C130" s="118">
        <v>44306.423182870371</v>
      </c>
      <c r="D130" s="119" t="s">
        <v>2491</v>
      </c>
      <c r="E130" s="120">
        <v>500</v>
      </c>
      <c r="F130" s="147" t="str">
        <f>VLOOKUP(E130,VIP!$A$2:$O12665,2,0)</f>
        <v>DRBR500</v>
      </c>
      <c r="G130" s="119" t="str">
        <f>VLOOKUP(E130,'LISTADO ATM'!$A$2:$B$900,2,0)</f>
        <v xml:space="preserve">ATM UNP Cutupú </v>
      </c>
      <c r="H130" s="119" t="str">
        <f>VLOOKUP(E130,VIP!$A$2:$O17586,7,FALSE)</f>
        <v>Si</v>
      </c>
      <c r="I130" s="119" t="str">
        <f>VLOOKUP(E130,VIP!$A$2:$O9551,8,FALSE)</f>
        <v>Si</v>
      </c>
      <c r="J130" s="119" t="str">
        <f>VLOOKUP(E130,VIP!$A$2:$O9501,8,FALSE)</f>
        <v>Si</v>
      </c>
      <c r="K130" s="119" t="str">
        <f>VLOOKUP(E130,VIP!$A$2:$O13075,6,0)</f>
        <v>NO</v>
      </c>
      <c r="L130" s="121" t="s">
        <v>2476</v>
      </c>
      <c r="M130" s="191" t="s">
        <v>2586</v>
      </c>
      <c r="N130" s="191" t="s">
        <v>2530</v>
      </c>
      <c r="O130" s="147" t="s">
        <v>2597</v>
      </c>
      <c r="P130" s="194" t="s">
        <v>2594</v>
      </c>
      <c r="Q130" s="192" t="s">
        <v>2476</v>
      </c>
    </row>
    <row r="131" spans="1:17" ht="18" x14ac:dyDescent="0.25">
      <c r="A131" s="119" t="str">
        <f>VLOOKUP(E131,'LISTADO ATM'!$A$2:$C$901,3,0)</f>
        <v>NORTE</v>
      </c>
      <c r="B131" s="136">
        <v>335859229</v>
      </c>
      <c r="C131" s="118">
        <v>44306.424641203703</v>
      </c>
      <c r="D131" s="119" t="s">
        <v>2491</v>
      </c>
      <c r="E131" s="120">
        <v>926</v>
      </c>
      <c r="F131" s="147" t="str">
        <f>VLOOKUP(E131,VIP!$A$2:$O12669,2,0)</f>
        <v>DRBR926</v>
      </c>
      <c r="G131" s="119" t="str">
        <f>VLOOKUP(E131,'LISTADO ATM'!$A$2:$B$900,2,0)</f>
        <v>ATM S/M Juan Cepin</v>
      </c>
      <c r="H131" s="119" t="str">
        <f>VLOOKUP(E131,VIP!$A$2:$O17590,7,FALSE)</f>
        <v>N/A</v>
      </c>
      <c r="I131" s="119" t="str">
        <f>VLOOKUP(E131,VIP!$A$2:$O9555,8,FALSE)</f>
        <v>N/A</v>
      </c>
      <c r="J131" s="119" t="str">
        <f>VLOOKUP(E131,VIP!$A$2:$O9505,8,FALSE)</f>
        <v>N/A</v>
      </c>
      <c r="K131" s="119" t="str">
        <f>VLOOKUP(E131,VIP!$A$2:$O13079,6,0)</f>
        <v>N/A</v>
      </c>
      <c r="L131" s="121" t="s">
        <v>2476</v>
      </c>
      <c r="M131" s="191" t="s">
        <v>2586</v>
      </c>
      <c r="N131" s="191" t="s">
        <v>2530</v>
      </c>
      <c r="O131" s="147" t="s">
        <v>2597</v>
      </c>
      <c r="P131" s="194" t="s">
        <v>2594</v>
      </c>
      <c r="Q131" s="192" t="s">
        <v>2476</v>
      </c>
    </row>
    <row r="132" spans="1:17" ht="18" x14ac:dyDescent="0.25">
      <c r="A132" s="119" t="str">
        <f>VLOOKUP(E132,'LISTADO ATM'!$A$2:$C$901,3,0)</f>
        <v>DISTRITO NACIONAL</v>
      </c>
      <c r="B132" s="136">
        <v>335859230</v>
      </c>
      <c r="C132" s="118">
        <v>44306.425335648149</v>
      </c>
      <c r="D132" s="119" t="s">
        <v>2467</v>
      </c>
      <c r="E132" s="120">
        <v>493</v>
      </c>
      <c r="F132" s="147" t="str">
        <f>VLOOKUP(E132,VIP!$A$2:$O12662,2,0)</f>
        <v>DRBR493</v>
      </c>
      <c r="G132" s="119" t="str">
        <f>VLOOKUP(E132,'LISTADO ATM'!$A$2:$B$900,2,0)</f>
        <v xml:space="preserve">ATM Oficina Haina Occidental II </v>
      </c>
      <c r="H132" s="119" t="str">
        <f>VLOOKUP(E132,VIP!$A$2:$O17583,7,FALSE)</f>
        <v>Si</v>
      </c>
      <c r="I132" s="119" t="str">
        <f>VLOOKUP(E132,VIP!$A$2:$O9548,8,FALSE)</f>
        <v>Si</v>
      </c>
      <c r="J132" s="119" t="str">
        <f>VLOOKUP(E132,VIP!$A$2:$O9498,8,FALSE)</f>
        <v>Si</v>
      </c>
      <c r="K132" s="119" t="str">
        <f>VLOOKUP(E132,VIP!$A$2:$O13072,6,0)</f>
        <v>NO</v>
      </c>
      <c r="L132" s="121" t="s">
        <v>2528</v>
      </c>
      <c r="M132" s="117" t="s">
        <v>2464</v>
      </c>
      <c r="N132" s="117" t="s">
        <v>2471</v>
      </c>
      <c r="O132" s="147" t="s">
        <v>2472</v>
      </c>
      <c r="P132" s="134"/>
      <c r="Q132" s="117" t="s">
        <v>2427</v>
      </c>
    </row>
    <row r="133" spans="1:17" ht="18" x14ac:dyDescent="0.25">
      <c r="A133" s="119" t="str">
        <f>VLOOKUP(E133,'LISTADO ATM'!$A$2:$C$901,3,0)</f>
        <v>DISTRITO NACIONAL</v>
      </c>
      <c r="B133" s="136">
        <v>335859235</v>
      </c>
      <c r="C133" s="118">
        <v>44306.426689814813</v>
      </c>
      <c r="D133" s="119" t="s">
        <v>2467</v>
      </c>
      <c r="E133" s="120">
        <v>557</v>
      </c>
      <c r="F133" s="147" t="str">
        <f>VLOOKUP(E133,VIP!$A$2:$O12661,2,0)</f>
        <v>DRBR022</v>
      </c>
      <c r="G133" s="119" t="str">
        <f>VLOOKUP(E133,'LISTADO ATM'!$A$2:$B$900,2,0)</f>
        <v xml:space="preserve">ATM Multicentro La Sirena Ave. Mella </v>
      </c>
      <c r="H133" s="119" t="str">
        <f>VLOOKUP(E133,VIP!$A$2:$O17582,7,FALSE)</f>
        <v>Si</v>
      </c>
      <c r="I133" s="119" t="str">
        <f>VLOOKUP(E133,VIP!$A$2:$O9547,8,FALSE)</f>
        <v>Si</v>
      </c>
      <c r="J133" s="119" t="str">
        <f>VLOOKUP(E133,VIP!$A$2:$O9497,8,FALSE)</f>
        <v>Si</v>
      </c>
      <c r="K133" s="119" t="str">
        <f>VLOOKUP(E133,VIP!$A$2:$O13071,6,0)</f>
        <v>SI</v>
      </c>
      <c r="L133" s="121" t="s">
        <v>2458</v>
      </c>
      <c r="M133" s="117" t="s">
        <v>2464</v>
      </c>
      <c r="N133" s="117" t="s">
        <v>2471</v>
      </c>
      <c r="O133" s="147" t="s">
        <v>2472</v>
      </c>
      <c r="P133" s="134"/>
      <c r="Q133" s="117" t="s">
        <v>2458</v>
      </c>
    </row>
    <row r="134" spans="1:17" ht="18" x14ac:dyDescent="0.25">
      <c r="A134" s="119" t="str">
        <f>VLOOKUP(E134,'LISTADO ATM'!$A$2:$C$901,3,0)</f>
        <v>DISTRITO NACIONAL</v>
      </c>
      <c r="B134" s="136">
        <v>335859252</v>
      </c>
      <c r="C134" s="118">
        <v>44306.429837962962</v>
      </c>
      <c r="D134" s="119" t="s">
        <v>2491</v>
      </c>
      <c r="E134" s="120">
        <v>786</v>
      </c>
      <c r="F134" s="147" t="str">
        <f>VLOOKUP(E134,VIP!$A$2:$O12660,2,0)</f>
        <v>DRBR786</v>
      </c>
      <c r="G134" s="119" t="str">
        <f>VLOOKUP(E134,'LISTADO ATM'!$A$2:$B$900,2,0)</f>
        <v xml:space="preserve">ATM Oficina Agora Mall II </v>
      </c>
      <c r="H134" s="119" t="str">
        <f>VLOOKUP(E134,VIP!$A$2:$O17581,7,FALSE)</f>
        <v>Si</v>
      </c>
      <c r="I134" s="119" t="str">
        <f>VLOOKUP(E134,VIP!$A$2:$O9546,8,FALSE)</f>
        <v>Si</v>
      </c>
      <c r="J134" s="119" t="str">
        <f>VLOOKUP(E134,VIP!$A$2:$O9496,8,FALSE)</f>
        <v>Si</v>
      </c>
      <c r="K134" s="119" t="str">
        <f>VLOOKUP(E134,VIP!$A$2:$O13070,6,0)</f>
        <v>SI</v>
      </c>
      <c r="L134" s="121" t="s">
        <v>2528</v>
      </c>
      <c r="M134" s="191" t="s">
        <v>2586</v>
      </c>
      <c r="N134" s="191" t="s">
        <v>2530</v>
      </c>
      <c r="O134" s="147" t="s">
        <v>2492</v>
      </c>
      <c r="P134" s="134"/>
      <c r="Q134" s="192">
        <v>44306.386111111111</v>
      </c>
    </row>
    <row r="135" spans="1:17" ht="18" x14ac:dyDescent="0.25">
      <c r="A135" s="119" t="str">
        <f>VLOOKUP(E135,'LISTADO ATM'!$A$2:$C$901,3,0)</f>
        <v>NORTE</v>
      </c>
      <c r="B135" s="136">
        <v>335859270</v>
      </c>
      <c r="C135" s="118">
        <v>44306.437002314815</v>
      </c>
      <c r="D135" s="119" t="s">
        <v>2491</v>
      </c>
      <c r="E135" s="120">
        <v>869</v>
      </c>
      <c r="F135" s="147" t="str">
        <f>VLOOKUP(E135,VIP!$A$2:$O12668,2,0)</f>
        <v>DRBR869</v>
      </c>
      <c r="G135" s="119" t="str">
        <f>VLOOKUP(E135,'LISTADO ATM'!$A$2:$B$900,2,0)</f>
        <v xml:space="preserve">ATM Estación Isla La Cueva (Cotuí) </v>
      </c>
      <c r="H135" s="119" t="str">
        <f>VLOOKUP(E135,VIP!$A$2:$O17589,7,FALSE)</f>
        <v>Si</v>
      </c>
      <c r="I135" s="119" t="str">
        <f>VLOOKUP(E135,VIP!$A$2:$O9554,8,FALSE)</f>
        <v>Si</v>
      </c>
      <c r="J135" s="119" t="str">
        <f>VLOOKUP(E135,VIP!$A$2:$O9504,8,FALSE)</f>
        <v>Si</v>
      </c>
      <c r="K135" s="119" t="str">
        <f>VLOOKUP(E135,VIP!$A$2:$O13078,6,0)</f>
        <v>NO</v>
      </c>
      <c r="L135" s="121" t="s">
        <v>2430</v>
      </c>
      <c r="M135" s="191" t="s">
        <v>2586</v>
      </c>
      <c r="N135" s="191" t="s">
        <v>2530</v>
      </c>
      <c r="O135" s="147" t="s">
        <v>2597</v>
      </c>
      <c r="P135" s="194" t="s">
        <v>2593</v>
      </c>
      <c r="Q135" s="192" t="s">
        <v>2430</v>
      </c>
    </row>
    <row r="136" spans="1:17" ht="18" x14ac:dyDescent="0.25">
      <c r="A136" s="119" t="str">
        <f>VLOOKUP(E136,'LISTADO ATM'!$A$2:$C$901,3,0)</f>
        <v>NORTE</v>
      </c>
      <c r="B136" s="136">
        <v>335859342</v>
      </c>
      <c r="C136" s="118">
        <v>44306.452916666669</v>
      </c>
      <c r="D136" s="119" t="s">
        <v>2188</v>
      </c>
      <c r="E136" s="120">
        <v>728</v>
      </c>
      <c r="F136" s="147" t="str">
        <f>VLOOKUP(E136,VIP!$A$2:$O12669,2,0)</f>
        <v>DRBR051</v>
      </c>
      <c r="G136" s="119" t="str">
        <f>VLOOKUP(E136,'LISTADO ATM'!$A$2:$B$900,2,0)</f>
        <v xml:space="preserve">ATM UNP La Vega Oficina Regional Norcentral </v>
      </c>
      <c r="H136" s="119" t="str">
        <f>VLOOKUP(E136,VIP!$A$2:$O17590,7,FALSE)</f>
        <v>Si</v>
      </c>
      <c r="I136" s="119" t="str">
        <f>VLOOKUP(E136,VIP!$A$2:$O9555,8,FALSE)</f>
        <v>Si</v>
      </c>
      <c r="J136" s="119" t="str">
        <f>VLOOKUP(E136,VIP!$A$2:$O9505,8,FALSE)</f>
        <v>Si</v>
      </c>
      <c r="K136" s="119" t="str">
        <f>VLOOKUP(E136,VIP!$A$2:$O13079,6,0)</f>
        <v>SI</v>
      </c>
      <c r="L136" s="121" t="s">
        <v>2227</v>
      </c>
      <c r="M136" s="191" t="s">
        <v>2586</v>
      </c>
      <c r="N136" s="191" t="s">
        <v>2530</v>
      </c>
      <c r="O136" s="147" t="s">
        <v>2473</v>
      </c>
      <c r="P136" s="134"/>
      <c r="Q136" s="192">
        <v>44306.652777777781</v>
      </c>
    </row>
    <row r="137" spans="1:17" ht="18" x14ac:dyDescent="0.25">
      <c r="A137" s="119" t="str">
        <f>VLOOKUP(E137,'LISTADO ATM'!$A$2:$C$901,3,0)</f>
        <v>ESTE</v>
      </c>
      <c r="B137" s="136">
        <v>335859399</v>
      </c>
      <c r="C137" s="118">
        <v>44306.466365740744</v>
      </c>
      <c r="D137" s="119" t="s">
        <v>2188</v>
      </c>
      <c r="E137" s="120">
        <v>631</v>
      </c>
      <c r="F137" s="147" t="str">
        <f>VLOOKUP(E137,VIP!$A$2:$O12680,2,0)</f>
        <v>DRBR417</v>
      </c>
      <c r="G137" s="119" t="str">
        <f>VLOOKUP(E137,'LISTADO ATM'!$A$2:$B$900,2,0)</f>
        <v xml:space="preserve">ATM ASOCODEQUI (San Pedro) </v>
      </c>
      <c r="H137" s="119" t="str">
        <f>VLOOKUP(E137,VIP!$A$2:$O17601,7,FALSE)</f>
        <v>Si</v>
      </c>
      <c r="I137" s="119" t="str">
        <f>VLOOKUP(E137,VIP!$A$2:$O9566,8,FALSE)</f>
        <v>Si</v>
      </c>
      <c r="J137" s="119" t="str">
        <f>VLOOKUP(E137,VIP!$A$2:$O9516,8,FALSE)</f>
        <v>Si</v>
      </c>
      <c r="K137" s="119" t="str">
        <f>VLOOKUP(E137,VIP!$A$2:$O13090,6,0)</f>
        <v>NO</v>
      </c>
      <c r="L137" s="121" t="s">
        <v>2598</v>
      </c>
      <c r="M137" s="117" t="s">
        <v>2464</v>
      </c>
      <c r="N137" s="117" t="s">
        <v>2471</v>
      </c>
      <c r="O137" s="147" t="s">
        <v>2473</v>
      </c>
      <c r="P137" s="134"/>
      <c r="Q137" s="117" t="s">
        <v>2598</v>
      </c>
    </row>
    <row r="138" spans="1:17" ht="18" x14ac:dyDescent="0.25">
      <c r="A138" s="119" t="str">
        <f>VLOOKUP(E138,'LISTADO ATM'!$A$2:$C$901,3,0)</f>
        <v>ESTE</v>
      </c>
      <c r="B138" s="136">
        <v>335859402</v>
      </c>
      <c r="C138" s="118">
        <v>44306.467199074075</v>
      </c>
      <c r="D138" s="119" t="s">
        <v>2188</v>
      </c>
      <c r="E138" s="120">
        <v>680</v>
      </c>
      <c r="F138" s="147" t="str">
        <f>VLOOKUP(E138,VIP!$A$2:$O12679,2,0)</f>
        <v>DRBR680</v>
      </c>
      <c r="G138" s="119" t="str">
        <f>VLOOKUP(E138,'LISTADO ATM'!$A$2:$B$900,2,0)</f>
        <v>ATM Hotel Royalton</v>
      </c>
      <c r="H138" s="119" t="str">
        <f>VLOOKUP(E138,VIP!$A$2:$O17600,7,FALSE)</f>
        <v>NO</v>
      </c>
      <c r="I138" s="119" t="str">
        <f>VLOOKUP(E138,VIP!$A$2:$O9565,8,FALSE)</f>
        <v>NO</v>
      </c>
      <c r="J138" s="119" t="str">
        <f>VLOOKUP(E138,VIP!$A$2:$O9515,8,FALSE)</f>
        <v>NO</v>
      </c>
      <c r="K138" s="119" t="str">
        <f>VLOOKUP(E138,VIP!$A$2:$O13089,6,0)</f>
        <v>NO</v>
      </c>
      <c r="L138" s="121" t="s">
        <v>2598</v>
      </c>
      <c r="M138" s="117" t="s">
        <v>2464</v>
      </c>
      <c r="N138" s="117" t="s">
        <v>2471</v>
      </c>
      <c r="O138" s="147" t="s">
        <v>2473</v>
      </c>
      <c r="P138" s="134"/>
      <c r="Q138" s="117" t="s">
        <v>2598</v>
      </c>
    </row>
    <row r="139" spans="1:17" ht="18" x14ac:dyDescent="0.25">
      <c r="A139" s="119" t="str">
        <f>VLOOKUP(E139,'LISTADO ATM'!$A$2:$C$901,3,0)</f>
        <v>DISTRITO NACIONAL</v>
      </c>
      <c r="B139" s="136">
        <v>335859409</v>
      </c>
      <c r="C139" s="118">
        <v>44306.468124999999</v>
      </c>
      <c r="D139" s="119" t="s">
        <v>2188</v>
      </c>
      <c r="E139" s="120">
        <v>113</v>
      </c>
      <c r="F139" s="147" t="str">
        <f>VLOOKUP(E139,VIP!$A$2:$O12678,2,0)</f>
        <v>DRBR113</v>
      </c>
      <c r="G139" s="119" t="str">
        <f>VLOOKUP(E139,'LISTADO ATM'!$A$2:$B$900,2,0)</f>
        <v xml:space="preserve">ATM Autoservicio Atalaya del Mar </v>
      </c>
      <c r="H139" s="119" t="str">
        <f>VLOOKUP(E139,VIP!$A$2:$O17599,7,FALSE)</f>
        <v>Si</v>
      </c>
      <c r="I139" s="119" t="str">
        <f>VLOOKUP(E139,VIP!$A$2:$O9564,8,FALSE)</f>
        <v>No</v>
      </c>
      <c r="J139" s="119" t="str">
        <f>VLOOKUP(E139,VIP!$A$2:$O9514,8,FALSE)</f>
        <v>No</v>
      </c>
      <c r="K139" s="119" t="str">
        <f>VLOOKUP(E139,VIP!$A$2:$O13088,6,0)</f>
        <v>NO</v>
      </c>
      <c r="L139" s="121" t="s">
        <v>2227</v>
      </c>
      <c r="M139" s="117" t="s">
        <v>2464</v>
      </c>
      <c r="N139" s="117" t="s">
        <v>2471</v>
      </c>
      <c r="O139" s="147" t="s">
        <v>2473</v>
      </c>
      <c r="P139" s="134"/>
      <c r="Q139" s="117" t="s">
        <v>2227</v>
      </c>
    </row>
    <row r="140" spans="1:17" ht="18" x14ac:dyDescent="0.25">
      <c r="A140" s="119" t="str">
        <f>VLOOKUP(E140,'LISTADO ATM'!$A$2:$C$901,3,0)</f>
        <v>DISTRITO NACIONAL</v>
      </c>
      <c r="B140" s="136">
        <v>335859437</v>
      </c>
      <c r="C140" s="118">
        <v>44306.473865740743</v>
      </c>
      <c r="D140" s="119" t="s">
        <v>2491</v>
      </c>
      <c r="E140" s="120">
        <v>314</v>
      </c>
      <c r="F140" s="147" t="str">
        <f>VLOOKUP(E140,VIP!$A$2:$O12673,2,0)</f>
        <v>DRBR314</v>
      </c>
      <c r="G140" s="119" t="str">
        <f>VLOOKUP(E140,'LISTADO ATM'!$A$2:$B$900,2,0)</f>
        <v xml:space="preserve">ATM UNP Cambita Garabito (San Cristóbal) </v>
      </c>
      <c r="H140" s="119" t="str">
        <f>VLOOKUP(E140,VIP!$A$2:$O17594,7,FALSE)</f>
        <v>Si</v>
      </c>
      <c r="I140" s="119" t="str">
        <f>VLOOKUP(E140,VIP!$A$2:$O9559,8,FALSE)</f>
        <v>Si</v>
      </c>
      <c r="J140" s="119" t="str">
        <f>VLOOKUP(E140,VIP!$A$2:$O9509,8,FALSE)</f>
        <v>Si</v>
      </c>
      <c r="K140" s="119" t="str">
        <f>VLOOKUP(E140,VIP!$A$2:$O13083,6,0)</f>
        <v>NO</v>
      </c>
      <c r="L140" s="121" t="s">
        <v>2436</v>
      </c>
      <c r="M140" s="191" t="s">
        <v>2586</v>
      </c>
      <c r="N140" s="191" t="s">
        <v>2530</v>
      </c>
      <c r="O140" s="147" t="s">
        <v>2596</v>
      </c>
      <c r="P140" s="194" t="s">
        <v>2594</v>
      </c>
      <c r="Q140" s="191" t="s">
        <v>2436</v>
      </c>
    </row>
    <row r="141" spans="1:17" ht="18" x14ac:dyDescent="0.25">
      <c r="A141" s="119" t="str">
        <f>VLOOKUP(E141,'LISTADO ATM'!$A$2:$C$901,3,0)</f>
        <v>SUR</v>
      </c>
      <c r="B141" s="136">
        <v>335859444</v>
      </c>
      <c r="C141" s="118">
        <v>44306.475231481483</v>
      </c>
      <c r="D141" s="119" t="s">
        <v>2491</v>
      </c>
      <c r="E141" s="120">
        <v>89</v>
      </c>
      <c r="F141" s="147" t="str">
        <f>VLOOKUP(E141,VIP!$A$2:$O12677,2,0)</f>
        <v>DRBR089</v>
      </c>
      <c r="G141" s="119" t="str">
        <f>VLOOKUP(E141,'LISTADO ATM'!$A$2:$B$900,2,0)</f>
        <v xml:space="preserve">ATM UNP El Cercado (San Juan) </v>
      </c>
      <c r="H141" s="119" t="str">
        <f>VLOOKUP(E141,VIP!$A$2:$O17598,7,FALSE)</f>
        <v>Si</v>
      </c>
      <c r="I141" s="119" t="str">
        <f>VLOOKUP(E141,VIP!$A$2:$O9563,8,FALSE)</f>
        <v>Si</v>
      </c>
      <c r="J141" s="119" t="str">
        <f>VLOOKUP(E141,VIP!$A$2:$O9513,8,FALSE)</f>
        <v>Si</v>
      </c>
      <c r="K141" s="119" t="str">
        <f>VLOOKUP(E141,VIP!$A$2:$O13087,6,0)</f>
        <v>NO</v>
      </c>
      <c r="L141" s="121" t="s">
        <v>2528</v>
      </c>
      <c r="M141" s="191" t="s">
        <v>2586</v>
      </c>
      <c r="N141" s="117" t="s">
        <v>2471</v>
      </c>
      <c r="O141" s="147" t="s">
        <v>2492</v>
      </c>
      <c r="P141" s="134"/>
      <c r="Q141" s="192">
        <v>44306.640972222223</v>
      </c>
    </row>
    <row r="142" spans="1:17" ht="18" x14ac:dyDescent="0.25">
      <c r="A142" s="119" t="str">
        <f>VLOOKUP(E142,'LISTADO ATM'!$A$2:$C$901,3,0)</f>
        <v>NORTE</v>
      </c>
      <c r="B142" s="136">
        <v>335859449</v>
      </c>
      <c r="C142" s="118">
        <v>44306.476979166669</v>
      </c>
      <c r="D142" s="119" t="s">
        <v>2189</v>
      </c>
      <c r="E142" s="120">
        <v>98</v>
      </c>
      <c r="F142" s="147" t="str">
        <f>VLOOKUP(E142,VIP!$A$2:$O12676,2,0)</f>
        <v>DRBR098</v>
      </c>
      <c r="G142" s="119" t="str">
        <f>VLOOKUP(E142,'LISTADO ATM'!$A$2:$B$900,2,0)</f>
        <v xml:space="preserve">ATM UNP Pimentel </v>
      </c>
      <c r="H142" s="119" t="str">
        <f>VLOOKUP(E142,VIP!$A$2:$O17597,7,FALSE)</f>
        <v>Si</v>
      </c>
      <c r="I142" s="119" t="str">
        <f>VLOOKUP(E142,VIP!$A$2:$O9562,8,FALSE)</f>
        <v>Si</v>
      </c>
      <c r="J142" s="119" t="str">
        <f>VLOOKUP(E142,VIP!$A$2:$O9512,8,FALSE)</f>
        <v>Si</v>
      </c>
      <c r="K142" s="119" t="str">
        <f>VLOOKUP(E142,VIP!$A$2:$O13086,6,0)</f>
        <v>NO</v>
      </c>
      <c r="L142" s="121" t="s">
        <v>2436</v>
      </c>
      <c r="M142" s="191" t="s">
        <v>2586</v>
      </c>
      <c r="N142" s="117" t="s">
        <v>2471</v>
      </c>
      <c r="O142" s="147" t="s">
        <v>2600</v>
      </c>
      <c r="P142" s="134"/>
      <c r="Q142" s="192">
        <v>44306.520138888889</v>
      </c>
    </row>
    <row r="143" spans="1:17" ht="18" x14ac:dyDescent="0.25">
      <c r="A143" s="119" t="str">
        <f>VLOOKUP(E143,'LISTADO ATM'!$A$2:$C$901,3,0)</f>
        <v>DISTRITO NACIONAL</v>
      </c>
      <c r="B143" s="136">
        <v>335859457</v>
      </c>
      <c r="C143" s="118">
        <v>44306.478831018518</v>
      </c>
      <c r="D143" s="119" t="s">
        <v>2467</v>
      </c>
      <c r="E143" s="120">
        <v>800</v>
      </c>
      <c r="F143" s="147" t="str">
        <f>VLOOKUP(E143,VIP!$A$2:$O12675,2,0)</f>
        <v>DRBR800</v>
      </c>
      <c r="G143" s="119" t="str">
        <f>VLOOKUP(E143,'LISTADO ATM'!$A$2:$B$900,2,0)</f>
        <v xml:space="preserve">ATM Estación Next Dipsa Pedro Livio Cedeño </v>
      </c>
      <c r="H143" s="119" t="str">
        <f>VLOOKUP(E143,VIP!$A$2:$O17596,7,FALSE)</f>
        <v>Si</v>
      </c>
      <c r="I143" s="119" t="str">
        <f>VLOOKUP(E143,VIP!$A$2:$O9561,8,FALSE)</f>
        <v>Si</v>
      </c>
      <c r="J143" s="119" t="str">
        <f>VLOOKUP(E143,VIP!$A$2:$O9511,8,FALSE)</f>
        <v>Si</v>
      </c>
      <c r="K143" s="119" t="str">
        <f>VLOOKUP(E143,VIP!$A$2:$O13085,6,0)</f>
        <v>NO</v>
      </c>
      <c r="L143" s="121" t="s">
        <v>2458</v>
      </c>
      <c r="M143" s="191" t="s">
        <v>2586</v>
      </c>
      <c r="N143" s="117" t="s">
        <v>2471</v>
      </c>
      <c r="O143" s="147" t="s">
        <v>2472</v>
      </c>
      <c r="P143" s="134"/>
      <c r="Q143" s="192">
        <v>44306.599305555559</v>
      </c>
    </row>
    <row r="144" spans="1:17" ht="18" x14ac:dyDescent="0.25">
      <c r="A144" s="119" t="str">
        <f>VLOOKUP(E144,'LISTADO ATM'!$A$2:$C$901,3,0)</f>
        <v>DISTRITO NACIONAL</v>
      </c>
      <c r="B144" s="136">
        <v>335859460</v>
      </c>
      <c r="C144" s="118">
        <v>44306.480752314812</v>
      </c>
      <c r="D144" s="119" t="s">
        <v>2188</v>
      </c>
      <c r="E144" s="120">
        <v>834</v>
      </c>
      <c r="F144" s="147" t="str">
        <f>VLOOKUP(E144,VIP!$A$2:$O12674,2,0)</f>
        <v>DRBR834</v>
      </c>
      <c r="G144" s="119" t="str">
        <f>VLOOKUP(E144,'LISTADO ATM'!$A$2:$B$900,2,0)</f>
        <v xml:space="preserve">ATM Centro Médico Moderno </v>
      </c>
      <c r="H144" s="119" t="str">
        <f>VLOOKUP(E144,VIP!$A$2:$O17595,7,FALSE)</f>
        <v>Si</v>
      </c>
      <c r="I144" s="119" t="str">
        <f>VLOOKUP(E144,VIP!$A$2:$O9560,8,FALSE)</f>
        <v>Si</v>
      </c>
      <c r="J144" s="119" t="str">
        <f>VLOOKUP(E144,VIP!$A$2:$O9510,8,FALSE)</f>
        <v>Si</v>
      </c>
      <c r="K144" s="119" t="str">
        <f>VLOOKUP(E144,VIP!$A$2:$O13084,6,0)</f>
        <v>NO</v>
      </c>
      <c r="L144" s="121" t="s">
        <v>2598</v>
      </c>
      <c r="M144" s="117" t="s">
        <v>2464</v>
      </c>
      <c r="N144" s="117" t="s">
        <v>2471</v>
      </c>
      <c r="O144" s="147" t="s">
        <v>2473</v>
      </c>
      <c r="P144" s="134"/>
      <c r="Q144" s="117" t="s">
        <v>2598</v>
      </c>
    </row>
    <row r="145" spans="1:17" ht="18" x14ac:dyDescent="0.25">
      <c r="A145" s="119" t="str">
        <f>VLOOKUP(E145,'LISTADO ATM'!$A$2:$C$901,3,0)</f>
        <v>DISTRITO NACIONAL</v>
      </c>
      <c r="B145" s="136">
        <v>335859462</v>
      </c>
      <c r="C145" s="118">
        <v>44306.481921296298</v>
      </c>
      <c r="D145" s="119" t="s">
        <v>2188</v>
      </c>
      <c r="E145" s="120">
        <v>761</v>
      </c>
      <c r="F145" s="147" t="str">
        <f>VLOOKUP(E145,VIP!$A$2:$O12673,2,0)</f>
        <v>DRBR761</v>
      </c>
      <c r="G145" s="119" t="str">
        <f>VLOOKUP(E145,'LISTADO ATM'!$A$2:$B$900,2,0)</f>
        <v xml:space="preserve">ATM ISSPOL </v>
      </c>
      <c r="H145" s="119" t="str">
        <f>VLOOKUP(E145,VIP!$A$2:$O17594,7,FALSE)</f>
        <v>Si</v>
      </c>
      <c r="I145" s="119" t="str">
        <f>VLOOKUP(E145,VIP!$A$2:$O9559,8,FALSE)</f>
        <v>Si</v>
      </c>
      <c r="J145" s="119" t="str">
        <f>VLOOKUP(E145,VIP!$A$2:$O9509,8,FALSE)</f>
        <v>Si</v>
      </c>
      <c r="K145" s="119" t="str">
        <f>VLOOKUP(E145,VIP!$A$2:$O13083,6,0)</f>
        <v>NO</v>
      </c>
      <c r="L145" s="121" t="s">
        <v>2598</v>
      </c>
      <c r="M145" s="117" t="s">
        <v>2464</v>
      </c>
      <c r="N145" s="117" t="s">
        <v>2471</v>
      </c>
      <c r="O145" s="147" t="s">
        <v>2473</v>
      </c>
      <c r="P145" s="134"/>
      <c r="Q145" s="117" t="s">
        <v>2598</v>
      </c>
    </row>
    <row r="146" spans="1:17" ht="18" x14ac:dyDescent="0.25">
      <c r="A146" s="119" t="str">
        <f>VLOOKUP(E146,'LISTADO ATM'!$A$2:$C$901,3,0)</f>
        <v>DISTRITO NACIONAL</v>
      </c>
      <c r="B146" s="136">
        <v>335859463</v>
      </c>
      <c r="C146" s="118">
        <v>44306.482662037037</v>
      </c>
      <c r="D146" s="119" t="s">
        <v>2188</v>
      </c>
      <c r="E146" s="120">
        <v>331</v>
      </c>
      <c r="F146" s="147" t="str">
        <f>VLOOKUP(E146,VIP!$A$2:$O12672,2,0)</f>
        <v>DRBR331</v>
      </c>
      <c r="G146" s="119" t="str">
        <f>VLOOKUP(E146,'LISTADO ATM'!$A$2:$B$900,2,0)</f>
        <v>ATM Ayuntamiento Sto. Dgo. Este</v>
      </c>
      <c r="H146" s="119" t="str">
        <f>VLOOKUP(E146,VIP!$A$2:$O17593,7,FALSE)</f>
        <v>N/A</v>
      </c>
      <c r="I146" s="119" t="str">
        <f>VLOOKUP(E146,VIP!$A$2:$O9558,8,FALSE)</f>
        <v>N/A</v>
      </c>
      <c r="J146" s="119" t="str">
        <f>VLOOKUP(E146,VIP!$A$2:$O9508,8,FALSE)</f>
        <v>N/A</v>
      </c>
      <c r="K146" s="119" t="str">
        <f>VLOOKUP(E146,VIP!$A$2:$O13082,6,0)</f>
        <v>NO</v>
      </c>
      <c r="L146" s="121" t="s">
        <v>2598</v>
      </c>
      <c r="M146" s="117" t="s">
        <v>2464</v>
      </c>
      <c r="N146" s="117" t="s">
        <v>2471</v>
      </c>
      <c r="O146" s="147" t="s">
        <v>2473</v>
      </c>
      <c r="P146" s="134"/>
      <c r="Q146" s="117" t="s">
        <v>2598</v>
      </c>
    </row>
    <row r="147" spans="1:17" ht="18" x14ac:dyDescent="0.25">
      <c r="A147" s="119" t="str">
        <f>VLOOKUP(E147,'LISTADO ATM'!$A$2:$C$901,3,0)</f>
        <v>ESTE</v>
      </c>
      <c r="B147" s="136">
        <v>335859466</v>
      </c>
      <c r="C147" s="118">
        <v>44306.483483796299</v>
      </c>
      <c r="D147" s="119" t="s">
        <v>2491</v>
      </c>
      <c r="E147" s="120">
        <v>842</v>
      </c>
      <c r="F147" s="147" t="str">
        <f>VLOOKUP(E147,VIP!$A$2:$O12671,2,0)</f>
        <v>DRBR842</v>
      </c>
      <c r="G147" s="119" t="str">
        <f>VLOOKUP(E147,'LISTADO ATM'!$A$2:$B$900,2,0)</f>
        <v xml:space="preserve">ATM Plaza Orense II (La Romana) </v>
      </c>
      <c r="H147" s="119" t="str">
        <f>VLOOKUP(E147,VIP!$A$2:$O17592,7,FALSE)</f>
        <v>Si</v>
      </c>
      <c r="I147" s="119" t="str">
        <f>VLOOKUP(E147,VIP!$A$2:$O9557,8,FALSE)</f>
        <v>Si</v>
      </c>
      <c r="J147" s="119" t="str">
        <f>VLOOKUP(E147,VIP!$A$2:$O9507,8,FALSE)</f>
        <v>Si</v>
      </c>
      <c r="K147" s="119" t="str">
        <f>VLOOKUP(E147,VIP!$A$2:$O13081,6,0)</f>
        <v>NO</v>
      </c>
      <c r="L147" s="121" t="s">
        <v>2487</v>
      </c>
      <c r="M147" s="191" t="s">
        <v>2586</v>
      </c>
      <c r="N147" s="191" t="s">
        <v>2530</v>
      </c>
      <c r="O147" s="147" t="s">
        <v>2595</v>
      </c>
      <c r="P147" s="194" t="s">
        <v>2593</v>
      </c>
      <c r="Q147" s="192" t="s">
        <v>2487</v>
      </c>
    </row>
    <row r="148" spans="1:17" ht="18" x14ac:dyDescent="0.25">
      <c r="A148" s="119" t="str">
        <f>VLOOKUP(E148,'LISTADO ATM'!$A$2:$C$901,3,0)</f>
        <v>DISTRITO NACIONAL</v>
      </c>
      <c r="B148" s="136">
        <v>335859470</v>
      </c>
      <c r="C148" s="118">
        <v>44306.484675925924</v>
      </c>
      <c r="D148" s="119" t="s">
        <v>2467</v>
      </c>
      <c r="E148" s="120">
        <v>490</v>
      </c>
      <c r="F148" s="147" t="str">
        <f>VLOOKUP(E148,VIP!$A$2:$O12670,2,0)</f>
        <v>DRBR490</v>
      </c>
      <c r="G148" s="119" t="str">
        <f>VLOOKUP(E148,'LISTADO ATM'!$A$2:$B$900,2,0)</f>
        <v xml:space="preserve">ATM Hospital Ney Arias Lora </v>
      </c>
      <c r="H148" s="119" t="str">
        <f>VLOOKUP(E148,VIP!$A$2:$O17591,7,FALSE)</f>
        <v>Si</v>
      </c>
      <c r="I148" s="119" t="str">
        <f>VLOOKUP(E148,VIP!$A$2:$O9556,8,FALSE)</f>
        <v>Si</v>
      </c>
      <c r="J148" s="119" t="str">
        <f>VLOOKUP(E148,VIP!$A$2:$O9506,8,FALSE)</f>
        <v>Si</v>
      </c>
      <c r="K148" s="119" t="str">
        <f>VLOOKUP(E148,VIP!$A$2:$O13080,6,0)</f>
        <v>NO</v>
      </c>
      <c r="L148" s="121" t="s">
        <v>2458</v>
      </c>
      <c r="M148" s="191" t="s">
        <v>2586</v>
      </c>
      <c r="N148" s="117" t="s">
        <v>2471</v>
      </c>
      <c r="O148" s="147" t="s">
        <v>2472</v>
      </c>
      <c r="P148" s="134"/>
      <c r="Q148" s="192">
        <v>44306.645138888889</v>
      </c>
    </row>
    <row r="149" spans="1:17" ht="18" x14ac:dyDescent="0.25">
      <c r="A149" s="119" t="str">
        <f>VLOOKUP(E149,'LISTADO ATM'!$A$2:$C$901,3,0)</f>
        <v>SUR</v>
      </c>
      <c r="B149" s="136">
        <v>335859484</v>
      </c>
      <c r="C149" s="118">
        <v>44306.490347222221</v>
      </c>
      <c r="D149" s="119" t="s">
        <v>2467</v>
      </c>
      <c r="E149" s="120">
        <v>616</v>
      </c>
      <c r="F149" s="147" t="str">
        <f>VLOOKUP(E149,VIP!$A$2:$O12676,2,0)</f>
        <v>DRBR187</v>
      </c>
      <c r="G149" s="119" t="str">
        <f>VLOOKUP(E149,'LISTADO ATM'!$A$2:$B$900,2,0)</f>
        <v xml:space="preserve">ATM 5ta. Brigada Barahona </v>
      </c>
      <c r="H149" s="119" t="str">
        <f>VLOOKUP(E149,VIP!$A$2:$O17597,7,FALSE)</f>
        <v>Si</v>
      </c>
      <c r="I149" s="119" t="str">
        <f>VLOOKUP(E149,VIP!$A$2:$O9562,8,FALSE)</f>
        <v>Si</v>
      </c>
      <c r="J149" s="119" t="str">
        <f>VLOOKUP(E149,VIP!$A$2:$O9512,8,FALSE)</f>
        <v>Si</v>
      </c>
      <c r="K149" s="119" t="str">
        <f>VLOOKUP(E149,VIP!$A$2:$O13086,6,0)</f>
        <v>NO</v>
      </c>
      <c r="L149" s="121" t="s">
        <v>2458</v>
      </c>
      <c r="M149" s="117" t="s">
        <v>2464</v>
      </c>
      <c r="N149" s="117" t="s">
        <v>2471</v>
      </c>
      <c r="O149" s="147" t="s">
        <v>2472</v>
      </c>
      <c r="P149" s="134"/>
      <c r="Q149" s="117" t="s">
        <v>2458</v>
      </c>
    </row>
    <row r="150" spans="1:17" ht="18" x14ac:dyDescent="0.25">
      <c r="A150" s="119" t="str">
        <f>VLOOKUP(E150,'LISTADO ATM'!$A$2:$C$901,3,0)</f>
        <v>SUR</v>
      </c>
      <c r="B150" s="136">
        <v>335859532</v>
      </c>
      <c r="C150" s="118">
        <v>44306.507060185184</v>
      </c>
      <c r="D150" s="119" t="s">
        <v>2467</v>
      </c>
      <c r="E150" s="120">
        <v>592</v>
      </c>
      <c r="F150" s="147" t="str">
        <f>VLOOKUP(E150,VIP!$A$2:$O12675,2,0)</f>
        <v>DRBR081</v>
      </c>
      <c r="G150" s="119" t="str">
        <f>VLOOKUP(E150,'LISTADO ATM'!$A$2:$B$900,2,0)</f>
        <v xml:space="preserve">ATM Centro de Caja San Cristóbal I </v>
      </c>
      <c r="H150" s="119" t="str">
        <f>VLOOKUP(E150,VIP!$A$2:$O17596,7,FALSE)</f>
        <v>Si</v>
      </c>
      <c r="I150" s="119" t="str">
        <f>VLOOKUP(E150,VIP!$A$2:$O9561,8,FALSE)</f>
        <v>Si</v>
      </c>
      <c r="J150" s="119" t="str">
        <f>VLOOKUP(E150,VIP!$A$2:$O9511,8,FALSE)</f>
        <v>Si</v>
      </c>
      <c r="K150" s="119" t="str">
        <f>VLOOKUP(E150,VIP!$A$2:$O13085,6,0)</f>
        <v>SI</v>
      </c>
      <c r="L150" s="121" t="s">
        <v>2528</v>
      </c>
      <c r="M150" s="117" t="s">
        <v>2464</v>
      </c>
      <c r="N150" s="117" t="s">
        <v>2471</v>
      </c>
      <c r="O150" s="147" t="s">
        <v>2472</v>
      </c>
      <c r="P150" s="134"/>
      <c r="Q150" s="117" t="s">
        <v>2427</v>
      </c>
    </row>
    <row r="151" spans="1:17" ht="18" x14ac:dyDescent="0.25">
      <c r="A151" s="119" t="str">
        <f>VLOOKUP(E151,'LISTADO ATM'!$A$2:$C$901,3,0)</f>
        <v>DISTRITO NACIONAL</v>
      </c>
      <c r="B151" s="136">
        <v>335859548</v>
      </c>
      <c r="C151" s="118">
        <v>44306.512523148151</v>
      </c>
      <c r="D151" s="119" t="s">
        <v>2467</v>
      </c>
      <c r="E151" s="120">
        <v>563</v>
      </c>
      <c r="F151" s="147" t="str">
        <f>VLOOKUP(E151,VIP!$A$2:$O12674,2,0)</f>
        <v>DRBR233</v>
      </c>
      <c r="G151" s="119" t="str">
        <f>VLOOKUP(E151,'LISTADO ATM'!$A$2:$B$900,2,0)</f>
        <v xml:space="preserve">ATM Base Aérea San Isidro </v>
      </c>
      <c r="H151" s="119" t="str">
        <f>VLOOKUP(E151,VIP!$A$2:$O17595,7,FALSE)</f>
        <v>Si</v>
      </c>
      <c r="I151" s="119" t="str">
        <f>VLOOKUP(E151,VIP!$A$2:$O9560,8,FALSE)</f>
        <v>Si</v>
      </c>
      <c r="J151" s="119" t="str">
        <f>VLOOKUP(E151,VIP!$A$2:$O9510,8,FALSE)</f>
        <v>Si</v>
      </c>
      <c r="K151" s="119" t="str">
        <f>VLOOKUP(E151,VIP!$A$2:$O13084,6,0)</f>
        <v>NO</v>
      </c>
      <c r="L151" s="121" t="s">
        <v>2528</v>
      </c>
      <c r="M151" s="117" t="s">
        <v>2464</v>
      </c>
      <c r="N151" s="117" t="s">
        <v>2471</v>
      </c>
      <c r="O151" s="147" t="s">
        <v>2472</v>
      </c>
      <c r="P151" s="134"/>
      <c r="Q151" s="117" t="s">
        <v>2427</v>
      </c>
    </row>
    <row r="152" spans="1:17" ht="18" x14ac:dyDescent="0.25">
      <c r="A152" s="119" t="str">
        <f>VLOOKUP(E152,'LISTADO ATM'!$A$2:$C$901,3,0)</f>
        <v>DISTRITO NACIONAL</v>
      </c>
      <c r="B152" s="136">
        <v>335859606</v>
      </c>
      <c r="C152" s="118">
        <v>44306.535162037035</v>
      </c>
      <c r="D152" s="119" t="s">
        <v>2188</v>
      </c>
      <c r="E152" s="120">
        <v>694</v>
      </c>
      <c r="F152" s="147" t="str">
        <f>VLOOKUP(E152,VIP!$A$2:$O12673,2,0)</f>
        <v>DRBR694</v>
      </c>
      <c r="G152" s="119" t="str">
        <f>VLOOKUP(E152,'LISTADO ATM'!$A$2:$B$900,2,0)</f>
        <v>ATM Optica 27 de Febrero</v>
      </c>
      <c r="H152" s="119" t="str">
        <f>VLOOKUP(E152,VIP!$A$2:$O17594,7,FALSE)</f>
        <v>Si</v>
      </c>
      <c r="I152" s="119" t="str">
        <f>VLOOKUP(E152,VIP!$A$2:$O9559,8,FALSE)</f>
        <v>Si</v>
      </c>
      <c r="J152" s="119" t="str">
        <f>VLOOKUP(E152,VIP!$A$2:$O9509,8,FALSE)</f>
        <v>Si</v>
      </c>
      <c r="K152" s="119" t="str">
        <f>VLOOKUP(E152,VIP!$A$2:$O13083,6,0)</f>
        <v>NO</v>
      </c>
      <c r="L152" s="121" t="s">
        <v>2227</v>
      </c>
      <c r="M152" s="117" t="s">
        <v>2464</v>
      </c>
      <c r="N152" s="117" t="s">
        <v>2471</v>
      </c>
      <c r="O152" s="147" t="s">
        <v>2473</v>
      </c>
      <c r="P152" s="134"/>
      <c r="Q152" s="117" t="s">
        <v>2227</v>
      </c>
    </row>
    <row r="153" spans="1:17" ht="18" x14ac:dyDescent="0.25">
      <c r="A153" s="119" t="str">
        <f>VLOOKUP(E153,'LISTADO ATM'!$A$2:$C$901,3,0)</f>
        <v>ESTE</v>
      </c>
      <c r="B153" s="136">
        <v>335859611</v>
      </c>
      <c r="C153" s="118">
        <v>44306.537037037036</v>
      </c>
      <c r="D153" s="119" t="s">
        <v>2188</v>
      </c>
      <c r="E153" s="120">
        <v>159</v>
      </c>
      <c r="F153" s="147" t="str">
        <f>VLOOKUP(E153,VIP!$A$2:$O12672,2,0)</f>
        <v>DRBR159</v>
      </c>
      <c r="G153" s="119" t="str">
        <f>VLOOKUP(E153,'LISTADO ATM'!$A$2:$B$900,2,0)</f>
        <v xml:space="preserve">ATM Hotel Dreams Bayahibe I </v>
      </c>
      <c r="H153" s="119" t="str">
        <f>VLOOKUP(E153,VIP!$A$2:$O17593,7,FALSE)</f>
        <v>Si</v>
      </c>
      <c r="I153" s="119" t="str">
        <f>VLOOKUP(E153,VIP!$A$2:$O9558,8,FALSE)</f>
        <v>Si</v>
      </c>
      <c r="J153" s="119" t="str">
        <f>VLOOKUP(E153,VIP!$A$2:$O9508,8,FALSE)</f>
        <v>Si</v>
      </c>
      <c r="K153" s="119" t="str">
        <f>VLOOKUP(E153,VIP!$A$2:$O13082,6,0)</f>
        <v>NO</v>
      </c>
      <c r="L153" s="121" t="s">
        <v>2253</v>
      </c>
      <c r="M153" s="117" t="s">
        <v>2464</v>
      </c>
      <c r="N153" s="117" t="s">
        <v>2471</v>
      </c>
      <c r="O153" s="147" t="s">
        <v>2473</v>
      </c>
      <c r="P153" s="134"/>
      <c r="Q153" s="117" t="s">
        <v>2253</v>
      </c>
    </row>
    <row r="154" spans="1:17" ht="18" x14ac:dyDescent="0.25">
      <c r="A154" s="119" t="str">
        <f>VLOOKUP(E154,'LISTADO ATM'!$A$2:$C$901,3,0)</f>
        <v>DISTRITO NACIONAL</v>
      </c>
      <c r="B154" s="136">
        <v>335859615</v>
      </c>
      <c r="C154" s="118">
        <v>44306.538842592592</v>
      </c>
      <c r="D154" s="119" t="s">
        <v>2188</v>
      </c>
      <c r="E154" s="120">
        <v>515</v>
      </c>
      <c r="F154" s="147" t="str">
        <f>VLOOKUP(E154,VIP!$A$2:$O12671,2,0)</f>
        <v>DRBR515</v>
      </c>
      <c r="G154" s="119" t="str">
        <f>VLOOKUP(E154,'LISTADO ATM'!$A$2:$B$900,2,0)</f>
        <v xml:space="preserve">ATM Oficina Agora Mall I </v>
      </c>
      <c r="H154" s="119" t="str">
        <f>VLOOKUP(E154,VIP!$A$2:$O17592,7,FALSE)</f>
        <v>Si</v>
      </c>
      <c r="I154" s="119" t="str">
        <f>VLOOKUP(E154,VIP!$A$2:$O9557,8,FALSE)</f>
        <v>Si</v>
      </c>
      <c r="J154" s="119" t="str">
        <f>VLOOKUP(E154,VIP!$A$2:$O9507,8,FALSE)</f>
        <v>Si</v>
      </c>
      <c r="K154" s="119" t="str">
        <f>VLOOKUP(E154,VIP!$A$2:$O13081,6,0)</f>
        <v>SI</v>
      </c>
      <c r="L154" s="121" t="s">
        <v>2487</v>
      </c>
      <c r="M154" s="117" t="s">
        <v>2464</v>
      </c>
      <c r="N154" s="117" t="s">
        <v>2471</v>
      </c>
      <c r="O154" s="147" t="s">
        <v>2473</v>
      </c>
      <c r="P154" s="134"/>
      <c r="Q154" s="117" t="s">
        <v>2487</v>
      </c>
    </row>
    <row r="155" spans="1:17" ht="18" x14ac:dyDescent="0.25">
      <c r="A155" s="119" t="str">
        <f>VLOOKUP(E155,'LISTADO ATM'!$A$2:$C$901,3,0)</f>
        <v>DISTRITO NACIONAL</v>
      </c>
      <c r="B155" s="136">
        <v>335859618</v>
      </c>
      <c r="C155" s="118">
        <v>44306.540613425925</v>
      </c>
      <c r="D155" s="119" t="s">
        <v>2467</v>
      </c>
      <c r="E155" s="120">
        <v>697</v>
      </c>
      <c r="F155" s="147" t="str">
        <f>VLOOKUP(E155,VIP!$A$2:$O12690,2,0)</f>
        <v>DRBR697</v>
      </c>
      <c r="G155" s="119" t="str">
        <f>VLOOKUP(E155,'LISTADO ATM'!$A$2:$B$900,2,0)</f>
        <v>ATM Hipermercado Olé Ciudad Juan Bosch</v>
      </c>
      <c r="H155" s="119" t="str">
        <f>VLOOKUP(E155,VIP!$A$2:$O17611,7,FALSE)</f>
        <v>Si</v>
      </c>
      <c r="I155" s="119" t="str">
        <f>VLOOKUP(E155,VIP!$A$2:$O9576,8,FALSE)</f>
        <v>Si</v>
      </c>
      <c r="J155" s="119" t="str">
        <f>VLOOKUP(E155,VIP!$A$2:$O9526,8,FALSE)</f>
        <v>Si</v>
      </c>
      <c r="K155" s="119" t="str">
        <f>VLOOKUP(E155,VIP!$A$2:$O13100,6,0)</f>
        <v>NO</v>
      </c>
      <c r="L155" s="121" t="s">
        <v>2427</v>
      </c>
      <c r="M155" s="117" t="s">
        <v>2464</v>
      </c>
      <c r="N155" s="117" t="s">
        <v>2471</v>
      </c>
      <c r="O155" s="147" t="s">
        <v>2472</v>
      </c>
      <c r="P155" s="134"/>
      <c r="Q155" s="117" t="s">
        <v>2427</v>
      </c>
    </row>
    <row r="156" spans="1:17" ht="18" x14ac:dyDescent="0.25">
      <c r="A156" s="119" t="str">
        <f>VLOOKUP(E156,'LISTADO ATM'!$A$2:$C$901,3,0)</f>
        <v>NORTE</v>
      </c>
      <c r="B156" s="136">
        <v>335859620</v>
      </c>
      <c r="C156" s="118">
        <v>44306.542361111111</v>
      </c>
      <c r="D156" s="119" t="s">
        <v>2526</v>
      </c>
      <c r="E156" s="120">
        <v>757</v>
      </c>
      <c r="F156" s="147" t="str">
        <f>VLOOKUP(E156,VIP!$A$2:$O12689,2,0)</f>
        <v>DRBR757</v>
      </c>
      <c r="G156" s="119" t="str">
        <f>VLOOKUP(E156,'LISTADO ATM'!$A$2:$B$900,2,0)</f>
        <v xml:space="preserve">ATM UNP Plaza Paseo (Santiago) </v>
      </c>
      <c r="H156" s="119" t="str">
        <f>VLOOKUP(E156,VIP!$A$2:$O17610,7,FALSE)</f>
        <v>Si</v>
      </c>
      <c r="I156" s="119" t="str">
        <f>VLOOKUP(E156,VIP!$A$2:$O9575,8,FALSE)</f>
        <v>Si</v>
      </c>
      <c r="J156" s="119" t="str">
        <f>VLOOKUP(E156,VIP!$A$2:$O9525,8,FALSE)</f>
        <v>Si</v>
      </c>
      <c r="K156" s="119" t="str">
        <f>VLOOKUP(E156,VIP!$A$2:$O13099,6,0)</f>
        <v>NO</v>
      </c>
      <c r="L156" s="121" t="s">
        <v>2427</v>
      </c>
      <c r="M156" s="191" t="s">
        <v>2586</v>
      </c>
      <c r="N156" s="117" t="s">
        <v>2471</v>
      </c>
      <c r="O156" s="147" t="s">
        <v>2527</v>
      </c>
      <c r="P156" s="134"/>
      <c r="Q156" s="192">
        <v>44306.625</v>
      </c>
    </row>
    <row r="157" spans="1:17" ht="18" x14ac:dyDescent="0.25">
      <c r="A157" s="119" t="str">
        <f>VLOOKUP(E157,'LISTADO ATM'!$A$2:$C$901,3,0)</f>
        <v>NORTE</v>
      </c>
      <c r="B157" s="136">
        <v>335859633</v>
      </c>
      <c r="C157" s="118">
        <v>44306.547233796293</v>
      </c>
      <c r="D157" s="119" t="s">
        <v>2491</v>
      </c>
      <c r="E157" s="120">
        <v>413</v>
      </c>
      <c r="F157" s="147" t="str">
        <f>VLOOKUP(E157,VIP!$A$2:$O12688,2,0)</f>
        <v>DRBR413</v>
      </c>
      <c r="G157" s="119" t="str">
        <f>VLOOKUP(E157,'LISTADO ATM'!$A$2:$B$900,2,0)</f>
        <v xml:space="preserve">ATM UNP Las Galeras Samaná </v>
      </c>
      <c r="H157" s="119" t="str">
        <f>VLOOKUP(E157,VIP!$A$2:$O17609,7,FALSE)</f>
        <v>Si</v>
      </c>
      <c r="I157" s="119" t="str">
        <f>VLOOKUP(E157,VIP!$A$2:$O9574,8,FALSE)</f>
        <v>Si</v>
      </c>
      <c r="J157" s="119" t="str">
        <f>VLOOKUP(E157,VIP!$A$2:$O9524,8,FALSE)</f>
        <v>Si</v>
      </c>
      <c r="K157" s="119" t="str">
        <f>VLOOKUP(E157,VIP!$A$2:$O13098,6,0)</f>
        <v>NO</v>
      </c>
      <c r="L157" s="121" t="s">
        <v>2458</v>
      </c>
      <c r="M157" s="117" t="s">
        <v>2464</v>
      </c>
      <c r="N157" s="117" t="s">
        <v>2471</v>
      </c>
      <c r="O157" s="147" t="s">
        <v>2492</v>
      </c>
      <c r="P157" s="134"/>
      <c r="Q157" s="117" t="s">
        <v>2458</v>
      </c>
    </row>
    <row r="158" spans="1:17" ht="18" x14ac:dyDescent="0.25">
      <c r="A158" s="119" t="str">
        <f>VLOOKUP(E158,'LISTADO ATM'!$A$2:$C$901,3,0)</f>
        <v>DISTRITO NACIONAL</v>
      </c>
      <c r="B158" s="136">
        <v>335859639</v>
      </c>
      <c r="C158" s="118">
        <v>44306.549398148149</v>
      </c>
      <c r="D158" s="119" t="s">
        <v>2188</v>
      </c>
      <c r="E158" s="120">
        <v>194</v>
      </c>
      <c r="F158" s="147" t="str">
        <f>VLOOKUP(E158,VIP!$A$2:$O12687,2,0)</f>
        <v>DRBR194</v>
      </c>
      <c r="G158" s="119" t="str">
        <f>VLOOKUP(E158,'LISTADO ATM'!$A$2:$B$900,2,0)</f>
        <v xml:space="preserve">ATM UNP Pantoja </v>
      </c>
      <c r="H158" s="119" t="str">
        <f>VLOOKUP(E158,VIP!$A$2:$O17608,7,FALSE)</f>
        <v>Si</v>
      </c>
      <c r="I158" s="119" t="str">
        <f>VLOOKUP(E158,VIP!$A$2:$O9573,8,FALSE)</f>
        <v>No</v>
      </c>
      <c r="J158" s="119" t="str">
        <f>VLOOKUP(E158,VIP!$A$2:$O9523,8,FALSE)</f>
        <v>No</v>
      </c>
      <c r="K158" s="119" t="str">
        <f>VLOOKUP(E158,VIP!$A$2:$O13097,6,0)</f>
        <v>NO</v>
      </c>
      <c r="L158" s="121" t="s">
        <v>2227</v>
      </c>
      <c r="M158" s="117" t="s">
        <v>2464</v>
      </c>
      <c r="N158" s="117" t="s">
        <v>2471</v>
      </c>
      <c r="O158" s="147" t="s">
        <v>2473</v>
      </c>
      <c r="P158" s="134"/>
      <c r="Q158" s="117" t="s">
        <v>2227</v>
      </c>
    </row>
    <row r="159" spans="1:17" ht="18" x14ac:dyDescent="0.25">
      <c r="A159" s="119" t="str">
        <f>VLOOKUP(E159,'LISTADO ATM'!$A$2:$C$901,3,0)</f>
        <v>DISTRITO NACIONAL</v>
      </c>
      <c r="B159" s="136">
        <v>335859642</v>
      </c>
      <c r="C159" s="118">
        <v>44306.551458333335</v>
      </c>
      <c r="D159" s="119" t="s">
        <v>2188</v>
      </c>
      <c r="E159" s="120">
        <v>525</v>
      </c>
      <c r="F159" s="147" t="str">
        <f>VLOOKUP(E159,VIP!$A$2:$O12686,2,0)</f>
        <v>DRBR525</v>
      </c>
      <c r="G159" s="119" t="str">
        <f>VLOOKUP(E159,'LISTADO ATM'!$A$2:$B$900,2,0)</f>
        <v>ATM S/M Bravo Las Americas</v>
      </c>
      <c r="H159" s="119" t="str">
        <f>VLOOKUP(E159,VIP!$A$2:$O17607,7,FALSE)</f>
        <v>Si</v>
      </c>
      <c r="I159" s="119" t="str">
        <f>VLOOKUP(E159,VIP!$A$2:$O9572,8,FALSE)</f>
        <v>Si</v>
      </c>
      <c r="J159" s="119" t="str">
        <f>VLOOKUP(E159,VIP!$A$2:$O9522,8,FALSE)</f>
        <v>Si</v>
      </c>
      <c r="K159" s="119" t="str">
        <f>VLOOKUP(E159,VIP!$A$2:$O13096,6,0)</f>
        <v>NO</v>
      </c>
      <c r="L159" s="121" t="s">
        <v>2487</v>
      </c>
      <c r="M159" s="117" t="s">
        <v>2464</v>
      </c>
      <c r="N159" s="117" t="s">
        <v>2471</v>
      </c>
      <c r="O159" s="147" t="s">
        <v>2473</v>
      </c>
      <c r="P159" s="134"/>
      <c r="Q159" s="117" t="s">
        <v>2487</v>
      </c>
    </row>
    <row r="160" spans="1:17" ht="18" x14ac:dyDescent="0.25">
      <c r="A160" s="119" t="str">
        <f>VLOOKUP(E160,'LISTADO ATM'!$A$2:$C$901,3,0)</f>
        <v>NORTE</v>
      </c>
      <c r="B160" s="136">
        <v>335859652</v>
      </c>
      <c r="C160" s="118">
        <v>44306.55300925926</v>
      </c>
      <c r="D160" s="119" t="s">
        <v>2491</v>
      </c>
      <c r="E160" s="120">
        <v>198</v>
      </c>
      <c r="F160" s="147" t="str">
        <f>VLOOKUP(E160,VIP!$A$2:$O12679,2,0)</f>
        <v>DRBR198</v>
      </c>
      <c r="G160" s="119" t="str">
        <f>VLOOKUP(E160,'LISTADO ATM'!$A$2:$B$900,2,0)</f>
        <v xml:space="preserve">ATM Almacenes El Encanto  (Santiago) </v>
      </c>
      <c r="H160" s="119" t="str">
        <f>VLOOKUP(E160,VIP!$A$2:$O17600,7,FALSE)</f>
        <v>NO</v>
      </c>
      <c r="I160" s="119" t="str">
        <f>VLOOKUP(E160,VIP!$A$2:$O9565,8,FALSE)</f>
        <v>NO</v>
      </c>
      <c r="J160" s="119" t="str">
        <f>VLOOKUP(E160,VIP!$A$2:$O9515,8,FALSE)</f>
        <v>NO</v>
      </c>
      <c r="K160" s="119" t="str">
        <f>VLOOKUP(E160,VIP!$A$2:$O13089,6,0)</f>
        <v>NO</v>
      </c>
      <c r="L160" s="121" t="s">
        <v>2476</v>
      </c>
      <c r="M160" s="191" t="s">
        <v>2586</v>
      </c>
      <c r="N160" s="191" t="s">
        <v>2530</v>
      </c>
      <c r="O160" s="147" t="s">
        <v>2597</v>
      </c>
      <c r="P160" s="194" t="s">
        <v>2594</v>
      </c>
      <c r="Q160" s="191" t="s">
        <v>2476</v>
      </c>
    </row>
    <row r="161" spans="1:17" ht="18" x14ac:dyDescent="0.25">
      <c r="A161" s="119" t="str">
        <f>VLOOKUP(E161,'LISTADO ATM'!$A$2:$C$901,3,0)</f>
        <v>SUR</v>
      </c>
      <c r="B161" s="136">
        <v>335859660</v>
      </c>
      <c r="C161" s="118">
        <v>44306.55395833333</v>
      </c>
      <c r="D161" s="119" t="s">
        <v>2188</v>
      </c>
      <c r="E161" s="120">
        <v>881</v>
      </c>
      <c r="F161" s="147" t="str">
        <f>VLOOKUP(E161,VIP!$A$2:$O12685,2,0)</f>
        <v>DRBR881</v>
      </c>
      <c r="G161" s="119" t="str">
        <f>VLOOKUP(E161,'LISTADO ATM'!$A$2:$B$900,2,0)</f>
        <v xml:space="preserve">ATM UNP Yaguate (San Cristóbal) </v>
      </c>
      <c r="H161" s="119" t="str">
        <f>VLOOKUP(E161,VIP!$A$2:$O17606,7,FALSE)</f>
        <v>Si</v>
      </c>
      <c r="I161" s="119" t="str">
        <f>VLOOKUP(E161,VIP!$A$2:$O9571,8,FALSE)</f>
        <v>Si</v>
      </c>
      <c r="J161" s="119" t="str">
        <f>VLOOKUP(E161,VIP!$A$2:$O9521,8,FALSE)</f>
        <v>Si</v>
      </c>
      <c r="K161" s="119" t="str">
        <f>VLOOKUP(E161,VIP!$A$2:$O13095,6,0)</f>
        <v>NO</v>
      </c>
      <c r="L161" s="121" t="s">
        <v>2253</v>
      </c>
      <c r="M161" s="117" t="s">
        <v>2464</v>
      </c>
      <c r="N161" s="117" t="s">
        <v>2471</v>
      </c>
      <c r="O161" s="147" t="s">
        <v>2473</v>
      </c>
      <c r="P161" s="134"/>
      <c r="Q161" s="117" t="s">
        <v>2253</v>
      </c>
    </row>
    <row r="162" spans="1:17" ht="18" x14ac:dyDescent="0.25">
      <c r="A162" s="119" t="str">
        <f>VLOOKUP(E162,'LISTADO ATM'!$A$2:$C$901,3,0)</f>
        <v>ESTE</v>
      </c>
      <c r="B162" s="136">
        <v>335859704</v>
      </c>
      <c r="C162" s="118">
        <v>44306.563391203701</v>
      </c>
      <c r="D162" s="119" t="s">
        <v>2491</v>
      </c>
      <c r="E162" s="120">
        <v>776</v>
      </c>
      <c r="F162" s="147" t="str">
        <f>VLOOKUP(E162,VIP!$A$2:$O12684,2,0)</f>
        <v>DRBR03D</v>
      </c>
      <c r="G162" s="119" t="str">
        <f>VLOOKUP(E162,'LISTADO ATM'!$A$2:$B$900,2,0)</f>
        <v xml:space="preserve">ATM Oficina Monte Plata </v>
      </c>
      <c r="H162" s="119" t="str">
        <f>VLOOKUP(E162,VIP!$A$2:$O17605,7,FALSE)</f>
        <v>Si</v>
      </c>
      <c r="I162" s="119" t="str">
        <f>VLOOKUP(E162,VIP!$A$2:$O9570,8,FALSE)</f>
        <v>Si</v>
      </c>
      <c r="J162" s="119" t="str">
        <f>VLOOKUP(E162,VIP!$A$2:$O9520,8,FALSE)</f>
        <v>Si</v>
      </c>
      <c r="K162" s="119" t="str">
        <f>VLOOKUP(E162,VIP!$A$2:$O13094,6,0)</f>
        <v>SI</v>
      </c>
      <c r="L162" s="121" t="s">
        <v>2427</v>
      </c>
      <c r="M162" s="117" t="s">
        <v>2464</v>
      </c>
      <c r="N162" s="117" t="s">
        <v>2471</v>
      </c>
      <c r="O162" s="147" t="s">
        <v>2492</v>
      </c>
      <c r="P162" s="134"/>
      <c r="Q162" s="117" t="s">
        <v>2427</v>
      </c>
    </row>
    <row r="163" spans="1:17" ht="18" x14ac:dyDescent="0.25">
      <c r="A163" s="119" t="str">
        <f>VLOOKUP(E163,'LISTADO ATM'!$A$2:$C$901,3,0)</f>
        <v>NORTE</v>
      </c>
      <c r="B163" s="136">
        <v>335859754</v>
      </c>
      <c r="C163" s="118">
        <v>44306.584178240744</v>
      </c>
      <c r="D163" s="119" t="s">
        <v>2189</v>
      </c>
      <c r="E163" s="120">
        <v>926</v>
      </c>
      <c r="F163" s="147" t="str">
        <f>VLOOKUP(E163,VIP!$A$2:$O12683,2,0)</f>
        <v>DRBR926</v>
      </c>
      <c r="G163" s="119" t="str">
        <f>VLOOKUP(E163,'LISTADO ATM'!$A$2:$B$900,2,0)</f>
        <v>ATM S/M Juan Cepin</v>
      </c>
      <c r="H163" s="119" t="str">
        <f>VLOOKUP(E163,VIP!$A$2:$O17604,7,FALSE)</f>
        <v>N/A</v>
      </c>
      <c r="I163" s="119" t="str">
        <f>VLOOKUP(E163,VIP!$A$2:$O9569,8,FALSE)</f>
        <v>N/A</v>
      </c>
      <c r="J163" s="119" t="str">
        <f>VLOOKUP(E163,VIP!$A$2:$O9519,8,FALSE)</f>
        <v>N/A</v>
      </c>
      <c r="K163" s="119" t="str">
        <f>VLOOKUP(E163,VIP!$A$2:$O13093,6,0)</f>
        <v>N/A</v>
      </c>
      <c r="L163" s="121" t="s">
        <v>2436</v>
      </c>
      <c r="M163" s="117" t="s">
        <v>2464</v>
      </c>
      <c r="N163" s="117" t="s">
        <v>2471</v>
      </c>
      <c r="O163" s="147" t="s">
        <v>2601</v>
      </c>
      <c r="P163" s="134"/>
      <c r="Q163" s="117" t="s">
        <v>2436</v>
      </c>
    </row>
    <row r="164" spans="1:17" ht="18" x14ac:dyDescent="0.25">
      <c r="A164" s="119" t="str">
        <f>VLOOKUP(E164,'LISTADO ATM'!$A$2:$C$901,3,0)</f>
        <v>NORTE</v>
      </c>
      <c r="B164" s="136">
        <v>335859757</v>
      </c>
      <c r="C164" s="118">
        <v>44306.585370370369</v>
      </c>
      <c r="D164" s="119" t="s">
        <v>2189</v>
      </c>
      <c r="E164" s="120">
        <v>383</v>
      </c>
      <c r="F164" s="147" t="str">
        <f>VLOOKUP(E164,VIP!$A$2:$O12682,2,0)</f>
        <v>DRBR383</v>
      </c>
      <c r="G164" s="119" t="str">
        <f>VLOOKUP(E164,'LISTADO ATM'!$A$2:$B$900,2,0)</f>
        <v>ATM S/M Daniel (Dajabón)</v>
      </c>
      <c r="H164" s="119" t="str">
        <f>VLOOKUP(E164,VIP!$A$2:$O17603,7,FALSE)</f>
        <v>N/A</v>
      </c>
      <c r="I164" s="119" t="str">
        <f>VLOOKUP(E164,VIP!$A$2:$O9568,8,FALSE)</f>
        <v>N/A</v>
      </c>
      <c r="J164" s="119" t="str">
        <f>VLOOKUP(E164,VIP!$A$2:$O9518,8,FALSE)</f>
        <v>N/A</v>
      </c>
      <c r="K164" s="119" t="str">
        <f>VLOOKUP(E164,VIP!$A$2:$O13092,6,0)</f>
        <v>N/A</v>
      </c>
      <c r="L164" s="121" t="s">
        <v>2487</v>
      </c>
      <c r="M164" s="117" t="s">
        <v>2464</v>
      </c>
      <c r="N164" s="117" t="s">
        <v>2471</v>
      </c>
      <c r="O164" s="147" t="s">
        <v>2599</v>
      </c>
      <c r="P164" s="134"/>
      <c r="Q164" s="117" t="s">
        <v>2487</v>
      </c>
    </row>
    <row r="165" spans="1:17" ht="18" x14ac:dyDescent="0.25">
      <c r="A165" s="119" t="str">
        <f>VLOOKUP(E165,'LISTADO ATM'!$A$2:$C$901,3,0)</f>
        <v>DISTRITO NACIONAL</v>
      </c>
      <c r="B165" s="136">
        <v>335859758</v>
      </c>
      <c r="C165" s="118">
        <v>44306.585844907408</v>
      </c>
      <c r="D165" s="119" t="s">
        <v>2188</v>
      </c>
      <c r="E165" s="120">
        <v>240</v>
      </c>
      <c r="F165" s="147" t="str">
        <f>VLOOKUP(E165,VIP!$A$2:$O12681,2,0)</f>
        <v>DRBR24D</v>
      </c>
      <c r="G165" s="119" t="str">
        <f>VLOOKUP(E165,'LISTADO ATM'!$A$2:$B$900,2,0)</f>
        <v xml:space="preserve">ATM Oficina Carrefour I </v>
      </c>
      <c r="H165" s="119" t="str">
        <f>VLOOKUP(E165,VIP!$A$2:$O17602,7,FALSE)</f>
        <v>Si</v>
      </c>
      <c r="I165" s="119" t="str">
        <f>VLOOKUP(E165,VIP!$A$2:$O9567,8,FALSE)</f>
        <v>Si</v>
      </c>
      <c r="J165" s="119" t="str">
        <f>VLOOKUP(E165,VIP!$A$2:$O9517,8,FALSE)</f>
        <v>Si</v>
      </c>
      <c r="K165" s="119" t="str">
        <f>VLOOKUP(E165,VIP!$A$2:$O13091,6,0)</f>
        <v>SI</v>
      </c>
      <c r="L165" s="121" t="s">
        <v>2227</v>
      </c>
      <c r="M165" s="191" t="s">
        <v>2586</v>
      </c>
      <c r="N165" s="117" t="s">
        <v>2471</v>
      </c>
      <c r="O165" s="147" t="s">
        <v>2473</v>
      </c>
      <c r="P165" s="134"/>
      <c r="Q165" s="192">
        <v>44306.661111111112</v>
      </c>
    </row>
    <row r="166" spans="1:17" ht="18" x14ac:dyDescent="0.25">
      <c r="A166" s="119" t="str">
        <f>VLOOKUP(E166,'LISTADO ATM'!$A$2:$C$901,3,0)</f>
        <v>SUR</v>
      </c>
      <c r="B166" s="136">
        <v>335859763</v>
      </c>
      <c r="C166" s="118">
        <v>44306.587881944448</v>
      </c>
      <c r="D166" s="119" t="s">
        <v>2188</v>
      </c>
      <c r="E166" s="120">
        <v>5</v>
      </c>
      <c r="F166" s="147" t="str">
        <f>VLOOKUP(E166,VIP!$A$2:$O12680,2,0)</f>
        <v>DRBR005</v>
      </c>
      <c r="G166" s="119" t="str">
        <f>VLOOKUP(E166,'LISTADO ATM'!$A$2:$B$900,2,0)</f>
        <v>ATM Oficina Autoservicio Villa Ofelia (San Juan)</v>
      </c>
      <c r="H166" s="119" t="str">
        <f>VLOOKUP(E166,VIP!$A$2:$O17601,7,FALSE)</f>
        <v>Si</v>
      </c>
      <c r="I166" s="119" t="str">
        <f>VLOOKUP(E166,VIP!$A$2:$O9566,8,FALSE)</f>
        <v>Si</v>
      </c>
      <c r="J166" s="119" t="str">
        <f>VLOOKUP(E166,VIP!$A$2:$O9516,8,FALSE)</f>
        <v>Si</v>
      </c>
      <c r="K166" s="119" t="str">
        <f>VLOOKUP(E166,VIP!$A$2:$O13090,6,0)</f>
        <v>NO</v>
      </c>
      <c r="L166" s="121" t="s">
        <v>2227</v>
      </c>
      <c r="M166" s="117" t="s">
        <v>2464</v>
      </c>
      <c r="N166" s="117" t="s">
        <v>2471</v>
      </c>
      <c r="O166" s="147" t="s">
        <v>2473</v>
      </c>
      <c r="P166" s="134"/>
      <c r="Q166" s="117" t="s">
        <v>2227</v>
      </c>
    </row>
    <row r="167" spans="1:17" ht="18" x14ac:dyDescent="0.25">
      <c r="A167" s="119" t="str">
        <f>VLOOKUP(E167,'LISTADO ATM'!$A$2:$C$901,3,0)</f>
        <v>DISTRITO NACIONAL</v>
      </c>
      <c r="B167" s="136">
        <v>335859801</v>
      </c>
      <c r="C167" s="118">
        <v>44306.599907407406</v>
      </c>
      <c r="D167" s="119" t="s">
        <v>2491</v>
      </c>
      <c r="E167" s="120">
        <v>410</v>
      </c>
      <c r="F167" s="147" t="str">
        <f>VLOOKUP(E167,VIP!$A$2:$O12678,2,0)</f>
        <v>DRBR410</v>
      </c>
      <c r="G167" s="119" t="str">
        <f>VLOOKUP(E167,'LISTADO ATM'!$A$2:$B$900,2,0)</f>
        <v xml:space="preserve">ATM Oficina Las Palmas de Herrera II </v>
      </c>
      <c r="H167" s="119" t="str">
        <f>VLOOKUP(E167,VIP!$A$2:$O17599,7,FALSE)</f>
        <v>Si</v>
      </c>
      <c r="I167" s="119" t="str">
        <f>VLOOKUP(E167,VIP!$A$2:$O9564,8,FALSE)</f>
        <v>Si</v>
      </c>
      <c r="J167" s="119" t="str">
        <f>VLOOKUP(E167,VIP!$A$2:$O9514,8,FALSE)</f>
        <v>Si</v>
      </c>
      <c r="K167" s="119" t="str">
        <f>VLOOKUP(E167,VIP!$A$2:$O13088,6,0)</f>
        <v>NO</v>
      </c>
      <c r="L167" s="121" t="s">
        <v>2476</v>
      </c>
      <c r="M167" s="191" t="s">
        <v>2586</v>
      </c>
      <c r="N167" s="191" t="s">
        <v>2530</v>
      </c>
      <c r="O167" s="147" t="s">
        <v>2597</v>
      </c>
      <c r="P167" s="194" t="s">
        <v>2594</v>
      </c>
      <c r="Q167" s="191" t="s">
        <v>2476</v>
      </c>
    </row>
    <row r="168" spans="1:17" ht="18" x14ac:dyDescent="0.25">
      <c r="A168" s="119" t="str">
        <f>VLOOKUP(E168,'LISTADO ATM'!$A$2:$C$901,3,0)</f>
        <v>DISTRITO NACIONAL</v>
      </c>
      <c r="B168" s="136">
        <v>335859802</v>
      </c>
      <c r="C168" s="118">
        <v>44306.601493055554</v>
      </c>
      <c r="D168" s="119" t="s">
        <v>2491</v>
      </c>
      <c r="E168" s="120">
        <v>973</v>
      </c>
      <c r="F168" s="147" t="str">
        <f>VLOOKUP(E168,VIP!$A$2:$O12677,2,0)</f>
        <v>DRBR912</v>
      </c>
      <c r="G168" s="119" t="str">
        <f>VLOOKUP(E168,'LISTADO ATM'!$A$2:$B$900,2,0)</f>
        <v xml:space="preserve">ATM Oficina Sabana de la Mar </v>
      </c>
      <c r="H168" s="119" t="str">
        <f>VLOOKUP(E168,VIP!$A$2:$O17598,7,FALSE)</f>
        <v>Si</v>
      </c>
      <c r="I168" s="119" t="str">
        <f>VLOOKUP(E168,VIP!$A$2:$O9563,8,FALSE)</f>
        <v>Si</v>
      </c>
      <c r="J168" s="119" t="str">
        <f>VLOOKUP(E168,VIP!$A$2:$O9513,8,FALSE)</f>
        <v>Si</v>
      </c>
      <c r="K168" s="119" t="str">
        <f>VLOOKUP(E168,VIP!$A$2:$O13087,6,0)</f>
        <v>NO</v>
      </c>
      <c r="L168" s="121" t="s">
        <v>2476</v>
      </c>
      <c r="M168" s="191" t="s">
        <v>2586</v>
      </c>
      <c r="N168" s="191" t="s">
        <v>2530</v>
      </c>
      <c r="O168" s="147" t="s">
        <v>2597</v>
      </c>
      <c r="P168" s="194" t="s">
        <v>2594</v>
      </c>
      <c r="Q168" s="191" t="s">
        <v>2476</v>
      </c>
    </row>
    <row r="169" spans="1:17" ht="18" x14ac:dyDescent="0.25">
      <c r="A169" s="119" t="str">
        <f>VLOOKUP(E169,'LISTADO ATM'!$A$2:$C$901,3,0)</f>
        <v>NORTE</v>
      </c>
      <c r="B169" s="136">
        <v>335859803</v>
      </c>
      <c r="C169" s="118">
        <v>44306.602696759262</v>
      </c>
      <c r="D169" s="119" t="s">
        <v>2491</v>
      </c>
      <c r="E169" s="120">
        <v>926</v>
      </c>
      <c r="F169" s="147" t="str">
        <f>VLOOKUP(E169,VIP!$A$2:$O12676,2,0)</f>
        <v>DRBR926</v>
      </c>
      <c r="G169" s="119" t="str">
        <f>VLOOKUP(E169,'LISTADO ATM'!$A$2:$B$900,2,0)</f>
        <v>ATM S/M Juan Cepin</v>
      </c>
      <c r="H169" s="119" t="str">
        <f>VLOOKUP(E169,VIP!$A$2:$O17597,7,FALSE)</f>
        <v>N/A</v>
      </c>
      <c r="I169" s="119" t="str">
        <f>VLOOKUP(E169,VIP!$A$2:$O9562,8,FALSE)</f>
        <v>N/A</v>
      </c>
      <c r="J169" s="119" t="str">
        <f>VLOOKUP(E169,VIP!$A$2:$O9512,8,FALSE)</f>
        <v>N/A</v>
      </c>
      <c r="K169" s="119" t="str">
        <f>VLOOKUP(E169,VIP!$A$2:$O13086,6,0)</f>
        <v>N/A</v>
      </c>
      <c r="L169" s="121" t="s">
        <v>2476</v>
      </c>
      <c r="M169" s="191" t="s">
        <v>2586</v>
      </c>
      <c r="N169" s="191" t="s">
        <v>2530</v>
      </c>
      <c r="O169" s="147" t="s">
        <v>2597</v>
      </c>
      <c r="P169" s="194" t="s">
        <v>2594</v>
      </c>
      <c r="Q169" s="191" t="s">
        <v>2476</v>
      </c>
    </row>
    <row r="170" spans="1:17" ht="18" x14ac:dyDescent="0.25">
      <c r="A170" s="119" t="str">
        <f>VLOOKUP(E170,'LISTADO ATM'!$A$2:$C$901,3,0)</f>
        <v>DISTRITO NACIONAL</v>
      </c>
      <c r="B170" s="136">
        <v>335859806</v>
      </c>
      <c r="C170" s="118">
        <v>44306.603750000002</v>
      </c>
      <c r="D170" s="119" t="s">
        <v>2188</v>
      </c>
      <c r="E170" s="120">
        <v>915</v>
      </c>
      <c r="F170" s="147" t="str">
        <f>VLOOKUP(E170,VIP!$A$2:$O12679,2,0)</f>
        <v>DRBR24F</v>
      </c>
      <c r="G170" s="119" t="str">
        <f>VLOOKUP(E170,'LISTADO ATM'!$A$2:$B$900,2,0)</f>
        <v xml:space="preserve">ATM Multicentro La Sirena Aut. Duarte </v>
      </c>
      <c r="H170" s="119" t="str">
        <f>VLOOKUP(E170,VIP!$A$2:$O17600,7,FALSE)</f>
        <v>Si</v>
      </c>
      <c r="I170" s="119" t="str">
        <f>VLOOKUP(E170,VIP!$A$2:$O9565,8,FALSE)</f>
        <v>Si</v>
      </c>
      <c r="J170" s="119" t="str">
        <f>VLOOKUP(E170,VIP!$A$2:$O9515,8,FALSE)</f>
        <v>Si</v>
      </c>
      <c r="K170" s="119" t="str">
        <f>VLOOKUP(E170,VIP!$A$2:$O13089,6,0)</f>
        <v>SI</v>
      </c>
      <c r="L170" s="121" t="s">
        <v>2227</v>
      </c>
      <c r="M170" s="117" t="s">
        <v>2464</v>
      </c>
      <c r="N170" s="117" t="s">
        <v>2471</v>
      </c>
      <c r="O170" s="147" t="s">
        <v>2473</v>
      </c>
      <c r="P170" s="134"/>
      <c r="Q170" s="117" t="s">
        <v>2227</v>
      </c>
    </row>
    <row r="171" spans="1:17" ht="18" x14ac:dyDescent="0.25">
      <c r="A171" s="119" t="str">
        <f>VLOOKUP(E171,'LISTADO ATM'!$A$2:$C$901,3,0)</f>
        <v>DISTRITO NACIONAL</v>
      </c>
      <c r="B171" s="136">
        <v>335859807</v>
      </c>
      <c r="C171" s="118">
        <v>44306.605092592596</v>
      </c>
      <c r="D171" s="119" t="s">
        <v>2188</v>
      </c>
      <c r="E171" s="120">
        <v>146</v>
      </c>
      <c r="F171" s="147" t="str">
        <f>VLOOKUP(E171,VIP!$A$2:$O12678,2,0)</f>
        <v>DRBR146</v>
      </c>
      <c r="G171" s="119" t="str">
        <f>VLOOKUP(E171,'LISTADO ATM'!$A$2:$B$900,2,0)</f>
        <v xml:space="preserve">ATM Tribunal Superior Constitucional </v>
      </c>
      <c r="H171" s="119" t="str">
        <f>VLOOKUP(E171,VIP!$A$2:$O17599,7,FALSE)</f>
        <v>Si</v>
      </c>
      <c r="I171" s="119" t="str">
        <f>VLOOKUP(E171,VIP!$A$2:$O9564,8,FALSE)</f>
        <v>Si</v>
      </c>
      <c r="J171" s="119" t="str">
        <f>VLOOKUP(E171,VIP!$A$2:$O9514,8,FALSE)</f>
        <v>Si</v>
      </c>
      <c r="K171" s="119" t="str">
        <f>VLOOKUP(E171,VIP!$A$2:$O13088,6,0)</f>
        <v>NO</v>
      </c>
      <c r="L171" s="121" t="s">
        <v>2227</v>
      </c>
      <c r="M171" s="117" t="s">
        <v>2464</v>
      </c>
      <c r="N171" s="117" t="s">
        <v>2471</v>
      </c>
      <c r="O171" s="147" t="s">
        <v>2473</v>
      </c>
      <c r="P171" s="134"/>
      <c r="Q171" s="117" t="s">
        <v>2227</v>
      </c>
    </row>
    <row r="172" spans="1:17" ht="18" x14ac:dyDescent="0.25">
      <c r="A172" s="119" t="str">
        <f>VLOOKUP(E172,'LISTADO ATM'!$A$2:$C$901,3,0)</f>
        <v>DISTRITO NACIONAL</v>
      </c>
      <c r="B172" s="136">
        <v>335859808</v>
      </c>
      <c r="C172" s="118">
        <v>44306.605509259258</v>
      </c>
      <c r="D172" s="119" t="s">
        <v>2188</v>
      </c>
      <c r="E172" s="120">
        <v>239</v>
      </c>
      <c r="F172" s="147" t="str">
        <f>VLOOKUP(E172,VIP!$A$2:$O12677,2,0)</f>
        <v>DRBR239</v>
      </c>
      <c r="G172" s="119" t="str">
        <f>VLOOKUP(E172,'LISTADO ATM'!$A$2:$B$900,2,0)</f>
        <v xml:space="preserve">ATM Autobanco Charles de Gaulle </v>
      </c>
      <c r="H172" s="119" t="str">
        <f>VLOOKUP(E172,VIP!$A$2:$O17598,7,FALSE)</f>
        <v>Si</v>
      </c>
      <c r="I172" s="119" t="str">
        <f>VLOOKUP(E172,VIP!$A$2:$O9563,8,FALSE)</f>
        <v>Si</v>
      </c>
      <c r="J172" s="119" t="str">
        <f>VLOOKUP(E172,VIP!$A$2:$O9513,8,FALSE)</f>
        <v>Si</v>
      </c>
      <c r="K172" s="119" t="str">
        <f>VLOOKUP(E172,VIP!$A$2:$O13087,6,0)</f>
        <v>SI</v>
      </c>
      <c r="L172" s="121" t="s">
        <v>2227</v>
      </c>
      <c r="M172" s="117" t="s">
        <v>2464</v>
      </c>
      <c r="N172" s="117" t="s">
        <v>2471</v>
      </c>
      <c r="O172" s="147" t="s">
        <v>2473</v>
      </c>
      <c r="P172" s="134"/>
      <c r="Q172" s="117" t="s">
        <v>2227</v>
      </c>
    </row>
    <row r="173" spans="1:17" ht="18" x14ac:dyDescent="0.25">
      <c r="A173" s="119" t="str">
        <f>VLOOKUP(E173,'LISTADO ATM'!$A$2:$C$901,3,0)</f>
        <v>DISTRITO NACIONAL</v>
      </c>
      <c r="B173" s="136">
        <v>335859809</v>
      </c>
      <c r="C173" s="118">
        <v>44306.605509259258</v>
      </c>
      <c r="D173" s="119" t="s">
        <v>2188</v>
      </c>
      <c r="E173" s="120">
        <v>943</v>
      </c>
      <c r="F173" s="147" t="str">
        <f>VLOOKUP(E173,VIP!$A$2:$O12676,2,0)</f>
        <v>DRBR16K</v>
      </c>
      <c r="G173" s="119" t="str">
        <f>VLOOKUP(E173,'LISTADO ATM'!$A$2:$B$900,2,0)</f>
        <v xml:space="preserve">ATM Oficina Tránsito Terreste </v>
      </c>
      <c r="H173" s="119" t="str">
        <f>VLOOKUP(E173,VIP!$A$2:$O17597,7,FALSE)</f>
        <v>Si</v>
      </c>
      <c r="I173" s="119" t="str">
        <f>VLOOKUP(E173,VIP!$A$2:$O9562,8,FALSE)</f>
        <v>Si</v>
      </c>
      <c r="J173" s="119" t="str">
        <f>VLOOKUP(E173,VIP!$A$2:$O9512,8,FALSE)</f>
        <v>Si</v>
      </c>
      <c r="K173" s="119" t="str">
        <f>VLOOKUP(E173,VIP!$A$2:$O13086,6,0)</f>
        <v>NO</v>
      </c>
      <c r="L173" s="121" t="s">
        <v>2227</v>
      </c>
      <c r="M173" s="117" t="s">
        <v>2464</v>
      </c>
      <c r="N173" s="117" t="s">
        <v>2471</v>
      </c>
      <c r="O173" s="147" t="s">
        <v>2473</v>
      </c>
      <c r="P173" s="134"/>
      <c r="Q173" s="117" t="s">
        <v>2227</v>
      </c>
    </row>
    <row r="174" spans="1:17" ht="18" x14ac:dyDescent="0.25">
      <c r="A174" s="119" t="str">
        <f>VLOOKUP(E174,'LISTADO ATM'!$A$2:$C$901,3,0)</f>
        <v>NORTE</v>
      </c>
      <c r="B174" s="136">
        <v>335859822</v>
      </c>
      <c r="C174" s="118">
        <v>44306.608784722222</v>
      </c>
      <c r="D174" s="119" t="s">
        <v>2189</v>
      </c>
      <c r="E174" s="120">
        <v>502</v>
      </c>
      <c r="F174" s="147" t="str">
        <f>VLOOKUP(E174,VIP!$A$2:$O12675,2,0)</f>
        <v>DRBR502</v>
      </c>
      <c r="G174" s="119" t="str">
        <f>VLOOKUP(E174,'LISTADO ATM'!$A$2:$B$900,2,0)</f>
        <v xml:space="preserve">ATM Materno Infantil de (Santiago) </v>
      </c>
      <c r="H174" s="119" t="str">
        <f>VLOOKUP(E174,VIP!$A$2:$O17596,7,FALSE)</f>
        <v>Si</v>
      </c>
      <c r="I174" s="119" t="str">
        <f>VLOOKUP(E174,VIP!$A$2:$O9561,8,FALSE)</f>
        <v>Si</v>
      </c>
      <c r="J174" s="119" t="str">
        <f>VLOOKUP(E174,VIP!$A$2:$O9511,8,FALSE)</f>
        <v>Si</v>
      </c>
      <c r="K174" s="119" t="str">
        <f>VLOOKUP(E174,VIP!$A$2:$O13085,6,0)</f>
        <v>NO</v>
      </c>
      <c r="L174" s="121" t="s">
        <v>2227</v>
      </c>
      <c r="M174" s="191" t="s">
        <v>2586</v>
      </c>
      <c r="N174" s="117" t="s">
        <v>2471</v>
      </c>
      <c r="O174" s="147" t="s">
        <v>2500</v>
      </c>
      <c r="P174" s="134"/>
      <c r="Q174" s="192">
        <v>44306.663888888892</v>
      </c>
    </row>
    <row r="175" spans="1:17" ht="18" x14ac:dyDescent="0.25">
      <c r="A175" s="119" t="str">
        <f>VLOOKUP(E175,'LISTADO ATM'!$A$2:$C$901,3,0)</f>
        <v>NORTE</v>
      </c>
      <c r="B175" s="136">
        <v>335859826</v>
      </c>
      <c r="C175" s="118">
        <v>44306.609872685185</v>
      </c>
      <c r="D175" s="119" t="s">
        <v>2189</v>
      </c>
      <c r="E175" s="120">
        <v>290</v>
      </c>
      <c r="F175" s="147" t="str">
        <f>VLOOKUP(E175,VIP!$A$2:$O12674,2,0)</f>
        <v>DRBR290</v>
      </c>
      <c r="G175" s="119" t="str">
        <f>VLOOKUP(E175,'LISTADO ATM'!$A$2:$B$900,2,0)</f>
        <v xml:space="preserve">ATM Oficina San Francisco de Macorís </v>
      </c>
      <c r="H175" s="119" t="str">
        <f>VLOOKUP(E175,VIP!$A$2:$O17595,7,FALSE)</f>
        <v>Si</v>
      </c>
      <c r="I175" s="119" t="str">
        <f>VLOOKUP(E175,VIP!$A$2:$O9560,8,FALSE)</f>
        <v>Si</v>
      </c>
      <c r="J175" s="119" t="str">
        <f>VLOOKUP(E175,VIP!$A$2:$O9510,8,FALSE)</f>
        <v>Si</v>
      </c>
      <c r="K175" s="119" t="str">
        <f>VLOOKUP(E175,VIP!$A$2:$O13084,6,0)</f>
        <v>NO</v>
      </c>
      <c r="L175" s="121" t="s">
        <v>2227</v>
      </c>
      <c r="M175" s="117" t="s">
        <v>2464</v>
      </c>
      <c r="N175" s="117" t="s">
        <v>2471</v>
      </c>
      <c r="O175" s="147" t="s">
        <v>2500</v>
      </c>
      <c r="P175" s="134"/>
      <c r="Q175" s="117" t="s">
        <v>2227</v>
      </c>
    </row>
    <row r="176" spans="1:17" ht="18" x14ac:dyDescent="0.25">
      <c r="A176" s="119" t="str">
        <f>VLOOKUP(E176,'LISTADO ATM'!$A$2:$C$901,3,0)</f>
        <v>DISTRITO NACIONAL</v>
      </c>
      <c r="B176" s="136">
        <v>335859830</v>
      </c>
      <c r="C176" s="118">
        <v>44306.610543981478</v>
      </c>
      <c r="D176" s="119" t="s">
        <v>2189</v>
      </c>
      <c r="E176" s="120">
        <v>623</v>
      </c>
      <c r="F176" s="147" t="str">
        <f>VLOOKUP(E176,VIP!$A$2:$O12673,2,0)</f>
        <v>DRBR623</v>
      </c>
      <c r="G176" s="119" t="str">
        <f>VLOOKUP(E176,'LISTADO ATM'!$A$2:$B$900,2,0)</f>
        <v xml:space="preserve">ATM Operaciones Especiales (Manoguayabo) </v>
      </c>
      <c r="H176" s="119" t="str">
        <f>VLOOKUP(E176,VIP!$A$2:$O17594,7,FALSE)</f>
        <v>Si</v>
      </c>
      <c r="I176" s="119" t="str">
        <f>VLOOKUP(E176,VIP!$A$2:$O9559,8,FALSE)</f>
        <v>Si</v>
      </c>
      <c r="J176" s="119" t="str">
        <f>VLOOKUP(E176,VIP!$A$2:$O9509,8,FALSE)</f>
        <v>Si</v>
      </c>
      <c r="K176" s="119" t="str">
        <f>VLOOKUP(E176,VIP!$A$2:$O13083,6,0)</f>
        <v>No</v>
      </c>
      <c r="L176" s="121" t="s">
        <v>2227</v>
      </c>
      <c r="M176" s="117" t="s">
        <v>2464</v>
      </c>
      <c r="N176" s="117" t="s">
        <v>2471</v>
      </c>
      <c r="O176" s="147" t="s">
        <v>2500</v>
      </c>
      <c r="P176" s="134"/>
      <c r="Q176" s="117" t="s">
        <v>2227</v>
      </c>
    </row>
    <row r="177" spans="1:17" ht="18" x14ac:dyDescent="0.25">
      <c r="A177" s="119" t="str">
        <f>VLOOKUP(E177,'LISTADO ATM'!$A$2:$C$901,3,0)</f>
        <v>NORTE</v>
      </c>
      <c r="B177" s="136">
        <v>335859838</v>
      </c>
      <c r="C177" s="118">
        <v>44306.614224537036</v>
      </c>
      <c r="D177" s="119" t="s">
        <v>2491</v>
      </c>
      <c r="E177" s="120">
        <v>637</v>
      </c>
      <c r="F177" s="147" t="str">
        <f>VLOOKUP(E177,VIP!$A$2:$O12675,2,0)</f>
        <v>DRBR637</v>
      </c>
      <c r="G177" s="119" t="str">
        <f>VLOOKUP(E177,'LISTADO ATM'!$A$2:$B$900,2,0)</f>
        <v xml:space="preserve">ATM UNP Monción </v>
      </c>
      <c r="H177" s="119" t="str">
        <f>VLOOKUP(E177,VIP!$A$2:$O17596,7,FALSE)</f>
        <v>Si</v>
      </c>
      <c r="I177" s="119" t="str">
        <f>VLOOKUP(E177,VIP!$A$2:$O9561,8,FALSE)</f>
        <v>Si</v>
      </c>
      <c r="J177" s="119" t="str">
        <f>VLOOKUP(E177,VIP!$A$2:$O9511,8,FALSE)</f>
        <v>Si</v>
      </c>
      <c r="K177" s="119" t="str">
        <f>VLOOKUP(E177,VIP!$A$2:$O13085,6,0)</f>
        <v>NO</v>
      </c>
      <c r="L177" s="121" t="s">
        <v>2476</v>
      </c>
      <c r="M177" s="191" t="s">
        <v>2586</v>
      </c>
      <c r="N177" s="191" t="s">
        <v>2530</v>
      </c>
      <c r="O177" s="147" t="s">
        <v>2597</v>
      </c>
      <c r="P177" s="194" t="s">
        <v>2594</v>
      </c>
      <c r="Q177" s="191" t="s">
        <v>2476</v>
      </c>
    </row>
    <row r="178" spans="1:17" ht="18" x14ac:dyDescent="0.25">
      <c r="A178" s="119" t="str">
        <f>VLOOKUP(E178,'LISTADO ATM'!$A$2:$C$901,3,0)</f>
        <v>DISTRITO NACIONAL</v>
      </c>
      <c r="B178" s="136">
        <v>335859839</v>
      </c>
      <c r="C178" s="118">
        <v>44306.614618055559</v>
      </c>
      <c r="D178" s="119" t="s">
        <v>2467</v>
      </c>
      <c r="E178" s="120">
        <v>621</v>
      </c>
      <c r="F178" s="147" t="str">
        <f>VLOOKUP(E178,VIP!$A$2:$O12672,2,0)</f>
        <v>DRBR621</v>
      </c>
      <c r="G178" s="119" t="str">
        <f>VLOOKUP(E178,'LISTADO ATM'!$A$2:$B$900,2,0)</f>
        <v xml:space="preserve">ATM CESAC  </v>
      </c>
      <c r="H178" s="119" t="str">
        <f>VLOOKUP(E178,VIP!$A$2:$O17593,7,FALSE)</f>
        <v>Si</v>
      </c>
      <c r="I178" s="119" t="str">
        <f>VLOOKUP(E178,VIP!$A$2:$O9558,8,FALSE)</f>
        <v>Si</v>
      </c>
      <c r="J178" s="119" t="str">
        <f>VLOOKUP(E178,VIP!$A$2:$O9508,8,FALSE)</f>
        <v>Si</v>
      </c>
      <c r="K178" s="119" t="str">
        <f>VLOOKUP(E178,VIP!$A$2:$O13082,6,0)</f>
        <v>NO</v>
      </c>
      <c r="L178" s="121" t="s">
        <v>2427</v>
      </c>
      <c r="M178" s="117" t="s">
        <v>2464</v>
      </c>
      <c r="N178" s="117" t="s">
        <v>2471</v>
      </c>
      <c r="O178" s="147" t="s">
        <v>2472</v>
      </c>
      <c r="P178" s="134"/>
      <c r="Q178" s="117" t="s">
        <v>2427</v>
      </c>
    </row>
    <row r="179" spans="1:17" ht="18" x14ac:dyDescent="0.25">
      <c r="A179" s="119" t="str">
        <f>VLOOKUP(E179,'LISTADO ATM'!$A$2:$C$901,3,0)</f>
        <v>SUR</v>
      </c>
      <c r="B179" s="136">
        <v>335859878</v>
      </c>
      <c r="C179" s="118">
        <v>44306.629502314812</v>
      </c>
      <c r="D179" s="119" t="s">
        <v>2491</v>
      </c>
      <c r="E179" s="120">
        <v>89</v>
      </c>
      <c r="F179" s="147" t="str">
        <f>VLOOKUP(E179,VIP!$A$2:$O12674,2,0)</f>
        <v>DRBR089</v>
      </c>
      <c r="G179" s="119" t="str">
        <f>VLOOKUP(E179,'LISTADO ATM'!$A$2:$B$900,2,0)</f>
        <v xml:space="preserve">ATM UNP El Cercado (San Juan) </v>
      </c>
      <c r="H179" s="119" t="str">
        <f>VLOOKUP(E179,VIP!$A$2:$O17595,7,FALSE)</f>
        <v>Si</v>
      </c>
      <c r="I179" s="119" t="str">
        <f>VLOOKUP(E179,VIP!$A$2:$O9560,8,FALSE)</f>
        <v>Si</v>
      </c>
      <c r="J179" s="119" t="str">
        <f>VLOOKUP(E179,VIP!$A$2:$O9510,8,FALSE)</f>
        <v>Si</v>
      </c>
      <c r="K179" s="119" t="str">
        <f>VLOOKUP(E179,VIP!$A$2:$O13084,6,0)</f>
        <v>NO</v>
      </c>
      <c r="L179" s="121" t="s">
        <v>2476</v>
      </c>
      <c r="M179" s="191" t="s">
        <v>2586</v>
      </c>
      <c r="N179" s="191" t="s">
        <v>2530</v>
      </c>
      <c r="O179" s="147" t="s">
        <v>2597</v>
      </c>
      <c r="P179" s="194" t="s">
        <v>2594</v>
      </c>
      <c r="Q179" s="191" t="s">
        <v>2476</v>
      </c>
    </row>
    <row r="180" spans="1:17" ht="18" x14ac:dyDescent="0.25">
      <c r="A180" s="119" t="str">
        <f>VLOOKUP(E180,'LISTADO ATM'!$A$2:$C$901,3,0)</f>
        <v>DISTRITO NACIONAL</v>
      </c>
      <c r="B180" s="136">
        <v>335859906</v>
      </c>
      <c r="C180" s="118">
        <v>44306.638298611113</v>
      </c>
      <c r="D180" s="119" t="s">
        <v>2188</v>
      </c>
      <c r="E180" s="120">
        <v>596</v>
      </c>
      <c r="F180" s="147" t="str">
        <f>VLOOKUP(E180,VIP!$A$2:$O12677,2,0)</f>
        <v>DRBR274</v>
      </c>
      <c r="G180" s="119" t="str">
        <f>VLOOKUP(E180,'LISTADO ATM'!$A$2:$B$900,2,0)</f>
        <v xml:space="preserve">ATM Autobanco Malecón Center </v>
      </c>
      <c r="H180" s="119" t="str">
        <f>VLOOKUP(E180,VIP!$A$2:$O17598,7,FALSE)</f>
        <v>Si</v>
      </c>
      <c r="I180" s="119" t="str">
        <f>VLOOKUP(E180,VIP!$A$2:$O9563,8,FALSE)</f>
        <v>Si</v>
      </c>
      <c r="J180" s="119" t="str">
        <f>VLOOKUP(E180,VIP!$A$2:$O9513,8,FALSE)</f>
        <v>Si</v>
      </c>
      <c r="K180" s="119" t="str">
        <f>VLOOKUP(E180,VIP!$A$2:$O13087,6,0)</f>
        <v>NO</v>
      </c>
      <c r="L180" s="121" t="s">
        <v>2227</v>
      </c>
      <c r="M180" s="117" t="s">
        <v>2464</v>
      </c>
      <c r="N180" s="117" t="s">
        <v>2471</v>
      </c>
      <c r="O180" s="147" t="s">
        <v>2473</v>
      </c>
      <c r="P180" s="193" t="s">
        <v>2602</v>
      </c>
      <c r="Q180" s="117" t="s">
        <v>2227</v>
      </c>
    </row>
    <row r="181" spans="1:17" ht="18" x14ac:dyDescent="0.25">
      <c r="A181" s="119" t="str">
        <f>VLOOKUP(E181,'LISTADO ATM'!$A$2:$C$901,3,0)</f>
        <v>DISTRITO NACIONAL</v>
      </c>
      <c r="B181" s="136">
        <v>335859937</v>
      </c>
      <c r="C181" s="118">
        <v>44306.653090277781</v>
      </c>
      <c r="D181" s="119" t="s">
        <v>2188</v>
      </c>
      <c r="E181" s="120">
        <v>698</v>
      </c>
      <c r="F181" s="147" t="str">
        <f>VLOOKUP(E181,VIP!$A$2:$O12676,2,0)</f>
        <v>DRBR698</v>
      </c>
      <c r="G181" s="119" t="str">
        <f>VLOOKUP(E181,'LISTADO ATM'!$A$2:$B$900,2,0)</f>
        <v>ATM Parador Bellamar</v>
      </c>
      <c r="H181" s="119" t="str">
        <f>VLOOKUP(E181,VIP!$A$2:$O17597,7,FALSE)</f>
        <v>Si</v>
      </c>
      <c r="I181" s="119" t="str">
        <f>VLOOKUP(E181,VIP!$A$2:$O9562,8,FALSE)</f>
        <v>Si</v>
      </c>
      <c r="J181" s="119" t="str">
        <f>VLOOKUP(E181,VIP!$A$2:$O9512,8,FALSE)</f>
        <v>Si</v>
      </c>
      <c r="K181" s="119" t="str">
        <f>VLOOKUP(E181,VIP!$A$2:$O13086,6,0)</f>
        <v>NO</v>
      </c>
      <c r="L181" s="121" t="s">
        <v>2430</v>
      </c>
      <c r="M181" s="117" t="s">
        <v>2464</v>
      </c>
      <c r="N181" s="117" t="s">
        <v>2471</v>
      </c>
      <c r="O181" s="147" t="s">
        <v>2473</v>
      </c>
      <c r="P181" s="134"/>
      <c r="Q181" s="117" t="s">
        <v>2430</v>
      </c>
    </row>
    <row r="182" spans="1:17" ht="18" x14ac:dyDescent="0.25">
      <c r="A182" s="119" t="str">
        <f>VLOOKUP(E182,'LISTADO ATM'!$A$2:$C$901,3,0)</f>
        <v>NORTE</v>
      </c>
      <c r="B182" s="136">
        <v>335859963</v>
      </c>
      <c r="C182" s="118">
        <v>44306.658229166664</v>
      </c>
      <c r="D182" s="119" t="s">
        <v>2189</v>
      </c>
      <c r="E182" s="120">
        <v>760</v>
      </c>
      <c r="F182" s="147" t="str">
        <f>VLOOKUP(E182,VIP!$A$2:$O12675,2,0)</f>
        <v>DRBR760</v>
      </c>
      <c r="G182" s="119" t="str">
        <f>VLOOKUP(E182,'LISTADO ATM'!$A$2:$B$900,2,0)</f>
        <v xml:space="preserve">ATM UNP Cruce Guayacanes (Mao) </v>
      </c>
      <c r="H182" s="119" t="str">
        <f>VLOOKUP(E182,VIP!$A$2:$O17596,7,FALSE)</f>
        <v>Si</v>
      </c>
      <c r="I182" s="119" t="str">
        <f>VLOOKUP(E182,VIP!$A$2:$O9561,8,FALSE)</f>
        <v>Si</v>
      </c>
      <c r="J182" s="119" t="str">
        <f>VLOOKUP(E182,VIP!$A$2:$O9511,8,FALSE)</f>
        <v>Si</v>
      </c>
      <c r="K182" s="119" t="str">
        <f>VLOOKUP(E182,VIP!$A$2:$O13085,6,0)</f>
        <v>NO</v>
      </c>
      <c r="L182" s="121" t="s">
        <v>2253</v>
      </c>
      <c r="M182" s="117" t="s">
        <v>2464</v>
      </c>
      <c r="N182" s="117" t="s">
        <v>2471</v>
      </c>
      <c r="O182" s="147" t="s">
        <v>2500</v>
      </c>
      <c r="P182" s="190"/>
      <c r="Q182" s="117" t="s">
        <v>2253</v>
      </c>
    </row>
  </sheetData>
  <autoFilter ref="A4:Q4">
    <sortState ref="A5:Q1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03" zoomScaleNormal="100" workbookViewId="0">
      <selection activeCell="C144" sqref="C14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9" t="s">
        <v>2157</v>
      </c>
      <c r="B1" s="160"/>
      <c r="C1" s="160"/>
      <c r="D1" s="160"/>
      <c r="E1" s="161"/>
    </row>
    <row r="2" spans="1:5" ht="25.5" x14ac:dyDescent="0.25">
      <c r="A2" s="162" t="s">
        <v>2469</v>
      </c>
      <c r="B2" s="163"/>
      <c r="C2" s="163"/>
      <c r="D2" s="163"/>
      <c r="E2" s="16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5" t="s">
        <v>2424</v>
      </c>
      <c r="B7" s="166"/>
      <c r="C7" s="166"/>
      <c r="D7" s="166"/>
      <c r="E7" s="167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554</v>
      </c>
      <c r="C9" s="114" t="str">
        <f>VLOOKUP(B9,'[1]LISTADO ATM'!$A$2:$B$821,2,0)</f>
        <v xml:space="preserve">ATM Oficina Isabel La Católica I </v>
      </c>
      <c r="D9" s="124" t="s">
        <v>2585</v>
      </c>
      <c r="E9" s="137">
        <v>335858486</v>
      </c>
    </row>
    <row r="10" spans="1:5" ht="18" x14ac:dyDescent="0.25">
      <c r="A10" s="100" t="str">
        <f>VLOOKUP(B10,'[1]LISTADO ATM'!$A$2:$C$821,3,0)</f>
        <v>DISTRITO NACIONAL</v>
      </c>
      <c r="B10" s="123">
        <v>516</v>
      </c>
      <c r="C10" s="114" t="str">
        <f>VLOOKUP(B10,'[1]LISTADO ATM'!$A$2:$B$821,2,0)</f>
        <v xml:space="preserve">ATM Oficina Gascue </v>
      </c>
      <c r="D10" s="124" t="s">
        <v>2585</v>
      </c>
      <c r="E10" s="138">
        <v>335858789</v>
      </c>
    </row>
    <row r="11" spans="1:5" ht="18" x14ac:dyDescent="0.25">
      <c r="A11" s="100" t="str">
        <f>VLOOKUP(B11,'[1]LISTADO ATM'!$A$2:$C$821,3,0)</f>
        <v>DISTRITO NACIONAL</v>
      </c>
      <c r="B11" s="123">
        <v>234</v>
      </c>
      <c r="C11" s="114" t="str">
        <f>VLOOKUP(B11,'[1]LISTADO ATM'!$A$2:$B$821,2,0)</f>
        <v xml:space="preserve">ATM Oficina Boca Chica I </v>
      </c>
      <c r="D11" s="124" t="s">
        <v>2585</v>
      </c>
      <c r="E11" s="128">
        <v>335856471</v>
      </c>
    </row>
    <row r="12" spans="1:5" ht="18" x14ac:dyDescent="0.25">
      <c r="A12" s="100" t="str">
        <f>VLOOKUP(B12,'[1]LISTADO ATM'!$A$2:$C$821,3,0)</f>
        <v>DISTRITO NACIONAL</v>
      </c>
      <c r="B12" s="123">
        <v>390</v>
      </c>
      <c r="C12" s="114" t="str">
        <f>VLOOKUP(B12,'[1]LISTADO ATM'!$A$2:$B$821,2,0)</f>
        <v xml:space="preserve">ATM Oficina Boca Chica II </v>
      </c>
      <c r="D12" s="124" t="s">
        <v>2585</v>
      </c>
      <c r="E12" s="128">
        <v>335856875</v>
      </c>
    </row>
    <row r="13" spans="1:5" ht="18" x14ac:dyDescent="0.25">
      <c r="A13" s="100" t="str">
        <f>VLOOKUP(B13,'[1]LISTADO ATM'!$A$2:$C$821,3,0)</f>
        <v>DISTRITO NACIONAL</v>
      </c>
      <c r="B13" s="123">
        <v>701</v>
      </c>
      <c r="C13" s="114" t="str">
        <f>VLOOKUP(B13,'[1]LISTADO ATM'!$A$2:$B$821,2,0)</f>
        <v>ATM Autoservicio Los Alcarrizos</v>
      </c>
      <c r="D13" s="124" t="s">
        <v>2585</v>
      </c>
      <c r="E13" s="128">
        <v>335856158</v>
      </c>
    </row>
    <row r="14" spans="1:5" ht="18" x14ac:dyDescent="0.25">
      <c r="A14" s="100" t="str">
        <f>VLOOKUP(B14,'[1]LISTADO ATM'!$A$2:$C$821,3,0)</f>
        <v>SUR</v>
      </c>
      <c r="B14" s="123">
        <v>783</v>
      </c>
      <c r="C14" s="114" t="str">
        <f>VLOOKUP(B14,'[1]LISTADO ATM'!$A$2:$B$821,2,0)</f>
        <v xml:space="preserve">ATM Autobanco Alfa y Omega (Barahona) </v>
      </c>
      <c r="D14" s="124" t="s">
        <v>2585</v>
      </c>
      <c r="E14" s="137">
        <v>335857054</v>
      </c>
    </row>
    <row r="15" spans="1:5" ht="18" x14ac:dyDescent="0.25">
      <c r="A15" s="100" t="str">
        <f>VLOOKUP(B15,'[1]LISTADO ATM'!$A$2:$C$821,3,0)</f>
        <v>DISTRITO NACIONAL</v>
      </c>
      <c r="B15" s="123">
        <v>721</v>
      </c>
      <c r="C15" s="114" t="str">
        <f>VLOOKUP(B15,'[1]LISTADO ATM'!$A$2:$B$821,2,0)</f>
        <v xml:space="preserve">ATM Oficina Charles de Gaulle II </v>
      </c>
      <c r="D15" s="124" t="s">
        <v>2585</v>
      </c>
      <c r="E15" s="137">
        <v>335858330</v>
      </c>
    </row>
    <row r="16" spans="1:5" ht="18" x14ac:dyDescent="0.25">
      <c r="A16" s="100" t="str">
        <f>VLOOKUP(B16,'[1]LISTADO ATM'!$A$2:$C$821,3,0)</f>
        <v>NORTE</v>
      </c>
      <c r="B16" s="123">
        <v>157</v>
      </c>
      <c r="C16" s="114" t="str">
        <f>VLOOKUP(B16,'[1]LISTADO ATM'!$A$2:$B$821,2,0)</f>
        <v xml:space="preserve">ATM Oficina Samaná </v>
      </c>
      <c r="D16" s="124" t="s">
        <v>2585</v>
      </c>
      <c r="E16" s="128">
        <v>335858806</v>
      </c>
    </row>
    <row r="17" spans="1:5" ht="18" x14ac:dyDescent="0.25">
      <c r="A17" s="100" t="str">
        <f>VLOOKUP(B17,'[1]LISTADO ATM'!$A$2:$C$821,3,0)</f>
        <v>ESTE</v>
      </c>
      <c r="B17" s="123">
        <v>268</v>
      </c>
      <c r="C17" s="114" t="str">
        <f>VLOOKUP(B17,'[1]LISTADO ATM'!$A$2:$B$821,2,0)</f>
        <v xml:space="preserve">ATM Autobanco La Altagracia (Higuey) </v>
      </c>
      <c r="D17" s="124" t="s">
        <v>2585</v>
      </c>
      <c r="E17" s="128">
        <v>335858822</v>
      </c>
    </row>
    <row r="18" spans="1:5" ht="18" x14ac:dyDescent="0.25">
      <c r="A18" s="100" t="str">
        <f>VLOOKUP(B18,'[1]LISTADO ATM'!$A$2:$C$821,3,0)</f>
        <v>ESTE</v>
      </c>
      <c r="B18" s="123">
        <v>188</v>
      </c>
      <c r="C18" s="114" t="str">
        <f>VLOOKUP(B18,'[1]LISTADO ATM'!$A$2:$B$821,2,0)</f>
        <v xml:space="preserve">ATM UNP Miches </v>
      </c>
      <c r="D18" s="124" t="s">
        <v>2585</v>
      </c>
      <c r="E18" s="137">
        <v>335858792</v>
      </c>
    </row>
    <row r="19" spans="1:5" ht="18" x14ac:dyDescent="0.25">
      <c r="A19" s="100" t="str">
        <f>VLOOKUP(B19,'[1]LISTADO ATM'!$A$2:$C$821,3,0)</f>
        <v>NORTE</v>
      </c>
      <c r="B19" s="123">
        <v>432</v>
      </c>
      <c r="C19" s="114" t="str">
        <f>VLOOKUP(B19,'[1]LISTADO ATM'!$A$2:$B$821,2,0)</f>
        <v xml:space="preserve">ATM Oficina Puerto Plata II </v>
      </c>
      <c r="D19" s="124" t="s">
        <v>2585</v>
      </c>
      <c r="E19" s="137">
        <v>335858785</v>
      </c>
    </row>
    <row r="20" spans="1:5" ht="18" x14ac:dyDescent="0.25">
      <c r="A20" s="100" t="str">
        <f>VLOOKUP(B20,'[1]LISTADO ATM'!$A$2:$C$821,3,0)</f>
        <v>DISTRITO NACIONAL</v>
      </c>
      <c r="B20" s="123">
        <v>192</v>
      </c>
      <c r="C20" s="114" t="str">
        <f>VLOOKUP(B20,'[1]LISTADO ATM'!$A$2:$B$821,2,0)</f>
        <v xml:space="preserve">ATM Autobanco Luperón II </v>
      </c>
      <c r="D20" s="124" t="s">
        <v>2585</v>
      </c>
      <c r="E20" s="123">
        <v>335859191</v>
      </c>
    </row>
    <row r="21" spans="1:5" ht="18" x14ac:dyDescent="0.25">
      <c r="A21" s="100" t="str">
        <f>VLOOKUP(B21,'[1]LISTADO ATM'!$A$2:$C$821,3,0)</f>
        <v>DISTRITO NACIONAL</v>
      </c>
      <c r="B21" s="123">
        <v>620</v>
      </c>
      <c r="C21" s="114" t="str">
        <f>VLOOKUP(B21,'[1]LISTADO ATM'!$A$2:$B$821,2,0)</f>
        <v xml:space="preserve">ATM Ministerio de Medio Ambiente </v>
      </c>
      <c r="D21" s="124" t="s">
        <v>2585</v>
      </c>
      <c r="E21" s="123">
        <v>335859182</v>
      </c>
    </row>
    <row r="22" spans="1:5" ht="18" x14ac:dyDescent="0.25">
      <c r="A22" s="100" t="str">
        <f>VLOOKUP(B22,'[1]LISTADO ATM'!$A$2:$C$821,3,0)</f>
        <v>DISTRITO NACIONAL</v>
      </c>
      <c r="B22" s="123">
        <v>629</v>
      </c>
      <c r="C22" s="114" t="str">
        <f>VLOOKUP(B22,'[1]LISTADO ATM'!$A$2:$B$821,2,0)</f>
        <v xml:space="preserve">ATM Oficina Americana Independencia I </v>
      </c>
      <c r="D22" s="124" t="s">
        <v>2585</v>
      </c>
      <c r="E22" s="137">
        <v>335858323</v>
      </c>
    </row>
    <row r="23" spans="1:5" ht="18" x14ac:dyDescent="0.25">
      <c r="A23" s="100" t="str">
        <f>VLOOKUP(B23,'[1]LISTADO ATM'!$A$2:$C$821,3,0)</f>
        <v>SUR</v>
      </c>
      <c r="B23" s="123">
        <v>537</v>
      </c>
      <c r="C23" s="114" t="str">
        <f>VLOOKUP(B23,'[1]LISTADO ATM'!$A$2:$B$821,2,0)</f>
        <v xml:space="preserve">ATM Estación Texaco Enriquillo (Barahona) </v>
      </c>
      <c r="D23" s="124" t="s">
        <v>2585</v>
      </c>
      <c r="E23" s="128">
        <v>335858577</v>
      </c>
    </row>
    <row r="24" spans="1:5" ht="18" x14ac:dyDescent="0.25">
      <c r="A24" s="100" t="str">
        <f>VLOOKUP(B24,'[1]LISTADO ATM'!$A$2:$C$821,3,0)</f>
        <v>DISTRITO NACIONAL</v>
      </c>
      <c r="B24" s="123">
        <v>836</v>
      </c>
      <c r="C24" s="114" t="str">
        <f>VLOOKUP(B24,'[1]LISTADO ATM'!$A$2:$B$821,2,0)</f>
        <v xml:space="preserve">ATM UNP Plaza Luperón </v>
      </c>
      <c r="D24" s="124" t="s">
        <v>2585</v>
      </c>
      <c r="E24" s="137">
        <v>335858159</v>
      </c>
    </row>
    <row r="25" spans="1:5" ht="18" x14ac:dyDescent="0.25">
      <c r="A25" s="100" t="str">
        <f>VLOOKUP(B25,'[1]LISTADO ATM'!$A$2:$C$821,3,0)</f>
        <v>DISTRITO NACIONAL</v>
      </c>
      <c r="B25" s="123">
        <v>577</v>
      </c>
      <c r="C25" s="114" t="str">
        <f>VLOOKUP(B25,'[1]LISTADO ATM'!$A$2:$B$821,2,0)</f>
        <v xml:space="preserve">ATM Olé Ave. Duarte </v>
      </c>
      <c r="D25" s="124" t="s">
        <v>2585</v>
      </c>
      <c r="E25" s="128">
        <v>335856929</v>
      </c>
    </row>
    <row r="26" spans="1:5" ht="18" x14ac:dyDescent="0.25">
      <c r="A26" s="100" t="str">
        <f>VLOOKUP(B26,'[1]LISTADO ATM'!$A$2:$C$821,3,0)</f>
        <v>DISTRITO NACIONAL</v>
      </c>
      <c r="B26" s="123">
        <v>786</v>
      </c>
      <c r="C26" s="114" t="str">
        <f>VLOOKUP(B26,'[1]LISTADO ATM'!$A$2:$B$821,2,0)</f>
        <v xml:space="preserve">ATM Oficina Agora Mall II </v>
      </c>
      <c r="D26" s="124" t="s">
        <v>2585</v>
      </c>
      <c r="E26" s="128">
        <v>335859252</v>
      </c>
    </row>
    <row r="27" spans="1:5" ht="18" x14ac:dyDescent="0.25">
      <c r="A27" s="100" t="str">
        <f>VLOOKUP(B27,'[1]LISTADO ATM'!$A$2:$C$821,3,0)</f>
        <v>DISTRITO NACIONAL</v>
      </c>
      <c r="B27" s="123">
        <v>979</v>
      </c>
      <c r="C27" s="114" t="str">
        <f>VLOOKUP(B27,'[1]LISTADO ATM'!$A$2:$B$821,2,0)</f>
        <v xml:space="preserve">ATM Oficina Luperón I </v>
      </c>
      <c r="D27" s="124" t="s">
        <v>2585</v>
      </c>
      <c r="E27" s="137">
        <v>335856947</v>
      </c>
    </row>
    <row r="28" spans="1:5" ht="18" x14ac:dyDescent="0.25">
      <c r="A28" s="100" t="str">
        <f>VLOOKUP(B28,'[1]LISTADO ATM'!$A$2:$C$821,3,0)</f>
        <v>DISTRITO NACIONAL</v>
      </c>
      <c r="B28" s="123">
        <v>169</v>
      </c>
      <c r="C28" s="114" t="str">
        <f>VLOOKUP(B28,'[1]LISTADO ATM'!$A$2:$B$821,2,0)</f>
        <v xml:space="preserve">ATM Oficina Caonabo </v>
      </c>
      <c r="D28" s="124" t="s">
        <v>2585</v>
      </c>
      <c r="E28" s="137">
        <v>335857469</v>
      </c>
    </row>
    <row r="29" spans="1:5" ht="18" x14ac:dyDescent="0.25">
      <c r="A29" s="100" t="str">
        <f>VLOOKUP(B29,'[1]LISTADO ATM'!$A$2:$C$821,3,0)</f>
        <v>DISTRITO NACIONAL</v>
      </c>
      <c r="B29" s="123">
        <v>183</v>
      </c>
      <c r="C29" s="114" t="str">
        <f>VLOOKUP(B29,'[1]LISTADO ATM'!$A$2:$B$821,2,0)</f>
        <v>ATM Estación Nativa Km. 22 Aut. Duarte.</v>
      </c>
      <c r="D29" s="124" t="s">
        <v>2585</v>
      </c>
      <c r="E29" s="137">
        <v>335857910</v>
      </c>
    </row>
    <row r="30" spans="1:5" ht="18" x14ac:dyDescent="0.25">
      <c r="A30" s="100" t="str">
        <f>VLOOKUP(B30,'[1]LISTADO ATM'!$A$2:$C$821,3,0)</f>
        <v>DISTRITO NACIONAL</v>
      </c>
      <c r="B30" s="123">
        <v>243</v>
      </c>
      <c r="C30" s="114" t="str">
        <f>VLOOKUP(B30,'[1]LISTADO ATM'!$A$2:$B$821,2,0)</f>
        <v xml:space="preserve">ATM Autoservicio Plaza Central  </v>
      </c>
      <c r="D30" s="124" t="s">
        <v>2585</v>
      </c>
      <c r="E30" s="137">
        <v>335858103</v>
      </c>
    </row>
    <row r="31" spans="1:5" ht="18" x14ac:dyDescent="0.25">
      <c r="A31" s="100" t="str">
        <f>VLOOKUP(B31,'[1]LISTADO ATM'!$A$2:$C$821,3,0)</f>
        <v>SUR</v>
      </c>
      <c r="B31" s="123">
        <v>403</v>
      </c>
      <c r="C31" s="114" t="str">
        <f>VLOOKUP(B31,'[1]LISTADO ATM'!$A$2:$B$821,2,0)</f>
        <v xml:space="preserve">ATM Oficina Vicente Noble </v>
      </c>
      <c r="D31" s="124" t="s">
        <v>2585</v>
      </c>
      <c r="E31" s="137">
        <v>335858123</v>
      </c>
    </row>
    <row r="32" spans="1:5" ht="18" x14ac:dyDescent="0.25">
      <c r="A32" s="100" t="str">
        <f>VLOOKUP(B32,'[1]LISTADO ATM'!$A$2:$C$821,3,0)</f>
        <v>DISTRITO NACIONAL</v>
      </c>
      <c r="B32" s="123">
        <v>441</v>
      </c>
      <c r="C32" s="114" t="str">
        <f>VLOOKUP(B32,'[1]LISTADO ATM'!$A$2:$B$821,2,0)</f>
        <v>ATM Estacion de Servicio Romulo Betancour</v>
      </c>
      <c r="D32" s="124" t="s">
        <v>2585</v>
      </c>
      <c r="E32" s="137">
        <v>335858154</v>
      </c>
    </row>
    <row r="33" spans="1:5" ht="18" x14ac:dyDescent="0.25">
      <c r="A33" s="100" t="str">
        <f>VLOOKUP(B33,'[1]LISTADO ATM'!$A$2:$C$821,3,0)</f>
        <v>DISTRITO NACIONAL</v>
      </c>
      <c r="B33" s="123">
        <v>162</v>
      </c>
      <c r="C33" s="114" t="str">
        <f>VLOOKUP(B33,'[1]LISTADO ATM'!$A$2:$B$821,2,0)</f>
        <v xml:space="preserve">ATM Oficina Tiradentes I </v>
      </c>
      <c r="D33" s="124" t="s">
        <v>2585</v>
      </c>
      <c r="E33" s="137">
        <v>335858598</v>
      </c>
    </row>
    <row r="34" spans="1:5" ht="18" x14ac:dyDescent="0.25">
      <c r="A34" s="100" t="str">
        <f>VLOOKUP(B34,'[1]LISTADO ATM'!$A$2:$C$821,3,0)</f>
        <v>DISTRITO NACIONAL</v>
      </c>
      <c r="B34" s="123">
        <v>925</v>
      </c>
      <c r="C34" s="114" t="str">
        <f>VLOOKUP(B34,'[1]LISTADO ATM'!$A$2:$B$821,2,0)</f>
        <v xml:space="preserve">ATM Oficina Plaza Lama Av. 27 de Febrero </v>
      </c>
      <c r="D34" s="124" t="s">
        <v>2585</v>
      </c>
      <c r="E34" s="137">
        <v>335858610</v>
      </c>
    </row>
    <row r="35" spans="1:5" ht="18" x14ac:dyDescent="0.25">
      <c r="A35" s="100" t="str">
        <f>VLOOKUP(B35,'[1]LISTADO ATM'!$A$2:$C$821,3,0)</f>
        <v>DISTRITO NACIONAL</v>
      </c>
      <c r="B35" s="123">
        <v>194</v>
      </c>
      <c r="C35" s="114" t="str">
        <f>VLOOKUP(B35,'[1]LISTADO ATM'!$A$2:$B$821,2,0)</f>
        <v xml:space="preserve">ATM UNP Pantoja </v>
      </c>
      <c r="D35" s="124" t="s">
        <v>2585</v>
      </c>
      <c r="E35" s="137">
        <v>335858783</v>
      </c>
    </row>
    <row r="36" spans="1:5" ht="18" x14ac:dyDescent="0.25">
      <c r="A36" s="100" t="str">
        <f>VLOOKUP(B36,'[1]LISTADO ATM'!$A$2:$C$821,3,0)</f>
        <v>ESTE</v>
      </c>
      <c r="B36" s="123">
        <v>608</v>
      </c>
      <c r="C36" s="114" t="str">
        <f>VLOOKUP(B36,'[1]LISTADO ATM'!$A$2:$B$821,2,0)</f>
        <v xml:space="preserve">ATM Oficina Jumbo (San Pedro) </v>
      </c>
      <c r="D36" s="124" t="s">
        <v>2585</v>
      </c>
      <c r="E36" s="138">
        <v>335858788</v>
      </c>
    </row>
    <row r="37" spans="1:5" ht="18" x14ac:dyDescent="0.25">
      <c r="A37" s="100" t="str">
        <f>VLOOKUP(B37,'[1]LISTADO ATM'!$A$2:$C$821,3,0)</f>
        <v>DISTRITO NACIONAL</v>
      </c>
      <c r="B37" s="123">
        <v>713</v>
      </c>
      <c r="C37" s="114" t="str">
        <f>VLOOKUP(B37,'[1]LISTADO ATM'!$A$2:$B$821,2,0)</f>
        <v xml:space="preserve">ATM Oficina Las Américas </v>
      </c>
      <c r="D37" s="124" t="s">
        <v>2585</v>
      </c>
      <c r="E37" s="138">
        <v>335858790</v>
      </c>
    </row>
    <row r="38" spans="1:5" ht="18" x14ac:dyDescent="0.25">
      <c r="A38" s="100" t="str">
        <f>VLOOKUP(B38,'[1]LISTADO ATM'!$A$2:$C$821,3,0)</f>
        <v>ESTE</v>
      </c>
      <c r="B38" s="123">
        <v>844</v>
      </c>
      <c r="C38" s="114" t="str">
        <f>VLOOKUP(B38,'[1]LISTADO ATM'!$A$2:$B$821,2,0)</f>
        <v xml:space="preserve">ATM San Juan Shopping Center (Bávaro) </v>
      </c>
      <c r="D38" s="124" t="s">
        <v>2585</v>
      </c>
      <c r="E38" s="138">
        <v>335858791</v>
      </c>
    </row>
    <row r="39" spans="1:5" ht="18" x14ac:dyDescent="0.25">
      <c r="A39" s="100" t="str">
        <f>VLOOKUP(B39,'[1]LISTADO ATM'!$A$2:$C$821,3,0)</f>
        <v>DISTRITO NACIONAL</v>
      </c>
      <c r="B39" s="123">
        <v>394</v>
      </c>
      <c r="C39" s="114" t="str">
        <f>VLOOKUP(B39,'[1]LISTADO ATM'!$A$2:$B$821,2,0)</f>
        <v xml:space="preserve">ATM Multicentro La Sirena Luperón </v>
      </c>
      <c r="D39" s="124" t="s">
        <v>2585</v>
      </c>
      <c r="E39" s="123">
        <v>335858808</v>
      </c>
    </row>
    <row r="40" spans="1:5" ht="18" x14ac:dyDescent="0.25">
      <c r="A40" s="100" t="str">
        <f>VLOOKUP(B40,'[1]LISTADO ATM'!$A$2:$C$821,3,0)</f>
        <v>DISTRITO NACIONAL</v>
      </c>
      <c r="B40" s="123">
        <v>312</v>
      </c>
      <c r="C40" s="114" t="str">
        <f>VLOOKUP(B40,'[1]LISTADO ATM'!$A$2:$B$821,2,0)</f>
        <v xml:space="preserve">ATM Oficina Tiradentes II (Naco) </v>
      </c>
      <c r="D40" s="124" t="s">
        <v>2585</v>
      </c>
      <c r="E40" s="123">
        <v>335859066</v>
      </c>
    </row>
    <row r="41" spans="1:5" ht="18" x14ac:dyDescent="0.25">
      <c r="A41" s="100" t="str">
        <f>VLOOKUP(B41,'[1]LISTADO ATM'!$A$2:$C$821,3,0)</f>
        <v>SUR</v>
      </c>
      <c r="B41" s="123">
        <v>962</v>
      </c>
      <c r="C41" s="114" t="str">
        <f>VLOOKUP(B41,'[1]LISTADO ATM'!$A$2:$B$821,2,0)</f>
        <v xml:space="preserve">ATM Oficina Villa Ofelia II (San Juan) </v>
      </c>
      <c r="D41" s="124" t="s">
        <v>2585</v>
      </c>
      <c r="E41" s="123">
        <v>335859115</v>
      </c>
    </row>
    <row r="42" spans="1:5" ht="18" x14ac:dyDescent="0.25">
      <c r="A42" s="100" t="str">
        <f>VLOOKUP(B42,'[1]LISTADO ATM'!$A$2:$C$821,3,0)</f>
        <v>DISTRITO NACIONAL</v>
      </c>
      <c r="B42" s="123">
        <v>325</v>
      </c>
      <c r="C42" s="114" t="str">
        <f>VLOOKUP(B42,'[1]LISTADO ATM'!$A$2:$B$821,2,0)</f>
        <v>ATM Casa Edwin</v>
      </c>
      <c r="D42" s="124" t="s">
        <v>2585</v>
      </c>
      <c r="E42" s="123">
        <v>335859206</v>
      </c>
    </row>
    <row r="43" spans="1:5" ht="18" x14ac:dyDescent="0.25">
      <c r="A43" s="100" t="str">
        <f>VLOOKUP(B43,'[1]LISTADO ATM'!$A$2:$C$821,3,0)</f>
        <v>NORTE</v>
      </c>
      <c r="B43" s="123">
        <v>119</v>
      </c>
      <c r="C43" s="114" t="str">
        <f>VLOOKUP(B43,'[1]LISTADO ATM'!$A$2:$B$821,2,0)</f>
        <v>ATM Oficina La Barranquita</v>
      </c>
      <c r="D43" s="124" t="s">
        <v>2585</v>
      </c>
      <c r="E43" s="138">
        <v>335858779</v>
      </c>
    </row>
    <row r="44" spans="1:5" ht="18" x14ac:dyDescent="0.25">
      <c r="A44" s="100" t="str">
        <f>VLOOKUP(B44,'[1]LISTADO ATM'!$A$2:$C$821,3,0)</f>
        <v>DISTRITO NACIONAL</v>
      </c>
      <c r="B44" s="123">
        <v>147</v>
      </c>
      <c r="C44" s="114" t="str">
        <f>VLOOKUP(B44,'[1]LISTADO ATM'!$A$2:$B$821,2,0)</f>
        <v xml:space="preserve">ATM Kiosco Megacentro I </v>
      </c>
      <c r="D44" s="124" t="s">
        <v>2585</v>
      </c>
      <c r="E44" s="138">
        <v>335857656</v>
      </c>
    </row>
    <row r="45" spans="1:5" ht="18" x14ac:dyDescent="0.25">
      <c r="A45" s="100" t="str">
        <f>VLOOKUP(B45,'[1]LISTADO ATM'!$A$2:$C$821,3,0)</f>
        <v>DISTRITO NACIONAL</v>
      </c>
      <c r="B45" s="123">
        <v>180</v>
      </c>
      <c r="C45" s="114" t="str">
        <f>VLOOKUP(B45,'[1]LISTADO ATM'!$A$2:$B$821,2,0)</f>
        <v xml:space="preserve">ATM Megacentro II </v>
      </c>
      <c r="D45" s="124" t="s">
        <v>2585</v>
      </c>
      <c r="E45" s="138">
        <v>335856931</v>
      </c>
    </row>
    <row r="46" spans="1:5" ht="18" x14ac:dyDescent="0.25">
      <c r="A46" s="100" t="str">
        <f>VLOOKUP(B46,'[1]LISTADO ATM'!$A$2:$C$821,3,0)</f>
        <v>DISTRITO NACIONAL</v>
      </c>
      <c r="B46" s="123">
        <v>566</v>
      </c>
      <c r="C46" s="114" t="str">
        <f>VLOOKUP(B46,'[1]LISTADO ATM'!$A$2:$B$821,2,0)</f>
        <v xml:space="preserve">ATM Hiper Olé Aut. Duarte </v>
      </c>
      <c r="D46" s="124" t="s">
        <v>2585</v>
      </c>
      <c r="E46" s="138">
        <v>335857907</v>
      </c>
    </row>
    <row r="47" spans="1:5" ht="18" x14ac:dyDescent="0.25">
      <c r="A47" s="100" t="str">
        <f>VLOOKUP(B47,'[1]LISTADO ATM'!$A$2:$C$821,3,0)</f>
        <v>DISTRITO NACIONAL</v>
      </c>
      <c r="B47" s="123">
        <v>60</v>
      </c>
      <c r="C47" s="114" t="str">
        <f>VLOOKUP(B47,'[1]LISTADO ATM'!$A$2:$B$821,2,0)</f>
        <v xml:space="preserve">ATM Autobanco 27 de Febrero </v>
      </c>
      <c r="D47" s="124" t="s">
        <v>2585</v>
      </c>
      <c r="E47" s="138">
        <v>335857916</v>
      </c>
    </row>
    <row r="48" spans="1:5" ht="18" x14ac:dyDescent="0.25">
      <c r="A48" s="100" t="str">
        <f>VLOOKUP(B48,'[1]LISTADO ATM'!$A$2:$C$821,3,0)</f>
        <v>DISTRITO NACIONAL</v>
      </c>
      <c r="B48" s="123">
        <v>800</v>
      </c>
      <c r="C48" s="114" t="str">
        <f>VLOOKUP(B48,'[1]LISTADO ATM'!$A$2:$B$821,2,0)</f>
        <v xml:space="preserve">ATM Estación Next Dipsa Pedro Livio Cedeño </v>
      </c>
      <c r="D48" s="124" t="s">
        <v>2585</v>
      </c>
      <c r="E48" s="138">
        <v>335859457</v>
      </c>
    </row>
    <row r="49" spans="1:5" ht="17.25" customHeight="1" x14ac:dyDescent="0.25">
      <c r="A49" s="100" t="str">
        <f>VLOOKUP(B49,'[1]LISTADO ATM'!$A$2:$C$821,3,0)</f>
        <v>DISTRITO NACIONAL</v>
      </c>
      <c r="B49" s="123">
        <v>708</v>
      </c>
      <c r="C49" s="114" t="str">
        <f>VLOOKUP(B49,'[1]LISTADO ATM'!$A$2:$B$821,2,0)</f>
        <v xml:space="preserve">ATM El Vestir De Hoy </v>
      </c>
      <c r="D49" s="124" t="s">
        <v>2585</v>
      </c>
      <c r="E49" s="138">
        <v>335858784</v>
      </c>
    </row>
    <row r="50" spans="1:5" ht="18" x14ac:dyDescent="0.25">
      <c r="A50" s="100" t="str">
        <f>VLOOKUP(B50,'[1]LISTADO ATM'!$A$2:$C$821,3,0)</f>
        <v>DISTRITO NACIONAL</v>
      </c>
      <c r="B50" s="123">
        <v>938</v>
      </c>
      <c r="C50" s="114" t="str">
        <f>VLOOKUP(B50,'[1]LISTADO ATM'!$A$2:$B$821,2,0)</f>
        <v xml:space="preserve">ATM Autobanco Oficina Filadelfia Plaza </v>
      </c>
      <c r="D50" s="124" t="s">
        <v>2585</v>
      </c>
      <c r="E50" s="138">
        <v>335856964</v>
      </c>
    </row>
    <row r="51" spans="1:5" ht="18" x14ac:dyDescent="0.25">
      <c r="A51" s="100" t="str">
        <f>VLOOKUP(B51,'[1]LISTADO ATM'!$A$2:$C$821,3,0)</f>
        <v>ESTE</v>
      </c>
      <c r="B51" s="123">
        <v>612</v>
      </c>
      <c r="C51" s="114" t="str">
        <f>VLOOKUP(B51,'[1]LISTADO ATM'!$A$2:$B$821,2,0)</f>
        <v xml:space="preserve">ATM Plaza Orense (La Romana) </v>
      </c>
      <c r="D51" s="124" t="s">
        <v>2585</v>
      </c>
      <c r="E51" s="138">
        <v>335857888</v>
      </c>
    </row>
    <row r="52" spans="1:5" ht="18" x14ac:dyDescent="0.25">
      <c r="A52" s="100" t="str">
        <f>VLOOKUP(B52,'[1]LISTADO ATM'!$A$2:$C$821,3,0)</f>
        <v>SUR</v>
      </c>
      <c r="B52" s="123">
        <v>5</v>
      </c>
      <c r="C52" s="114" t="str">
        <f>VLOOKUP(B52,'[1]LISTADO ATM'!$A$2:$B$821,2,0)</f>
        <v>ATM Oficina Autoservicio Villa Ofelia (San Juan)</v>
      </c>
      <c r="D52" s="124" t="s">
        <v>2585</v>
      </c>
      <c r="E52" s="138">
        <v>335857603</v>
      </c>
    </row>
    <row r="53" spans="1:5" ht="18" x14ac:dyDescent="0.25">
      <c r="A53" s="100" t="str">
        <f>VLOOKUP(B53,'[1]LISTADO ATM'!$A$2:$C$821,3,0)</f>
        <v>NORTE</v>
      </c>
      <c r="B53" s="123">
        <v>757</v>
      </c>
      <c r="C53" s="114" t="str">
        <f>VLOOKUP(B53,'[1]LISTADO ATM'!$A$2:$B$821,2,0)</f>
        <v xml:space="preserve">ATM UNP Plaza Paseo (Santiago) </v>
      </c>
      <c r="D53" s="124" t="s">
        <v>2585</v>
      </c>
      <c r="E53" s="123">
        <v>335859620</v>
      </c>
    </row>
    <row r="54" spans="1:5" ht="18" x14ac:dyDescent="0.25">
      <c r="A54" s="100" t="str">
        <f>VLOOKUP(B54,'[1]LISTADO ATM'!$A$2:$C$821,3,0)</f>
        <v>SUR</v>
      </c>
      <c r="B54" s="123">
        <v>89</v>
      </c>
      <c r="C54" s="114" t="str">
        <f>VLOOKUP(B54,'[1]LISTADO ATM'!$A$2:$B$821,2,0)</f>
        <v xml:space="preserve">ATM UNP El Cercado (San Juan) </v>
      </c>
      <c r="D54" s="124" t="s">
        <v>2585</v>
      </c>
      <c r="E54" s="123">
        <v>335859444</v>
      </c>
    </row>
    <row r="55" spans="1:5" ht="18" x14ac:dyDescent="0.25">
      <c r="A55" s="100" t="str">
        <f>VLOOKUP(B55,'[1]LISTADO ATM'!$A$2:$C$821,3,0)</f>
        <v>DISTRITO NACIONAL</v>
      </c>
      <c r="B55" s="123">
        <v>725</v>
      </c>
      <c r="C55" s="114" t="str">
        <f>VLOOKUP(B55,'[1]LISTADO ATM'!$A$2:$B$821,2,0)</f>
        <v xml:space="preserve">ATM El Huacal II  </v>
      </c>
      <c r="D55" s="124" t="s">
        <v>2585</v>
      </c>
      <c r="E55" s="138">
        <v>335858786</v>
      </c>
    </row>
    <row r="56" spans="1:5" ht="18" x14ac:dyDescent="0.25">
      <c r="A56" s="100" t="str">
        <f>VLOOKUP(B56,'[1]LISTADO ATM'!$A$2:$C$821,3,0)</f>
        <v>DISTRITO NACIONAL</v>
      </c>
      <c r="B56" s="123">
        <v>2</v>
      </c>
      <c r="C56" s="114" t="str">
        <f>VLOOKUP(B56,'[1]LISTADO ATM'!$A$2:$B$821,2,0)</f>
        <v>ATM Autoservicio Padre Castellano</v>
      </c>
      <c r="D56" s="124" t="s">
        <v>2585</v>
      </c>
      <c r="E56" s="128">
        <v>335856814</v>
      </c>
    </row>
    <row r="57" spans="1:5" ht="18" x14ac:dyDescent="0.25">
      <c r="A57" s="100" t="str">
        <f>VLOOKUP(B57,'[1]LISTADO ATM'!$A$2:$C$821,3,0)</f>
        <v>DISTRITO NACIONAL</v>
      </c>
      <c r="B57" s="123">
        <v>490</v>
      </c>
      <c r="C57" s="114" t="str">
        <f>VLOOKUP(B57,'[1]LISTADO ATM'!$A$2:$B$821,2,0)</f>
        <v xml:space="preserve">ATM Hospital Ney Arias Lora </v>
      </c>
      <c r="D57" s="124" t="s">
        <v>2585</v>
      </c>
      <c r="E57" s="138">
        <v>335859470</v>
      </c>
    </row>
    <row r="58" spans="1:5" ht="18" x14ac:dyDescent="0.25">
      <c r="A58" s="100" t="e">
        <f>VLOOKUP(B58,'[1]LISTADO ATM'!$A$2:$C$821,3,0)</f>
        <v>#N/A</v>
      </c>
      <c r="B58" s="123"/>
      <c r="C58" s="114" t="e">
        <f>VLOOKUP(B58,'[1]LISTADO ATM'!$A$2:$B$821,2,0)</f>
        <v>#N/A</v>
      </c>
      <c r="D58" s="124" t="s">
        <v>2585</v>
      </c>
      <c r="E58" s="123"/>
    </row>
    <row r="59" spans="1:5" ht="18" x14ac:dyDescent="0.25">
      <c r="A59" s="100" t="e">
        <f>VLOOKUP(B59,'[1]LISTADO ATM'!$A$2:$C$821,3,0)</f>
        <v>#N/A</v>
      </c>
      <c r="B59" s="123"/>
      <c r="C59" s="114" t="e">
        <f>VLOOKUP(B59,'[1]LISTADO ATM'!$A$2:$B$821,2,0)</f>
        <v>#N/A</v>
      </c>
      <c r="D59" s="124" t="s">
        <v>2585</v>
      </c>
      <c r="E59" s="123"/>
    </row>
    <row r="60" spans="1:5" ht="18" x14ac:dyDescent="0.25">
      <c r="A60" s="100" t="e">
        <f>VLOOKUP(B60,'[1]LISTADO ATM'!$A$2:$C$821,3,0)</f>
        <v>#N/A</v>
      </c>
      <c r="B60" s="123"/>
      <c r="C60" s="114" t="e">
        <f>VLOOKUP(B60,'[1]LISTADO ATM'!$A$2:$B$821,2,0)</f>
        <v>#N/A</v>
      </c>
      <c r="D60" s="124" t="s">
        <v>2585</v>
      </c>
      <c r="E60" s="138"/>
    </row>
    <row r="61" spans="1:5" ht="18.75" thickBot="1" x14ac:dyDescent="0.3">
      <c r="A61" s="103" t="s">
        <v>2494</v>
      </c>
      <c r="B61" s="133">
        <f>COUNT(B9:B60)</f>
        <v>49</v>
      </c>
      <c r="C61" s="168"/>
      <c r="D61" s="169"/>
      <c r="E61" s="170"/>
    </row>
    <row r="62" spans="1:5" x14ac:dyDescent="0.25">
      <c r="B62" s="105"/>
      <c r="E62" s="105"/>
    </row>
    <row r="63" spans="1:5" ht="18" x14ac:dyDescent="0.25">
      <c r="A63" s="165" t="s">
        <v>2495</v>
      </c>
      <c r="B63" s="166"/>
      <c r="C63" s="166"/>
      <c r="D63" s="166"/>
      <c r="E63" s="167"/>
    </row>
    <row r="64" spans="1:5" ht="18" x14ac:dyDescent="0.25">
      <c r="A64" s="102" t="s">
        <v>15</v>
      </c>
      <c r="B64" s="102" t="s">
        <v>2425</v>
      </c>
      <c r="C64" s="102" t="s">
        <v>46</v>
      </c>
      <c r="D64" s="102" t="s">
        <v>2428</v>
      </c>
      <c r="E64" s="102" t="s">
        <v>2426</v>
      </c>
    </row>
    <row r="65" spans="1:5" ht="18" x14ac:dyDescent="0.25">
      <c r="A65" s="100" t="str">
        <f>VLOOKUP(B65,'[1]LISTADO ATM'!$A$2:$C$821,3,0)</f>
        <v>DISTRITO NACIONAL</v>
      </c>
      <c r="B65" s="123">
        <v>540</v>
      </c>
      <c r="C65" s="114" t="str">
        <f>VLOOKUP(B65,'[1]LISTADO ATM'!$A$2:$B$821,2,0)</f>
        <v xml:space="preserve">ATM Autoservicio Sambil I </v>
      </c>
      <c r="D65" s="124" t="s">
        <v>2523</v>
      </c>
      <c r="E65" s="138">
        <v>335856986</v>
      </c>
    </row>
    <row r="66" spans="1:5" ht="18" x14ac:dyDescent="0.25">
      <c r="A66" s="100" t="str">
        <f>VLOOKUP(B66,'[1]LISTADO ATM'!$A$2:$C$821,3,0)</f>
        <v>ESTE</v>
      </c>
      <c r="B66" s="123">
        <v>399</v>
      </c>
      <c r="C66" s="114" t="str">
        <f>VLOOKUP(B66,'[1]LISTADO ATM'!$A$2:$B$821,2,0)</f>
        <v xml:space="preserve">ATM Oficina La Romana II </v>
      </c>
      <c r="D66" s="124" t="s">
        <v>2523</v>
      </c>
      <c r="E66" s="123">
        <v>335858815</v>
      </c>
    </row>
    <row r="67" spans="1:5" ht="18" x14ac:dyDescent="0.25">
      <c r="A67" s="100" t="str">
        <f>VLOOKUP(B67,'[1]LISTADO ATM'!$A$2:$C$821,3,0)</f>
        <v>DISTRITO NACIONAL</v>
      </c>
      <c r="B67" s="123">
        <v>900</v>
      </c>
      <c r="C67" s="114" t="str">
        <f>VLOOKUP(B67,'[1]LISTADO ATM'!$A$2:$B$821,2,0)</f>
        <v xml:space="preserve">ATM UNP Merca Santo Domingo </v>
      </c>
      <c r="D67" s="124" t="s">
        <v>2523</v>
      </c>
      <c r="E67" s="123">
        <v>335856881</v>
      </c>
    </row>
    <row r="68" spans="1:5" ht="18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2523</v>
      </c>
      <c r="E68" s="145"/>
    </row>
    <row r="69" spans="1:5" ht="18" x14ac:dyDescent="0.25">
      <c r="A69" s="100" t="e">
        <f>VLOOKUP(B69,'[1]LISTADO ATM'!$A$2:$C$821,3,0)</f>
        <v>#N/A</v>
      </c>
      <c r="B69" s="123"/>
      <c r="C69" s="114" t="e">
        <f>VLOOKUP(B69,'[1]LISTADO ATM'!$A$2:$B$821,2,0)</f>
        <v>#N/A</v>
      </c>
      <c r="D69" s="124" t="s">
        <v>2523</v>
      </c>
      <c r="E69" s="145"/>
    </row>
    <row r="70" spans="1:5" ht="18" x14ac:dyDescent="0.25">
      <c r="A70" s="100" t="e">
        <f>VLOOKUP(B70,'[1]LISTADO ATM'!$A$2:$C$821,3,0)</f>
        <v>#N/A</v>
      </c>
      <c r="B70" s="123"/>
      <c r="C70" s="114" t="e">
        <f>VLOOKUP(B70,'[1]LISTADO ATM'!$A$2:$B$821,2,0)</f>
        <v>#N/A</v>
      </c>
      <c r="D70" s="124" t="s">
        <v>2523</v>
      </c>
      <c r="E70" s="145"/>
    </row>
    <row r="71" spans="1:5" ht="18" x14ac:dyDescent="0.25">
      <c r="A71" s="100" t="e">
        <f>VLOOKUP(B71,'[1]LISTADO ATM'!$A$2:$C$821,3,0)</f>
        <v>#N/A</v>
      </c>
      <c r="B71" s="123"/>
      <c r="C71" s="114" t="e">
        <f>VLOOKUP(B71,'[1]LISTADO ATM'!$A$2:$B$821,2,0)</f>
        <v>#N/A</v>
      </c>
      <c r="D71" s="124" t="s">
        <v>2523</v>
      </c>
      <c r="E71" s="145"/>
    </row>
    <row r="72" spans="1:5" ht="18.75" thickBot="1" x14ac:dyDescent="0.3">
      <c r="A72" s="103" t="s">
        <v>2494</v>
      </c>
      <c r="B72" s="133">
        <f>COUNT(B65:B67)</f>
        <v>3</v>
      </c>
      <c r="C72" s="153"/>
      <c r="D72" s="154"/>
      <c r="E72" s="155"/>
    </row>
    <row r="73" spans="1:5" ht="15.75" thickBot="1" x14ac:dyDescent="0.3">
      <c r="B73" s="105"/>
      <c r="E73" s="105"/>
    </row>
    <row r="74" spans="1:5" ht="18.75" thickBot="1" x14ac:dyDescent="0.3">
      <c r="A74" s="156" t="s">
        <v>2496</v>
      </c>
      <c r="B74" s="157"/>
      <c r="C74" s="157"/>
      <c r="D74" s="157"/>
      <c r="E74" s="158"/>
    </row>
    <row r="75" spans="1:5" ht="18" x14ac:dyDescent="0.25">
      <c r="A75" s="102" t="s">
        <v>15</v>
      </c>
      <c r="B75" s="102" t="s">
        <v>2425</v>
      </c>
      <c r="C75" s="102" t="s">
        <v>46</v>
      </c>
      <c r="D75" s="102" t="s">
        <v>2428</v>
      </c>
      <c r="E75" s="102" t="s">
        <v>2426</v>
      </c>
    </row>
    <row r="76" spans="1:5" ht="18" x14ac:dyDescent="0.25">
      <c r="A76" s="123" t="str">
        <f>VLOOKUP(B76,'[1]LISTADO ATM'!$A$2:$C$821,3,0)</f>
        <v>ESTE</v>
      </c>
      <c r="B76" s="123">
        <v>651</v>
      </c>
      <c r="C76" s="123" t="str">
        <f>VLOOKUP(B76,'[1]LISTADO ATM'!$A$2:$B$821,2,0)</f>
        <v>ATM Eco Petroleo Romana</v>
      </c>
      <c r="D76" s="125" t="s">
        <v>2450</v>
      </c>
      <c r="E76" s="128">
        <v>335856978</v>
      </c>
    </row>
    <row r="77" spans="1:5" ht="18" x14ac:dyDescent="0.25">
      <c r="A77" s="123" t="str">
        <f>VLOOKUP(B77,'[1]LISTADO ATM'!$A$2:$C$821,3,0)</f>
        <v>DISTRITO NACIONAL</v>
      </c>
      <c r="B77" s="123">
        <v>231</v>
      </c>
      <c r="C77" s="123" t="str">
        <f>VLOOKUP(B77,'[1]LISTADO ATM'!$A$2:$B$821,2,0)</f>
        <v xml:space="preserve">ATM Oficina Zona Oriental </v>
      </c>
      <c r="D77" s="125" t="s">
        <v>2450</v>
      </c>
      <c r="E77" s="137">
        <v>335858325</v>
      </c>
    </row>
    <row r="78" spans="1:5" ht="18" x14ac:dyDescent="0.25">
      <c r="A78" s="123" t="str">
        <f>VLOOKUP(B78,'[1]LISTADO ATM'!$A$2:$C$821,3,0)</f>
        <v>DISTRITO NACIONAL</v>
      </c>
      <c r="B78" s="123">
        <v>904</v>
      </c>
      <c r="C78" s="123" t="str">
        <f>VLOOKUP(B78,'[1]LISTADO ATM'!$A$2:$B$821,2,0)</f>
        <v xml:space="preserve">ATM Oficina Multicentro La Sirena Churchill </v>
      </c>
      <c r="D78" s="125" t="s">
        <v>2450</v>
      </c>
      <c r="E78" s="137">
        <v>335858595</v>
      </c>
    </row>
    <row r="79" spans="1:5" ht="18" x14ac:dyDescent="0.25">
      <c r="A79" s="123" t="str">
        <f>VLOOKUP(B79,'[1]LISTADO ATM'!$A$2:$C$821,3,0)</f>
        <v>DISTRITO NACIONAL</v>
      </c>
      <c r="B79" s="123">
        <v>525</v>
      </c>
      <c r="C79" s="123" t="str">
        <f>VLOOKUP(B79,'[1]LISTADO ATM'!$A$2:$B$821,2,0)</f>
        <v>ATM S/M Bravo Las Americas</v>
      </c>
      <c r="D79" s="125" t="s">
        <v>2450</v>
      </c>
      <c r="E79" s="138">
        <v>335858787</v>
      </c>
    </row>
    <row r="80" spans="1:5" ht="18" x14ac:dyDescent="0.25">
      <c r="A80" s="123" t="str">
        <f>VLOOKUP(B80,'[1]LISTADO ATM'!$A$2:$C$821,3,0)</f>
        <v>DISTRITO NACIONAL</v>
      </c>
      <c r="B80" s="123">
        <v>914</v>
      </c>
      <c r="C80" s="123" t="str">
        <f>VLOOKUP(B80,'[1]LISTADO ATM'!$A$2:$B$821,2,0)</f>
        <v xml:space="preserve">ATM Clínica Abreu </v>
      </c>
      <c r="D80" s="125" t="s">
        <v>2450</v>
      </c>
      <c r="E80" s="123">
        <v>335858835</v>
      </c>
    </row>
    <row r="81" spans="1:5" ht="18" x14ac:dyDescent="0.25">
      <c r="A81" s="123" t="str">
        <f>VLOOKUP(B81,'[1]LISTADO ATM'!$A$2:$C$821,3,0)</f>
        <v>DISTRITO NACIONAL</v>
      </c>
      <c r="B81" s="123">
        <v>493</v>
      </c>
      <c r="C81" s="123" t="str">
        <f>VLOOKUP(B81,'[1]LISTADO ATM'!$A$2:$B$821,2,0)</f>
        <v xml:space="preserve">ATM Oficina Haina Occidental II </v>
      </c>
      <c r="D81" s="125" t="s">
        <v>2450</v>
      </c>
      <c r="E81" s="123">
        <v>335859230</v>
      </c>
    </row>
    <row r="82" spans="1:5" ht="18" x14ac:dyDescent="0.25">
      <c r="A82" s="123" t="str">
        <f>VLOOKUP(B82,'[1]LISTADO ATM'!$A$2:$C$821,3,0)</f>
        <v>SUR</v>
      </c>
      <c r="B82" s="123">
        <v>592</v>
      </c>
      <c r="C82" s="123" t="str">
        <f>VLOOKUP(B82,'[1]LISTADO ATM'!$A$2:$B$821,2,0)</f>
        <v xml:space="preserve">ATM Centro de Caja San Cristóbal I </v>
      </c>
      <c r="D82" s="125" t="s">
        <v>2450</v>
      </c>
      <c r="E82" s="123">
        <v>335859532</v>
      </c>
    </row>
    <row r="83" spans="1:5" ht="18" x14ac:dyDescent="0.25">
      <c r="A83" s="123" t="str">
        <f>VLOOKUP(B83,'[1]LISTADO ATM'!$A$2:$C$821,3,0)</f>
        <v>DISTRITO NACIONAL</v>
      </c>
      <c r="B83" s="123">
        <v>563</v>
      </c>
      <c r="C83" s="123" t="str">
        <f>VLOOKUP(B83,'[1]LISTADO ATM'!$A$2:$B$821,2,0)</f>
        <v xml:space="preserve">ATM Base Aérea San Isidro </v>
      </c>
      <c r="D83" s="125" t="s">
        <v>2450</v>
      </c>
      <c r="E83" s="123">
        <v>335859548</v>
      </c>
    </row>
    <row r="84" spans="1:5" ht="18" x14ac:dyDescent="0.25">
      <c r="A84" s="123" t="str">
        <f>VLOOKUP(B84,'[1]LISTADO ATM'!$A$2:$C$821,3,0)</f>
        <v>DISTRITO NACIONAL</v>
      </c>
      <c r="B84" s="123">
        <v>697</v>
      </c>
      <c r="C84" s="123" t="str">
        <f>VLOOKUP(B84,'[1]LISTADO ATM'!$A$2:$B$821,2,0)</f>
        <v>ATM Hipermercado Olé Ciudad Juan Bosch</v>
      </c>
      <c r="D84" s="125" t="s">
        <v>2450</v>
      </c>
      <c r="E84" s="123">
        <v>335859618</v>
      </c>
    </row>
    <row r="85" spans="1:5" ht="18" x14ac:dyDescent="0.25">
      <c r="A85" s="123" t="str">
        <f>VLOOKUP(B85,'[1]LISTADO ATM'!$A$2:$C$821,3,0)</f>
        <v>ESTE</v>
      </c>
      <c r="B85" s="123">
        <v>776</v>
      </c>
      <c r="C85" s="123" t="str">
        <f>VLOOKUP(B85,'[1]LISTADO ATM'!$A$2:$B$821,2,0)</f>
        <v xml:space="preserve">ATM Oficina Monte Plata </v>
      </c>
      <c r="D85" s="125" t="s">
        <v>2450</v>
      </c>
      <c r="E85" s="123">
        <v>335859704</v>
      </c>
    </row>
    <row r="86" spans="1:5" ht="18" x14ac:dyDescent="0.25">
      <c r="A86" s="123" t="str">
        <f>VLOOKUP(B86,'[1]LISTADO ATM'!$A$2:$C$821,3,0)</f>
        <v>DISTRITO NACIONAL</v>
      </c>
      <c r="B86" s="123">
        <v>621</v>
      </c>
      <c r="C86" s="123" t="str">
        <f>VLOOKUP(B86,'[1]LISTADO ATM'!$A$2:$B$821,2,0)</f>
        <v xml:space="preserve">ATM CESAC  </v>
      </c>
      <c r="D86" s="125" t="s">
        <v>2450</v>
      </c>
      <c r="E86" s="123">
        <v>335859839</v>
      </c>
    </row>
    <row r="87" spans="1:5" ht="18" x14ac:dyDescent="0.25">
      <c r="A87" s="123" t="str">
        <f>VLOOKUP(B87,'[1]LISTADO ATM'!$A$2:$C$821,3,0)</f>
        <v>DISTRITO NACIONAL</v>
      </c>
      <c r="B87" s="123">
        <v>486</v>
      </c>
      <c r="C87" s="123" t="str">
        <f>VLOOKUP(B87,'[1]LISTADO ATM'!$A$2:$B$821,2,0)</f>
        <v xml:space="preserve">ATM Olé La Caleta </v>
      </c>
      <c r="D87" s="125" t="s">
        <v>2450</v>
      </c>
      <c r="E87" s="123">
        <v>335856901</v>
      </c>
    </row>
    <row r="88" spans="1:5" ht="18" x14ac:dyDescent="0.25">
      <c r="A88" s="12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2450</v>
      </c>
      <c r="E88" s="128"/>
    </row>
    <row r="89" spans="1:5" ht="18" x14ac:dyDescent="0.25">
      <c r="A89" s="123" t="e">
        <f>VLOOKUP(B89,'[1]LISTADO ATM'!$A$2:$C$821,3,0)</f>
        <v>#N/A</v>
      </c>
      <c r="B89" s="123"/>
      <c r="C89" s="123" t="e">
        <f>VLOOKUP(B89,'[1]LISTADO ATM'!$A$2:$B$821,2,0)</f>
        <v>#N/A</v>
      </c>
      <c r="D89" s="125" t="s">
        <v>2450</v>
      </c>
      <c r="E89" s="128"/>
    </row>
    <row r="90" spans="1:5" ht="18" x14ac:dyDescent="0.25">
      <c r="A90" s="123" t="e">
        <f>VLOOKUP(B90,'[1]LISTADO ATM'!$A$2:$C$821,3,0)</f>
        <v>#N/A</v>
      </c>
      <c r="B90" s="123"/>
      <c r="C90" s="123" t="e">
        <f>VLOOKUP(B90,'[1]LISTADO ATM'!$A$2:$B$821,2,0)</f>
        <v>#N/A</v>
      </c>
      <c r="D90" s="125" t="s">
        <v>2450</v>
      </c>
      <c r="E90" s="128"/>
    </row>
    <row r="91" spans="1:5" ht="18" x14ac:dyDescent="0.25">
      <c r="A91" s="123" t="e">
        <f>VLOOKUP(B91,'[1]LISTADO ATM'!$A$2:$C$821,3,0)</f>
        <v>#N/A</v>
      </c>
      <c r="B91" s="123"/>
      <c r="C91" s="123" t="e">
        <f>VLOOKUP(B91,'[1]LISTADO ATM'!$A$2:$B$821,2,0)</f>
        <v>#N/A</v>
      </c>
      <c r="D91" s="125" t="s">
        <v>2450</v>
      </c>
      <c r="E91" s="128"/>
    </row>
    <row r="92" spans="1:5" ht="18" x14ac:dyDescent="0.25">
      <c r="A92" s="123" t="e">
        <f>VLOOKUP(B92,'[1]LISTADO ATM'!$A$2:$C$821,3,0)</f>
        <v>#N/A</v>
      </c>
      <c r="B92" s="123"/>
      <c r="C92" s="123" t="e">
        <f>VLOOKUP(B92,'[1]LISTADO ATM'!$A$2:$B$821,2,0)</f>
        <v>#N/A</v>
      </c>
      <c r="D92" s="125" t="s">
        <v>2450</v>
      </c>
      <c r="E92" s="128"/>
    </row>
    <row r="93" spans="1:5" ht="18.75" thickBot="1" x14ac:dyDescent="0.3">
      <c r="A93" s="103" t="s">
        <v>2494</v>
      </c>
      <c r="B93" s="133">
        <f>COUNT(B76:B92)</f>
        <v>12</v>
      </c>
      <c r="C93" s="113"/>
      <c r="D93" s="113"/>
      <c r="E93" s="113"/>
    </row>
    <row r="94" spans="1:5" ht="15.75" thickBot="1" x14ac:dyDescent="0.3">
      <c r="B94" s="105"/>
      <c r="E94" s="105"/>
    </row>
    <row r="95" spans="1:5" ht="18" customHeight="1" thickBot="1" x14ac:dyDescent="0.3">
      <c r="A95" s="156" t="s">
        <v>2584</v>
      </c>
      <c r="B95" s="157"/>
      <c r="C95" s="157"/>
      <c r="D95" s="157"/>
      <c r="E95" s="158"/>
    </row>
    <row r="96" spans="1:5" ht="18" x14ac:dyDescent="0.25">
      <c r="A96" s="102" t="s">
        <v>15</v>
      </c>
      <c r="B96" s="102" t="s">
        <v>2425</v>
      </c>
      <c r="C96" s="102" t="s">
        <v>46</v>
      </c>
      <c r="D96" s="102" t="s">
        <v>2428</v>
      </c>
      <c r="E96" s="102" t="s">
        <v>2426</v>
      </c>
    </row>
    <row r="97" spans="1:5" ht="18" x14ac:dyDescent="0.25">
      <c r="A97" s="100" t="str">
        <f>VLOOKUP(B97,'[1]LISTADO ATM'!$A$2:$C$821,3,0)</f>
        <v>NORTE</v>
      </c>
      <c r="B97" s="123">
        <v>756</v>
      </c>
      <c r="C97" s="123" t="str">
        <f>VLOOKUP(B97,'[1]LISTADO ATM'!$A$2:$B$821,2,0)</f>
        <v xml:space="preserve">ATM UNP Villa La Mata (Cotuí) </v>
      </c>
      <c r="D97" s="114" t="s">
        <v>2522</v>
      </c>
      <c r="E97" s="138">
        <v>335858590</v>
      </c>
    </row>
    <row r="98" spans="1:5" ht="18" x14ac:dyDescent="0.25">
      <c r="A98" s="100" t="str">
        <f>VLOOKUP(B98,'[1]LISTADO ATM'!$A$2:$C$821,3,0)</f>
        <v>SUR</v>
      </c>
      <c r="B98" s="123">
        <v>873</v>
      </c>
      <c r="C98" s="123" t="str">
        <f>VLOOKUP(B98,'[1]LISTADO ATM'!$A$2:$B$821,2,0)</f>
        <v xml:space="preserve">ATM Centro de Caja San Cristóbal II </v>
      </c>
      <c r="D98" s="114" t="s">
        <v>2522</v>
      </c>
      <c r="E98" s="138">
        <v>335858781</v>
      </c>
    </row>
    <row r="99" spans="1:5" ht="18" x14ac:dyDescent="0.25">
      <c r="A99" s="100" t="str">
        <f>VLOOKUP(B99,'[1]LISTADO ATM'!$A$2:$C$821,3,0)</f>
        <v>SUR</v>
      </c>
      <c r="B99" s="123">
        <v>252</v>
      </c>
      <c r="C99" s="123" t="str">
        <f>VLOOKUP(B99,'[1]LISTADO ATM'!$A$2:$B$821,2,0)</f>
        <v xml:space="preserve">ATM Banco Agrícola (Barahona) </v>
      </c>
      <c r="D99" s="114" t="s">
        <v>2522</v>
      </c>
      <c r="E99" s="138">
        <v>335859224</v>
      </c>
    </row>
    <row r="100" spans="1:5" ht="18" x14ac:dyDescent="0.25">
      <c r="A100" s="100" t="str">
        <f>VLOOKUP(B100,'[1]LISTADO ATM'!$A$2:$C$821,3,0)</f>
        <v>DISTRITO NACIONAL</v>
      </c>
      <c r="B100" s="123">
        <v>557</v>
      </c>
      <c r="C100" s="123" t="str">
        <f>VLOOKUP(B100,'[1]LISTADO ATM'!$A$2:$B$821,2,0)</f>
        <v xml:space="preserve">ATM Multicentro La Sirena Ave. Mella </v>
      </c>
      <c r="D100" s="114" t="s">
        <v>2522</v>
      </c>
      <c r="E100" s="138">
        <v>335859235</v>
      </c>
    </row>
    <row r="101" spans="1:5" ht="18" x14ac:dyDescent="0.25">
      <c r="A101" s="100" t="str">
        <f>VLOOKUP(B101,'[1]LISTADO ATM'!$A$2:$C$821,3,0)</f>
        <v>SUR</v>
      </c>
      <c r="B101" s="123">
        <v>616</v>
      </c>
      <c r="C101" s="123" t="str">
        <f>VLOOKUP(B101,'[1]LISTADO ATM'!$A$2:$B$821,2,0)</f>
        <v xml:space="preserve">ATM 5ta. Brigada Barahona </v>
      </c>
      <c r="D101" s="114" t="s">
        <v>2522</v>
      </c>
      <c r="E101" s="138">
        <v>335859484</v>
      </c>
    </row>
    <row r="102" spans="1:5" ht="18" x14ac:dyDescent="0.25">
      <c r="A102" s="100" t="str">
        <f>VLOOKUP(B102,'[1]LISTADO ATM'!$A$2:$C$821,3,0)</f>
        <v>NORTE</v>
      </c>
      <c r="B102" s="123">
        <v>413</v>
      </c>
      <c r="C102" s="123" t="str">
        <f>VLOOKUP(B102,'[1]LISTADO ATM'!$A$2:$B$821,2,0)</f>
        <v xml:space="preserve">ATM UNP Las Galeras Samaná </v>
      </c>
      <c r="D102" s="114" t="s">
        <v>2522</v>
      </c>
      <c r="E102" s="138">
        <v>335859633</v>
      </c>
    </row>
    <row r="103" spans="1:5" ht="18" x14ac:dyDescent="0.25">
      <c r="A103" s="100"/>
      <c r="B103" s="123"/>
      <c r="C103" s="128"/>
      <c r="D103" s="123"/>
      <c r="E103" s="138"/>
    </row>
    <row r="104" spans="1:5" ht="18" x14ac:dyDescent="0.25">
      <c r="A104" s="100"/>
      <c r="B104" s="123"/>
      <c r="C104" s="128"/>
      <c r="D104" s="123"/>
      <c r="E104" s="138"/>
    </row>
    <row r="105" spans="1:5" ht="18.75" thickBot="1" x14ac:dyDescent="0.3">
      <c r="A105" s="103" t="s">
        <v>2494</v>
      </c>
      <c r="B105" s="133">
        <f>COUNT(B97:B104)</f>
        <v>6</v>
      </c>
      <c r="C105" s="113"/>
      <c r="D105" s="148"/>
      <c r="E105" s="149"/>
    </row>
    <row r="106" spans="1:5" ht="15.75" thickBot="1" x14ac:dyDescent="0.3">
      <c r="B106" s="105"/>
      <c r="E106" s="105"/>
    </row>
    <row r="107" spans="1:5" ht="18" x14ac:dyDescent="0.25">
      <c r="A107" s="171" t="s">
        <v>2497</v>
      </c>
      <c r="B107" s="172"/>
      <c r="C107" s="172"/>
      <c r="D107" s="172"/>
      <c r="E107" s="173"/>
    </row>
    <row r="108" spans="1:5" ht="18" x14ac:dyDescent="0.25">
      <c r="A108" s="102" t="s">
        <v>15</v>
      </c>
      <c r="B108" s="102" t="s">
        <v>2425</v>
      </c>
      <c r="C108" s="104" t="s">
        <v>46</v>
      </c>
      <c r="D108" s="126" t="s">
        <v>2428</v>
      </c>
      <c r="E108" s="102" t="s">
        <v>2426</v>
      </c>
    </row>
    <row r="109" spans="1:5" ht="18.75" customHeight="1" x14ac:dyDescent="0.25">
      <c r="A109" s="100" t="str">
        <f>VLOOKUP(B109,'[1]LISTADO ATM'!$A$2:$C$821,3,0)</f>
        <v>DISTRITO NACIONAL</v>
      </c>
      <c r="B109" s="123">
        <v>527</v>
      </c>
      <c r="C109" s="123" t="str">
        <f>VLOOKUP(B109,'[1]LISTADO ATM'!$A$2:$B$821,2,0)</f>
        <v>ATM Oficina Zona Oriental II</v>
      </c>
      <c r="D109" s="123" t="s">
        <v>2524</v>
      </c>
      <c r="E109" s="123">
        <v>335859033</v>
      </c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23"/>
      <c r="E110" s="123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23"/>
      <c r="E111" s="123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23"/>
      <c r="E112" s="123"/>
    </row>
    <row r="113" spans="1:5" ht="18.75" thickBot="1" x14ac:dyDescent="0.3">
      <c r="A113" s="103" t="s">
        <v>2494</v>
      </c>
      <c r="B113" s="133">
        <f>COUNT(B109:B112)</f>
        <v>1</v>
      </c>
      <c r="C113" s="113"/>
      <c r="D113" s="127"/>
      <c r="E113" s="127"/>
    </row>
    <row r="114" spans="1:5" ht="15.75" thickBot="1" x14ac:dyDescent="0.3">
      <c r="B114" s="105"/>
      <c r="E114" s="105"/>
    </row>
    <row r="115" spans="1:5" ht="18.75" thickBot="1" x14ac:dyDescent="0.3">
      <c r="A115" s="174" t="s">
        <v>2498</v>
      </c>
      <c r="B115" s="175"/>
      <c r="D115" s="105"/>
      <c r="E115" s="105"/>
    </row>
    <row r="116" spans="1:5" ht="18.75" thickBot="1" x14ac:dyDescent="0.3">
      <c r="A116" s="129">
        <f>+B93+B105+B113</f>
        <v>19</v>
      </c>
      <c r="B116" s="130"/>
    </row>
    <row r="117" spans="1:5" ht="15.75" thickBot="1" x14ac:dyDescent="0.3">
      <c r="B117" s="105"/>
      <c r="E117" s="105"/>
    </row>
    <row r="118" spans="1:5" ht="18.75" thickBot="1" x14ac:dyDescent="0.3">
      <c r="A118" s="156" t="s">
        <v>2499</v>
      </c>
      <c r="B118" s="157"/>
      <c r="C118" s="157"/>
      <c r="D118" s="157"/>
      <c r="E118" s="158"/>
    </row>
    <row r="119" spans="1:5" ht="18" x14ac:dyDescent="0.25">
      <c r="A119" s="106" t="s">
        <v>15</v>
      </c>
      <c r="B119" s="102" t="s">
        <v>2425</v>
      </c>
      <c r="C119" s="104" t="s">
        <v>46</v>
      </c>
      <c r="D119" s="176" t="s">
        <v>2428</v>
      </c>
      <c r="E119" s="177"/>
    </row>
    <row r="120" spans="1:5" ht="18" x14ac:dyDescent="0.25">
      <c r="A120" s="123" t="str">
        <f>VLOOKUP(B120,'[1]LISTADO ATM'!$A$2:$C$821,3,0)</f>
        <v>DISTRITO NACIONAL</v>
      </c>
      <c r="B120" s="123">
        <v>578</v>
      </c>
      <c r="C120" s="123" t="str">
        <f>VLOOKUP(B120,'[1]LISTADO ATM'!$A$2:$B$821,2,0)</f>
        <v xml:space="preserve">ATM Procuraduría General de la República </v>
      </c>
      <c r="D120" s="178" t="s">
        <v>2501</v>
      </c>
      <c r="E120" s="179"/>
    </row>
    <row r="121" spans="1:5" ht="18" x14ac:dyDescent="0.25">
      <c r="A121" s="123" t="str">
        <f>VLOOKUP(B121,'[1]LISTADO ATM'!$A$2:$C$821,3,0)</f>
        <v>DISTRITO NACIONAL</v>
      </c>
      <c r="B121" s="123">
        <v>655</v>
      </c>
      <c r="C121" s="123" t="str">
        <f>VLOOKUP(B121,'[1]LISTADO ATM'!$A$2:$B$821,2,0)</f>
        <v>ATM Farmacia Sandra</v>
      </c>
      <c r="D121" s="178" t="s">
        <v>2525</v>
      </c>
      <c r="E121" s="179"/>
    </row>
    <row r="122" spans="1:5" ht="18" x14ac:dyDescent="0.25">
      <c r="A122" s="123" t="str">
        <f>VLOOKUP(B122,'[1]LISTADO ATM'!$A$2:$C$821,3,0)</f>
        <v>DISTRITO NACIONAL</v>
      </c>
      <c r="B122" s="123">
        <v>561</v>
      </c>
      <c r="C122" s="123" t="str">
        <f>VLOOKUP(B122,'[1]LISTADO ATM'!$A$2:$B$821,2,0)</f>
        <v xml:space="preserve">ATM Comando Regional P.N. S.D. Este </v>
      </c>
      <c r="D122" s="178" t="s">
        <v>2525</v>
      </c>
      <c r="E122" s="179"/>
    </row>
    <row r="123" spans="1:5" ht="18" x14ac:dyDescent="0.25">
      <c r="A123" s="123" t="str">
        <f>VLOOKUP(B123,'[1]LISTADO ATM'!$A$2:$C$821,3,0)</f>
        <v>DISTRITO NACIONAL</v>
      </c>
      <c r="B123" s="123">
        <v>600</v>
      </c>
      <c r="C123" s="123" t="str">
        <f>VLOOKUP(B123,'[1]LISTADO ATM'!$A$2:$B$821,2,0)</f>
        <v>ATM S/M Bravo Hipica</v>
      </c>
      <c r="D123" s="178" t="s">
        <v>2501</v>
      </c>
      <c r="E123" s="179"/>
    </row>
    <row r="124" spans="1:5" ht="18" x14ac:dyDescent="0.25">
      <c r="A124" s="123" t="str">
        <f>VLOOKUP(B124,'[1]LISTADO ATM'!$A$2:$C$821,3,0)</f>
        <v>DISTRITO NACIONAL</v>
      </c>
      <c r="B124" s="123">
        <v>409</v>
      </c>
      <c r="C124" s="123" t="str">
        <f>VLOOKUP(B124,'[1]LISTADO ATM'!$A$2:$B$821,2,0)</f>
        <v xml:space="preserve">ATM Oficina Las Palmas de Herrera I </v>
      </c>
      <c r="D124" s="178" t="s">
        <v>2501</v>
      </c>
      <c r="E124" s="179"/>
    </row>
    <row r="125" spans="1:5" ht="18" x14ac:dyDescent="0.25">
      <c r="A125" s="123" t="str">
        <f>VLOOKUP(B125,'[1]LISTADO ATM'!$A$2:$C$821,3,0)</f>
        <v>DISTRITO NACIONAL</v>
      </c>
      <c r="B125" s="123">
        <v>527</v>
      </c>
      <c r="C125" s="123" t="str">
        <f>VLOOKUP(B125,'[1]LISTADO ATM'!$A$2:$B$821,2,0)</f>
        <v>ATM Oficina Zona Oriental II</v>
      </c>
      <c r="D125" s="178" t="s">
        <v>2501</v>
      </c>
      <c r="E125" s="179"/>
    </row>
    <row r="126" spans="1:5" ht="18" x14ac:dyDescent="0.25">
      <c r="A126" s="123" t="str">
        <f>VLOOKUP(B126,'[1]LISTADO ATM'!$A$2:$C$821,3,0)</f>
        <v>NORTE</v>
      </c>
      <c r="B126" s="123">
        <v>372</v>
      </c>
      <c r="C126" s="123" t="str">
        <f>VLOOKUP(B126,'[1]LISTADO ATM'!$A$2:$B$821,2,0)</f>
        <v>ATM Oficina Sánchez II</v>
      </c>
      <c r="D126" s="178" t="s">
        <v>2501</v>
      </c>
      <c r="E126" s="179"/>
    </row>
    <row r="127" spans="1:5" ht="18" x14ac:dyDescent="0.25">
      <c r="A127" s="123" t="str">
        <f>VLOOKUP(B127,'[1]LISTADO ATM'!$A$2:$C$821,3,0)</f>
        <v>NORTE</v>
      </c>
      <c r="B127" s="123">
        <v>411</v>
      </c>
      <c r="C127" s="123" t="str">
        <f>VLOOKUP(B127,'[1]LISTADO ATM'!$A$2:$B$821,2,0)</f>
        <v xml:space="preserve">ATM UNP Piedra Blanca </v>
      </c>
      <c r="D127" s="178" t="s">
        <v>2501</v>
      </c>
      <c r="E127" s="179"/>
    </row>
    <row r="128" spans="1:5" ht="18" x14ac:dyDescent="0.25">
      <c r="A128" s="123" t="str">
        <f>VLOOKUP(B128,'[1]LISTADO ATM'!$A$2:$C$821,3,0)</f>
        <v>ESTE</v>
      </c>
      <c r="B128" s="123">
        <v>673</v>
      </c>
      <c r="C128" s="123" t="str">
        <f>VLOOKUP(B128,'[1]LISTADO ATM'!$A$2:$B$821,2,0)</f>
        <v>ATM Clínica Dr. Cruz Jiminián</v>
      </c>
      <c r="D128" s="178" t="s">
        <v>2501</v>
      </c>
      <c r="E128" s="179"/>
    </row>
    <row r="129" spans="1:5" ht="18" x14ac:dyDescent="0.25">
      <c r="A129" s="123" t="str">
        <f>VLOOKUP(B129,'[1]LISTADO ATM'!$A$2:$C$821,3,0)</f>
        <v>NORTE</v>
      </c>
      <c r="B129" s="123">
        <v>687</v>
      </c>
      <c r="C129" s="123" t="str">
        <f>VLOOKUP(B129,'[1]LISTADO ATM'!$A$2:$B$821,2,0)</f>
        <v>ATM Oficina Monterrico II</v>
      </c>
      <c r="D129" s="178" t="s">
        <v>2501</v>
      </c>
      <c r="E129" s="179"/>
    </row>
    <row r="130" spans="1:5" ht="18" x14ac:dyDescent="0.25">
      <c r="A130" s="123" t="str">
        <f>VLOOKUP(B130,'[1]LISTADO ATM'!$A$2:$C$821,3,0)</f>
        <v>DISTRITO NACIONAL</v>
      </c>
      <c r="B130" s="123">
        <v>24</v>
      </c>
      <c r="C130" s="123" t="str">
        <f>VLOOKUP(B130,'[1]LISTADO ATM'!$A$2:$B$821,2,0)</f>
        <v xml:space="preserve">ATM Oficina Eusebio Manzueta </v>
      </c>
      <c r="D130" s="178" t="s">
        <v>2501</v>
      </c>
      <c r="E130" s="179"/>
    </row>
    <row r="131" spans="1:5" ht="18" x14ac:dyDescent="0.25">
      <c r="A131" s="123" t="str">
        <f>VLOOKUP(B131,'[1]LISTADO ATM'!$A$2:$C$821,3,0)</f>
        <v>SUR</v>
      </c>
      <c r="B131" s="123">
        <v>750</v>
      </c>
      <c r="C131" s="123" t="str">
        <f>VLOOKUP(B131,'[1]LISTADO ATM'!$A$2:$B$821,2,0)</f>
        <v xml:space="preserve">ATM UNP Duvergé </v>
      </c>
      <c r="D131" s="178" t="s">
        <v>2501</v>
      </c>
      <c r="E131" s="179"/>
    </row>
    <row r="132" spans="1:5" ht="18" x14ac:dyDescent="0.25">
      <c r="A132" s="123" t="e">
        <f>VLOOKUP(B132,'[1]LISTADO ATM'!$A$2:$C$821,3,0)</f>
        <v>#N/A</v>
      </c>
      <c r="B132" s="123"/>
      <c r="C132" s="123" t="e">
        <f>VLOOKUP(B132,'[1]LISTADO ATM'!$A$2:$B$821,2,0)</f>
        <v>#N/A</v>
      </c>
      <c r="D132" s="146"/>
      <c r="E132" s="147"/>
    </row>
    <row r="133" spans="1:5" ht="18" x14ac:dyDescent="0.25">
      <c r="A133" s="123" t="e">
        <f>VLOOKUP(B133,'[1]LISTADO ATM'!$A$2:$C$821,3,0)</f>
        <v>#N/A</v>
      </c>
      <c r="B133" s="123"/>
      <c r="C133" s="123" t="e">
        <f>VLOOKUP(B133,'[1]LISTADO ATM'!$A$2:$B$821,2,0)</f>
        <v>#N/A</v>
      </c>
      <c r="D133" s="146"/>
      <c r="E133" s="147"/>
    </row>
    <row r="134" spans="1:5" ht="18.75" thickBot="1" x14ac:dyDescent="0.3">
      <c r="A134" s="103" t="s">
        <v>2494</v>
      </c>
      <c r="B134" s="133">
        <f>COUNT(B120:B133)</f>
        <v>12</v>
      </c>
      <c r="C134" s="131"/>
      <c r="D134" s="131"/>
      <c r="E134" s="132"/>
    </row>
  </sheetData>
  <mergeCells count="24">
    <mergeCell ref="D131:E131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107:E107"/>
    <mergeCell ref="A115:B115"/>
    <mergeCell ref="A118:E118"/>
    <mergeCell ref="D119:E119"/>
    <mergeCell ref="D120:E120"/>
    <mergeCell ref="A95:E95"/>
    <mergeCell ref="C61:E61"/>
    <mergeCell ref="A63:E63"/>
    <mergeCell ref="C72:E72"/>
    <mergeCell ref="A74:E74"/>
    <mergeCell ref="A1:E1"/>
    <mergeCell ref="A2:E2"/>
    <mergeCell ref="A7:E7"/>
  </mergeCells>
  <phoneticPr fontId="46" type="noConversion"/>
  <conditionalFormatting sqref="B120:B1048576 B109:B118 B105:B107 B76:B78 B93:B94 B1:B63 B65:B74">
    <cfRule type="duplicateValues" dxfId="356" priority="50"/>
  </conditionalFormatting>
  <conditionalFormatting sqref="E77">
    <cfRule type="duplicateValues" dxfId="355" priority="49"/>
  </conditionalFormatting>
  <conditionalFormatting sqref="E35">
    <cfRule type="duplicateValues" dxfId="354" priority="48"/>
  </conditionalFormatting>
  <conditionalFormatting sqref="E78">
    <cfRule type="duplicateValues" dxfId="353" priority="47"/>
  </conditionalFormatting>
  <conditionalFormatting sqref="E95">
    <cfRule type="duplicateValues" dxfId="352" priority="45"/>
  </conditionalFormatting>
  <conditionalFormatting sqref="E95">
    <cfRule type="duplicateValues" dxfId="351" priority="44"/>
  </conditionalFormatting>
  <conditionalFormatting sqref="E95">
    <cfRule type="duplicateValues" dxfId="350" priority="46"/>
  </conditionalFormatting>
  <conditionalFormatting sqref="E33:E34">
    <cfRule type="duplicateValues" dxfId="349" priority="51"/>
  </conditionalFormatting>
  <conditionalFormatting sqref="E15 E9">
    <cfRule type="duplicateValues" dxfId="348" priority="52"/>
  </conditionalFormatting>
  <conditionalFormatting sqref="E132:E133">
    <cfRule type="duplicateValues" dxfId="347" priority="43"/>
  </conditionalFormatting>
  <conditionalFormatting sqref="B1:B1048576">
    <cfRule type="duplicateValues" dxfId="346" priority="16"/>
    <cfRule type="duplicateValues" dxfId="345" priority="18"/>
    <cfRule type="duplicateValues" dxfId="344" priority="40"/>
    <cfRule type="duplicateValues" dxfId="343" priority="41"/>
    <cfRule type="duplicateValues" dxfId="342" priority="42"/>
  </conditionalFormatting>
  <conditionalFormatting sqref="E16:E19">
    <cfRule type="duplicateValues" dxfId="341" priority="39"/>
  </conditionalFormatting>
  <conditionalFormatting sqref="E99:E100">
    <cfRule type="duplicateValues" dxfId="340" priority="38"/>
  </conditionalFormatting>
  <conditionalFormatting sqref="E99:E100">
    <cfRule type="duplicateValues" dxfId="339" priority="36"/>
    <cfRule type="duplicateValues" dxfId="338" priority="37"/>
  </conditionalFormatting>
  <conditionalFormatting sqref="B1:B1048576">
    <cfRule type="duplicateValues" dxfId="337" priority="35"/>
  </conditionalFormatting>
  <conditionalFormatting sqref="E23:E26">
    <cfRule type="duplicateValues" dxfId="336" priority="34"/>
  </conditionalFormatting>
  <conditionalFormatting sqref="E48:E60">
    <cfRule type="duplicateValues" dxfId="335" priority="33"/>
  </conditionalFormatting>
  <conditionalFormatting sqref="E48:E60">
    <cfRule type="duplicateValues" dxfId="334" priority="31"/>
    <cfRule type="duplicateValues" dxfId="333" priority="32"/>
  </conditionalFormatting>
  <conditionalFormatting sqref="E110 E66">
    <cfRule type="duplicateValues" dxfId="332" priority="53"/>
  </conditionalFormatting>
  <conditionalFormatting sqref="E124:E125">
    <cfRule type="duplicateValues" dxfId="331" priority="54"/>
  </conditionalFormatting>
  <conditionalFormatting sqref="E101">
    <cfRule type="duplicateValues" dxfId="330" priority="30"/>
  </conditionalFormatting>
  <conditionalFormatting sqref="E101">
    <cfRule type="duplicateValues" dxfId="329" priority="28"/>
    <cfRule type="duplicateValues" dxfId="328" priority="29"/>
  </conditionalFormatting>
  <conditionalFormatting sqref="E82:E83">
    <cfRule type="duplicateValues" dxfId="327" priority="27"/>
  </conditionalFormatting>
  <conditionalFormatting sqref="E126:E129">
    <cfRule type="duplicateValues" dxfId="326" priority="55"/>
  </conditionalFormatting>
  <conditionalFormatting sqref="E130">
    <cfRule type="duplicateValues" dxfId="325" priority="26"/>
  </conditionalFormatting>
  <conditionalFormatting sqref="E102:E104">
    <cfRule type="duplicateValues" dxfId="324" priority="25"/>
  </conditionalFormatting>
  <conditionalFormatting sqref="E102:E104">
    <cfRule type="duplicateValues" dxfId="323" priority="23"/>
    <cfRule type="duplicateValues" dxfId="322" priority="24"/>
  </conditionalFormatting>
  <conditionalFormatting sqref="E85">
    <cfRule type="duplicateValues" dxfId="321" priority="22"/>
  </conditionalFormatting>
  <conditionalFormatting sqref="E131">
    <cfRule type="duplicateValues" dxfId="320" priority="21"/>
  </conditionalFormatting>
  <conditionalFormatting sqref="E134:E1048576 E105:E107 E93:E94 E109 E65 E1:E8 E111:E123 E11:E14 E76 E27 E67:E74 E49:E63">
    <cfRule type="duplicateValues" dxfId="319" priority="56"/>
  </conditionalFormatting>
  <conditionalFormatting sqref="E28:E32 E22">
    <cfRule type="duplicateValues" dxfId="318" priority="57"/>
  </conditionalFormatting>
  <conditionalFormatting sqref="E87:E92 E43 E37:E38 E10">
    <cfRule type="duplicateValues" dxfId="317" priority="58"/>
  </conditionalFormatting>
  <conditionalFormatting sqref="E43 E37:E38 E10">
    <cfRule type="duplicateValues" dxfId="316" priority="59"/>
  </conditionalFormatting>
  <conditionalFormatting sqref="E80:E81 E39:E42 E20:E21">
    <cfRule type="duplicateValues" dxfId="315" priority="60"/>
  </conditionalFormatting>
  <conditionalFormatting sqref="E86">
    <cfRule type="duplicateValues" dxfId="314" priority="20"/>
  </conditionalFormatting>
  <conditionalFormatting sqref="E1:E1048576">
    <cfRule type="duplicateValues" dxfId="313" priority="17"/>
    <cfRule type="duplicateValues" dxfId="312" priority="19"/>
  </conditionalFormatting>
  <conditionalFormatting sqref="B50:B51">
    <cfRule type="duplicateValues" dxfId="311" priority="13"/>
  </conditionalFormatting>
  <conditionalFormatting sqref="B50:B51">
    <cfRule type="duplicateValues" dxfId="310" priority="14"/>
    <cfRule type="duplicateValues" dxfId="309" priority="15"/>
  </conditionalFormatting>
  <conditionalFormatting sqref="E50:E51">
    <cfRule type="duplicateValues" dxfId="308" priority="10"/>
  </conditionalFormatting>
  <conditionalFormatting sqref="E50:E51">
    <cfRule type="duplicateValues" dxfId="307" priority="11"/>
    <cfRule type="duplicateValues" dxfId="306" priority="12"/>
  </conditionalFormatting>
  <conditionalFormatting sqref="E97:E98 E45:E47">
    <cfRule type="duplicateValues" dxfId="305" priority="61"/>
  </conditionalFormatting>
  <conditionalFormatting sqref="E97:E98 E45:E47">
    <cfRule type="duplicateValues" dxfId="304" priority="62"/>
    <cfRule type="duplicateValues" dxfId="303" priority="63"/>
  </conditionalFormatting>
  <conditionalFormatting sqref="B97:B104">
    <cfRule type="duplicateValues" dxfId="302" priority="64"/>
  </conditionalFormatting>
  <conditionalFormatting sqref="B97:B104">
    <cfRule type="duplicateValues" dxfId="301" priority="65"/>
    <cfRule type="duplicateValues" dxfId="300" priority="66"/>
  </conditionalFormatting>
  <conditionalFormatting sqref="E52">
    <cfRule type="duplicateValues" dxfId="299" priority="9"/>
  </conditionalFormatting>
  <conditionalFormatting sqref="E52">
    <cfRule type="duplicateValues" dxfId="298" priority="7"/>
    <cfRule type="duplicateValues" dxfId="297" priority="8"/>
  </conditionalFormatting>
  <conditionalFormatting sqref="E53">
    <cfRule type="duplicateValues" dxfId="296" priority="6"/>
  </conditionalFormatting>
  <conditionalFormatting sqref="E84">
    <cfRule type="duplicateValues" dxfId="295" priority="67"/>
  </conditionalFormatting>
  <conditionalFormatting sqref="E54:E59">
    <cfRule type="duplicateValues" dxfId="294" priority="5"/>
  </conditionalFormatting>
  <conditionalFormatting sqref="B80:B92">
    <cfRule type="duplicateValues" dxfId="293" priority="68"/>
  </conditionalFormatting>
  <conditionalFormatting sqref="E55">
    <cfRule type="duplicateValues" dxfId="292" priority="4"/>
  </conditionalFormatting>
  <conditionalFormatting sqref="E79 E36">
    <cfRule type="duplicateValues" dxfId="291" priority="69"/>
  </conditionalFormatting>
  <conditionalFormatting sqref="B79">
    <cfRule type="duplicateValues" dxfId="290" priority="70"/>
  </conditionalFormatting>
  <conditionalFormatting sqref="E57">
    <cfRule type="duplicateValues" dxfId="289" priority="1"/>
  </conditionalFormatting>
  <conditionalFormatting sqref="E57">
    <cfRule type="duplicateValues" dxfId="288" priority="2"/>
    <cfRule type="duplicateValues" dxfId="287" priority="3"/>
  </conditionalFormatting>
  <conditionalFormatting sqref="E44">
    <cfRule type="duplicateValues" dxfId="286" priority="71"/>
  </conditionalFormatting>
  <conditionalFormatting sqref="E44">
    <cfRule type="duplicateValues" dxfId="285" priority="72"/>
    <cfRule type="duplicateValues" dxfId="284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35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83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2432</v>
      </c>
      <c r="B1" s="181"/>
      <c r="C1" s="181"/>
      <c r="D1" s="181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2442</v>
      </c>
      <c r="B18" s="181"/>
      <c r="C18" s="181"/>
      <c r="D18" s="181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82" priority="119326"/>
  </conditionalFormatting>
  <conditionalFormatting sqref="B33">
    <cfRule type="duplicateValues" dxfId="281" priority="119327"/>
    <cfRule type="duplicateValues" dxfId="280" priority="119328"/>
  </conditionalFormatting>
  <conditionalFormatting sqref="A33">
    <cfRule type="duplicateValues" dxfId="279" priority="119340"/>
  </conditionalFormatting>
  <conditionalFormatting sqref="A33">
    <cfRule type="duplicateValues" dxfId="278" priority="119341"/>
    <cfRule type="duplicateValues" dxfId="277" priority="119342"/>
  </conditionalFormatting>
  <conditionalFormatting sqref="B4:B8">
    <cfRule type="duplicateValues" dxfId="276" priority="6"/>
  </conditionalFormatting>
  <conditionalFormatting sqref="B4:B8">
    <cfRule type="duplicateValues" dxfId="275" priority="5"/>
  </conditionalFormatting>
  <conditionalFormatting sqref="A3:A8">
    <cfRule type="duplicateValues" dxfId="274" priority="3"/>
    <cfRule type="duplicateValues" dxfId="273" priority="4"/>
  </conditionalFormatting>
  <conditionalFormatting sqref="B3">
    <cfRule type="duplicateValues" dxfId="272" priority="2"/>
  </conditionalFormatting>
  <conditionalFormatting sqref="B3">
    <cfRule type="duplicateValues" dxfId="27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0" priority="69"/>
  </conditionalFormatting>
  <conditionalFormatting sqref="E9:E1048576 E1:E2">
    <cfRule type="duplicateValues" dxfId="269" priority="99250"/>
  </conditionalFormatting>
  <conditionalFormatting sqref="E4">
    <cfRule type="duplicateValues" dxfId="268" priority="62"/>
  </conditionalFormatting>
  <conditionalFormatting sqref="E5:E8">
    <cfRule type="duplicateValues" dxfId="267" priority="60"/>
  </conditionalFormatting>
  <conditionalFormatting sqref="B12">
    <cfRule type="duplicateValues" dxfId="266" priority="34"/>
    <cfRule type="duplicateValues" dxfId="265" priority="35"/>
    <cfRule type="duplicateValues" dxfId="264" priority="36"/>
  </conditionalFormatting>
  <conditionalFormatting sqref="B12">
    <cfRule type="duplicateValues" dxfId="263" priority="33"/>
  </conditionalFormatting>
  <conditionalFormatting sqref="B12">
    <cfRule type="duplicateValues" dxfId="262" priority="31"/>
    <cfRule type="duplicateValues" dxfId="261" priority="32"/>
  </conditionalFormatting>
  <conditionalFormatting sqref="B12">
    <cfRule type="duplicateValues" dxfId="260" priority="28"/>
    <cfRule type="duplicateValues" dxfId="259" priority="29"/>
    <cfRule type="duplicateValues" dxfId="258" priority="30"/>
  </conditionalFormatting>
  <conditionalFormatting sqref="B12">
    <cfRule type="duplicateValues" dxfId="257" priority="27"/>
  </conditionalFormatting>
  <conditionalFormatting sqref="B12">
    <cfRule type="duplicateValues" dxfId="256" priority="25"/>
    <cfRule type="duplicateValues" dxfId="255" priority="26"/>
  </conditionalFormatting>
  <conditionalFormatting sqref="B12">
    <cfRule type="duplicateValues" dxfId="254" priority="24"/>
  </conditionalFormatting>
  <conditionalFormatting sqref="B12">
    <cfRule type="duplicateValues" dxfId="253" priority="21"/>
    <cfRule type="duplicateValues" dxfId="252" priority="22"/>
    <cfRule type="duplicateValues" dxfId="251" priority="23"/>
  </conditionalFormatting>
  <conditionalFormatting sqref="B12">
    <cfRule type="duplicateValues" dxfId="250" priority="20"/>
  </conditionalFormatting>
  <conditionalFormatting sqref="B12">
    <cfRule type="duplicateValues" dxfId="249" priority="19"/>
  </conditionalFormatting>
  <conditionalFormatting sqref="B14">
    <cfRule type="duplicateValues" dxfId="248" priority="18"/>
  </conditionalFormatting>
  <conditionalFormatting sqref="B14">
    <cfRule type="duplicateValues" dxfId="247" priority="15"/>
    <cfRule type="duplicateValues" dxfId="246" priority="16"/>
    <cfRule type="duplicateValues" dxfId="245" priority="17"/>
  </conditionalFormatting>
  <conditionalFormatting sqref="B14">
    <cfRule type="duplicateValues" dxfId="244" priority="13"/>
    <cfRule type="duplicateValues" dxfId="243" priority="14"/>
  </conditionalFormatting>
  <conditionalFormatting sqref="B14">
    <cfRule type="duplicateValues" dxfId="242" priority="10"/>
    <cfRule type="duplicateValues" dxfId="241" priority="11"/>
    <cfRule type="duplicateValues" dxfId="240" priority="12"/>
  </conditionalFormatting>
  <conditionalFormatting sqref="B14">
    <cfRule type="duplicateValues" dxfId="239" priority="9"/>
  </conditionalFormatting>
  <conditionalFormatting sqref="B14">
    <cfRule type="duplicateValues" dxfId="238" priority="8"/>
  </conditionalFormatting>
  <conditionalFormatting sqref="B14">
    <cfRule type="duplicateValues" dxfId="237" priority="7"/>
  </conditionalFormatting>
  <conditionalFormatting sqref="B14">
    <cfRule type="duplicateValues" dxfId="236" priority="4"/>
    <cfRule type="duplicateValues" dxfId="235" priority="5"/>
    <cfRule type="duplicateValues" dxfId="234" priority="6"/>
  </conditionalFormatting>
  <conditionalFormatting sqref="B14">
    <cfRule type="duplicateValues" dxfId="233" priority="2"/>
    <cfRule type="duplicateValues" dxfId="232" priority="3"/>
  </conditionalFormatting>
  <conditionalFormatting sqref="C14">
    <cfRule type="duplicateValues" dxfId="2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2578</v>
      </c>
      <c r="C3" s="29" t="s">
        <v>2534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2579</v>
      </c>
      <c r="C5" s="29" t="s">
        <v>2535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2580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2566</v>
      </c>
      <c r="C374" s="29" t="s">
        <v>2553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2540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2567</v>
      </c>
      <c r="C377" s="29" t="s">
        <v>2554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2532</v>
      </c>
      <c r="D388" s="29" t="s">
        <v>87</v>
      </c>
      <c r="E388" s="29" t="s">
        <v>90</v>
      </c>
      <c r="F388" s="32" t="s">
        <v>2038</v>
      </c>
      <c r="G388" s="32" t="s">
        <v>2533</v>
      </c>
      <c r="H388" s="32" t="s">
        <v>2533</v>
      </c>
      <c r="I388" s="32" t="s">
        <v>1279</v>
      </c>
      <c r="J388" s="32" t="s">
        <v>2040</v>
      </c>
      <c r="K388" s="32" t="s">
        <v>2533</v>
      </c>
      <c r="L388" s="32" t="s">
        <v>2533</v>
      </c>
      <c r="M388" s="32" t="s">
        <v>2533</v>
      </c>
      <c r="N388" s="32" t="s">
        <v>2533</v>
      </c>
      <c r="O388" s="32" t="s">
        <v>1184</v>
      </c>
    </row>
    <row r="389" spans="1:15" ht="15.75" x14ac:dyDescent="0.25">
      <c r="A389" s="31">
        <v>363</v>
      </c>
      <c r="B389" s="32" t="s">
        <v>2568</v>
      </c>
      <c r="C389" s="29" t="s">
        <v>2555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2569</v>
      </c>
      <c r="C391" s="29" t="s">
        <v>2556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2570</v>
      </c>
      <c r="C393" s="29" t="s">
        <v>2557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2571</v>
      </c>
      <c r="C394" s="29" t="s">
        <v>2558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2565</v>
      </c>
      <c r="C395" s="29" t="s">
        <v>2552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2575</v>
      </c>
      <c r="C399" s="29" t="s">
        <v>2562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2576</v>
      </c>
      <c r="C405" s="29" t="s">
        <v>2563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2572</v>
      </c>
      <c r="C499" s="29" t="s">
        <v>2559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2573</v>
      </c>
      <c r="C549" s="29" t="s">
        <v>2560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2577</v>
      </c>
      <c r="C583" s="29" t="s">
        <v>2564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2574</v>
      </c>
      <c r="C650" s="29" t="s">
        <v>2561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2550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35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30" priority="2"/>
  </conditionalFormatting>
  <conditionalFormatting sqref="B1:B1048576">
    <cfRule type="duplicateValues" dxfId="22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2021-04-20T20:04:50Z</dcterms:modified>
</cp:coreProperties>
</file>