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1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REPORTE!$A$4:$Q$62</definedName>
    <definedName name="_xlnm._FilterDatabase" localSheetId="1" hidden="1">'Sin Efectivo'!$A$79:$E$83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1" l="1"/>
  <c r="F68" i="1"/>
  <c r="G68" i="1"/>
  <c r="H68" i="1"/>
  <c r="I68" i="1"/>
  <c r="J68" i="1"/>
  <c r="K68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126" i="1"/>
  <c r="F126" i="1"/>
  <c r="G126" i="1"/>
  <c r="H126" i="1"/>
  <c r="I126" i="1"/>
  <c r="J126" i="1"/>
  <c r="K126" i="1"/>
  <c r="A67" i="1"/>
  <c r="F67" i="1"/>
  <c r="G67" i="1"/>
  <c r="H67" i="1"/>
  <c r="I67" i="1"/>
  <c r="J67" i="1"/>
  <c r="K67" i="1"/>
  <c r="A140" i="1"/>
  <c r="F140" i="1"/>
  <c r="G140" i="1"/>
  <c r="H140" i="1"/>
  <c r="I140" i="1"/>
  <c r="J140" i="1"/>
  <c r="K140" i="1"/>
  <c r="A125" i="1"/>
  <c r="F125" i="1"/>
  <c r="G125" i="1"/>
  <c r="H125" i="1"/>
  <c r="I125" i="1"/>
  <c r="J125" i="1"/>
  <c r="K125" i="1"/>
  <c r="A139" i="1"/>
  <c r="F139" i="1"/>
  <c r="G139" i="1"/>
  <c r="H139" i="1"/>
  <c r="I139" i="1"/>
  <c r="J139" i="1"/>
  <c r="K139" i="1"/>
  <c r="A66" i="1"/>
  <c r="F66" i="1"/>
  <c r="G66" i="1"/>
  <c r="H66" i="1"/>
  <c r="I66" i="1"/>
  <c r="J66" i="1"/>
  <c r="K66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93" i="1"/>
  <c r="F193" i="1"/>
  <c r="G193" i="1"/>
  <c r="H193" i="1"/>
  <c r="I193" i="1"/>
  <c r="J193" i="1"/>
  <c r="K193" i="1"/>
  <c r="A124" i="1"/>
  <c r="F124" i="1"/>
  <c r="G124" i="1"/>
  <c r="H124" i="1"/>
  <c r="I124" i="1"/>
  <c r="J124" i="1"/>
  <c r="K124" i="1"/>
  <c r="A192" i="1"/>
  <c r="F192" i="1"/>
  <c r="G192" i="1"/>
  <c r="H192" i="1"/>
  <c r="I192" i="1"/>
  <c r="J192" i="1"/>
  <c r="K192" i="1"/>
  <c r="A191" i="1"/>
  <c r="F191" i="1"/>
  <c r="G191" i="1"/>
  <c r="H191" i="1"/>
  <c r="I191" i="1"/>
  <c r="J191" i="1"/>
  <c r="K191" i="1"/>
  <c r="A190" i="1"/>
  <c r="F190" i="1"/>
  <c r="G190" i="1"/>
  <c r="H190" i="1"/>
  <c r="I190" i="1"/>
  <c r="J190" i="1"/>
  <c r="K190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F210" i="1" l="1"/>
  <c r="G210" i="1"/>
  <c r="H210" i="1"/>
  <c r="I210" i="1"/>
  <c r="J210" i="1"/>
  <c r="K210" i="1"/>
  <c r="F65" i="1"/>
  <c r="G65" i="1"/>
  <c r="H65" i="1"/>
  <c r="I65" i="1"/>
  <c r="J65" i="1"/>
  <c r="K65" i="1"/>
  <c r="F91" i="1"/>
  <c r="G91" i="1"/>
  <c r="H91" i="1"/>
  <c r="I91" i="1"/>
  <c r="J91" i="1"/>
  <c r="K91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199" i="1"/>
  <c r="G199" i="1"/>
  <c r="H199" i="1"/>
  <c r="I199" i="1"/>
  <c r="J199" i="1"/>
  <c r="K199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90" i="1"/>
  <c r="G90" i="1"/>
  <c r="H90" i="1"/>
  <c r="I90" i="1"/>
  <c r="J90" i="1"/>
  <c r="K90" i="1"/>
  <c r="F89" i="1"/>
  <c r="G89" i="1"/>
  <c r="H89" i="1"/>
  <c r="I89" i="1"/>
  <c r="J89" i="1"/>
  <c r="K89" i="1"/>
  <c r="F100" i="1"/>
  <c r="G100" i="1"/>
  <c r="H100" i="1"/>
  <c r="I100" i="1"/>
  <c r="J100" i="1"/>
  <c r="K100" i="1"/>
  <c r="F187" i="1"/>
  <c r="G187" i="1"/>
  <c r="H187" i="1"/>
  <c r="I187" i="1"/>
  <c r="J187" i="1"/>
  <c r="K187" i="1"/>
  <c r="F101" i="1"/>
  <c r="G101" i="1"/>
  <c r="H101" i="1"/>
  <c r="I101" i="1"/>
  <c r="J101" i="1"/>
  <c r="K101" i="1"/>
  <c r="F88" i="1"/>
  <c r="G88" i="1"/>
  <c r="H88" i="1"/>
  <c r="I88" i="1"/>
  <c r="J88" i="1"/>
  <c r="K88" i="1"/>
  <c r="F87" i="1"/>
  <c r="G87" i="1"/>
  <c r="H87" i="1"/>
  <c r="I87" i="1"/>
  <c r="J87" i="1"/>
  <c r="K87" i="1"/>
  <c r="F123" i="1"/>
  <c r="G123" i="1"/>
  <c r="H123" i="1"/>
  <c r="I123" i="1"/>
  <c r="J123" i="1"/>
  <c r="K123" i="1"/>
  <c r="F86" i="1"/>
  <c r="G86" i="1"/>
  <c r="H86" i="1"/>
  <c r="I86" i="1"/>
  <c r="J86" i="1"/>
  <c r="K86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96" i="1"/>
  <c r="G96" i="1"/>
  <c r="H96" i="1"/>
  <c r="I96" i="1"/>
  <c r="J96" i="1"/>
  <c r="K96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A210" i="1"/>
  <c r="A65" i="1"/>
  <c r="A91" i="1"/>
  <c r="A209" i="1"/>
  <c r="A208" i="1"/>
  <c r="A199" i="1"/>
  <c r="A64" i="1"/>
  <c r="A63" i="1"/>
  <c r="A62" i="1"/>
  <c r="A90" i="1"/>
  <c r="A89" i="1"/>
  <c r="A100" i="1"/>
  <c r="A187" i="1"/>
  <c r="A101" i="1"/>
  <c r="A88" i="1"/>
  <c r="A87" i="1"/>
  <c r="A123" i="1"/>
  <c r="A86" i="1"/>
  <c r="A186" i="1"/>
  <c r="A185" i="1"/>
  <c r="A184" i="1"/>
  <c r="A96" i="1"/>
  <c r="A183" i="1"/>
  <c r="A182" i="1"/>
  <c r="F181" i="1" l="1"/>
  <c r="G181" i="1"/>
  <c r="H181" i="1"/>
  <c r="I181" i="1"/>
  <c r="J181" i="1"/>
  <c r="K181" i="1"/>
  <c r="F207" i="1"/>
  <c r="G207" i="1"/>
  <c r="H207" i="1"/>
  <c r="I207" i="1"/>
  <c r="J207" i="1"/>
  <c r="K207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206" i="1"/>
  <c r="G206" i="1"/>
  <c r="H206" i="1"/>
  <c r="I206" i="1"/>
  <c r="J206" i="1"/>
  <c r="K206" i="1"/>
  <c r="F136" i="1"/>
  <c r="G136" i="1"/>
  <c r="H136" i="1"/>
  <c r="I136" i="1"/>
  <c r="J136" i="1"/>
  <c r="K136" i="1"/>
  <c r="A181" i="1"/>
  <c r="A207" i="1"/>
  <c r="A61" i="1"/>
  <c r="A60" i="1"/>
  <c r="A59" i="1"/>
  <c r="A58" i="1"/>
  <c r="A57" i="1"/>
  <c r="A56" i="1"/>
  <c r="A55" i="1"/>
  <c r="A54" i="1"/>
  <c r="A53" i="1"/>
  <c r="A52" i="1"/>
  <c r="A51" i="1"/>
  <c r="A206" i="1"/>
  <c r="A136" i="1"/>
  <c r="B137" i="16"/>
  <c r="B98" i="16"/>
  <c r="B76" i="16"/>
  <c r="B50" i="16"/>
  <c r="A76" i="1"/>
  <c r="A133" i="1"/>
  <c r="A132" i="1"/>
  <c r="A131" i="1"/>
  <c r="A130" i="1"/>
  <c r="A75" i="1"/>
  <c r="A74" i="1"/>
  <c r="A141" i="1"/>
  <c r="A34" i="1"/>
  <c r="A43" i="1"/>
  <c r="F76" i="1"/>
  <c r="G76" i="1"/>
  <c r="H76" i="1"/>
  <c r="I76" i="1"/>
  <c r="J76" i="1"/>
  <c r="K7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75" i="1"/>
  <c r="G75" i="1"/>
  <c r="H75" i="1"/>
  <c r="I75" i="1"/>
  <c r="J75" i="1"/>
  <c r="K75" i="1"/>
  <c r="F74" i="1"/>
  <c r="G74" i="1"/>
  <c r="H74" i="1"/>
  <c r="I74" i="1"/>
  <c r="J74" i="1"/>
  <c r="K74" i="1"/>
  <c r="F141" i="1"/>
  <c r="G141" i="1"/>
  <c r="H141" i="1"/>
  <c r="I141" i="1"/>
  <c r="J141" i="1"/>
  <c r="K141" i="1"/>
  <c r="F34" i="1"/>
  <c r="G34" i="1"/>
  <c r="H34" i="1"/>
  <c r="I34" i="1"/>
  <c r="J34" i="1"/>
  <c r="K34" i="1"/>
  <c r="F43" i="1"/>
  <c r="G43" i="1"/>
  <c r="H43" i="1"/>
  <c r="I43" i="1"/>
  <c r="J43" i="1"/>
  <c r="K43" i="1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0" i="16" l="1"/>
  <c r="A117" i="1"/>
  <c r="A50" i="1"/>
  <c r="A49" i="1"/>
  <c r="A48" i="1"/>
  <c r="A205" i="1"/>
  <c r="A36" i="1"/>
  <c r="A204" i="1"/>
  <c r="A203" i="1"/>
  <c r="A201" i="1"/>
  <c r="A110" i="1"/>
  <c r="A127" i="1"/>
  <c r="A202" i="1"/>
  <c r="A99" i="1"/>
  <c r="A47" i="1"/>
  <c r="A174" i="1"/>
  <c r="A180" i="1"/>
  <c r="A168" i="1"/>
  <c r="A46" i="1"/>
  <c r="A45" i="1"/>
  <c r="A44" i="1"/>
  <c r="A167" i="1"/>
  <c r="A112" i="1"/>
  <c r="A42" i="1"/>
  <c r="A179" i="1"/>
  <c r="A122" i="1"/>
  <c r="A173" i="1"/>
  <c r="A178" i="1"/>
  <c r="A116" i="1"/>
  <c r="A41" i="1"/>
  <c r="A95" i="1"/>
  <c r="A35" i="1"/>
  <c r="A111" i="1"/>
  <c r="A40" i="1"/>
  <c r="A169" i="1"/>
  <c r="A198" i="1"/>
  <c r="F117" i="1"/>
  <c r="G117" i="1"/>
  <c r="H117" i="1"/>
  <c r="I117" i="1"/>
  <c r="J117" i="1"/>
  <c r="K117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205" i="1"/>
  <c r="G205" i="1"/>
  <c r="H205" i="1"/>
  <c r="I205" i="1"/>
  <c r="J205" i="1"/>
  <c r="K205" i="1"/>
  <c r="F36" i="1"/>
  <c r="G36" i="1"/>
  <c r="H36" i="1"/>
  <c r="I36" i="1"/>
  <c r="J36" i="1"/>
  <c r="K36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1" i="1"/>
  <c r="G201" i="1"/>
  <c r="H201" i="1"/>
  <c r="I201" i="1"/>
  <c r="J201" i="1"/>
  <c r="K201" i="1"/>
  <c r="F110" i="1"/>
  <c r="G110" i="1"/>
  <c r="H110" i="1"/>
  <c r="I110" i="1"/>
  <c r="J110" i="1"/>
  <c r="K110" i="1"/>
  <c r="F127" i="1"/>
  <c r="G127" i="1"/>
  <c r="H127" i="1"/>
  <c r="I127" i="1"/>
  <c r="J127" i="1"/>
  <c r="K127" i="1"/>
  <c r="F202" i="1"/>
  <c r="G202" i="1"/>
  <c r="H202" i="1"/>
  <c r="I202" i="1"/>
  <c r="J202" i="1"/>
  <c r="K202" i="1"/>
  <c r="F99" i="1"/>
  <c r="G99" i="1"/>
  <c r="H99" i="1"/>
  <c r="I99" i="1"/>
  <c r="J99" i="1"/>
  <c r="K99" i="1"/>
  <c r="F47" i="1"/>
  <c r="G47" i="1"/>
  <c r="H47" i="1"/>
  <c r="I47" i="1"/>
  <c r="J47" i="1"/>
  <c r="K47" i="1"/>
  <c r="F174" i="1"/>
  <c r="G174" i="1"/>
  <c r="H174" i="1"/>
  <c r="I174" i="1"/>
  <c r="J174" i="1"/>
  <c r="K174" i="1"/>
  <c r="F180" i="1"/>
  <c r="G180" i="1"/>
  <c r="H180" i="1"/>
  <c r="I180" i="1"/>
  <c r="J180" i="1"/>
  <c r="K180" i="1"/>
  <c r="F168" i="1"/>
  <c r="G168" i="1"/>
  <c r="H168" i="1"/>
  <c r="I168" i="1"/>
  <c r="J168" i="1"/>
  <c r="K168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167" i="1"/>
  <c r="G167" i="1"/>
  <c r="H167" i="1"/>
  <c r="I167" i="1"/>
  <c r="J167" i="1"/>
  <c r="K167" i="1"/>
  <c r="F112" i="1"/>
  <c r="G112" i="1"/>
  <c r="H112" i="1"/>
  <c r="I112" i="1"/>
  <c r="J112" i="1"/>
  <c r="K112" i="1"/>
  <c r="F42" i="1"/>
  <c r="G42" i="1"/>
  <c r="H42" i="1"/>
  <c r="I42" i="1"/>
  <c r="J42" i="1"/>
  <c r="K42" i="1"/>
  <c r="F179" i="1"/>
  <c r="G179" i="1"/>
  <c r="H179" i="1"/>
  <c r="I179" i="1"/>
  <c r="J179" i="1"/>
  <c r="K179" i="1"/>
  <c r="F122" i="1"/>
  <c r="G122" i="1"/>
  <c r="H122" i="1"/>
  <c r="I122" i="1"/>
  <c r="J122" i="1"/>
  <c r="K122" i="1"/>
  <c r="F173" i="1"/>
  <c r="G173" i="1"/>
  <c r="H173" i="1"/>
  <c r="I173" i="1"/>
  <c r="J173" i="1"/>
  <c r="K173" i="1"/>
  <c r="F178" i="1"/>
  <c r="G178" i="1"/>
  <c r="H178" i="1"/>
  <c r="I178" i="1"/>
  <c r="J178" i="1"/>
  <c r="K178" i="1"/>
  <c r="F116" i="1"/>
  <c r="G116" i="1"/>
  <c r="H116" i="1"/>
  <c r="I116" i="1"/>
  <c r="J116" i="1"/>
  <c r="K116" i="1"/>
  <c r="F41" i="1"/>
  <c r="G41" i="1"/>
  <c r="H41" i="1"/>
  <c r="I41" i="1"/>
  <c r="J41" i="1"/>
  <c r="K41" i="1"/>
  <c r="F95" i="1"/>
  <c r="G95" i="1"/>
  <c r="H95" i="1"/>
  <c r="I95" i="1"/>
  <c r="J95" i="1"/>
  <c r="K95" i="1"/>
  <c r="F35" i="1"/>
  <c r="G35" i="1"/>
  <c r="H35" i="1"/>
  <c r="I35" i="1"/>
  <c r="J35" i="1"/>
  <c r="K35" i="1"/>
  <c r="F111" i="1"/>
  <c r="G111" i="1"/>
  <c r="H111" i="1"/>
  <c r="I111" i="1"/>
  <c r="J111" i="1"/>
  <c r="K111" i="1"/>
  <c r="F40" i="1"/>
  <c r="G40" i="1"/>
  <c r="H40" i="1"/>
  <c r="I40" i="1"/>
  <c r="J40" i="1"/>
  <c r="K40" i="1"/>
  <c r="F169" i="1"/>
  <c r="G169" i="1"/>
  <c r="H169" i="1"/>
  <c r="I169" i="1"/>
  <c r="J169" i="1"/>
  <c r="K169" i="1"/>
  <c r="F198" i="1"/>
  <c r="G198" i="1"/>
  <c r="H198" i="1"/>
  <c r="I198" i="1"/>
  <c r="J198" i="1"/>
  <c r="K198" i="1"/>
  <c r="A29" i="1" l="1"/>
  <c r="F29" i="1"/>
  <c r="G29" i="1"/>
  <c r="H29" i="1"/>
  <c r="I29" i="1"/>
  <c r="J29" i="1"/>
  <c r="K29" i="1"/>
  <c r="A27" i="1" l="1"/>
  <c r="A113" i="1"/>
  <c r="A165" i="1"/>
  <c r="A164" i="1"/>
  <c r="A163" i="1"/>
  <c r="A162" i="1"/>
  <c r="A161" i="1"/>
  <c r="A98" i="1"/>
  <c r="A160" i="1"/>
  <c r="A115" i="1"/>
  <c r="A159" i="1"/>
  <c r="F27" i="1"/>
  <c r="G27" i="1"/>
  <c r="H27" i="1"/>
  <c r="I27" i="1"/>
  <c r="J27" i="1"/>
  <c r="K27" i="1"/>
  <c r="F113" i="1"/>
  <c r="G113" i="1"/>
  <c r="H113" i="1"/>
  <c r="I113" i="1"/>
  <c r="J113" i="1"/>
  <c r="K113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98" i="1"/>
  <c r="G98" i="1"/>
  <c r="H98" i="1"/>
  <c r="I98" i="1"/>
  <c r="J98" i="1"/>
  <c r="K98" i="1"/>
  <c r="F160" i="1"/>
  <c r="G160" i="1"/>
  <c r="H160" i="1"/>
  <c r="I160" i="1"/>
  <c r="J160" i="1"/>
  <c r="K160" i="1"/>
  <c r="F115" i="1"/>
  <c r="G115" i="1"/>
  <c r="H115" i="1"/>
  <c r="I115" i="1"/>
  <c r="J115" i="1"/>
  <c r="K115" i="1"/>
  <c r="F159" i="1"/>
  <c r="G159" i="1"/>
  <c r="H159" i="1"/>
  <c r="I159" i="1"/>
  <c r="J159" i="1"/>
  <c r="K159" i="1"/>
  <c r="A197" i="1" l="1"/>
  <c r="A121" i="1"/>
  <c r="A109" i="1"/>
  <c r="A26" i="1"/>
  <c r="F197" i="1"/>
  <c r="G197" i="1"/>
  <c r="H197" i="1"/>
  <c r="I197" i="1"/>
  <c r="J197" i="1"/>
  <c r="K197" i="1"/>
  <c r="F121" i="1"/>
  <c r="G121" i="1"/>
  <c r="H121" i="1"/>
  <c r="I121" i="1"/>
  <c r="J121" i="1"/>
  <c r="K121" i="1"/>
  <c r="F109" i="1"/>
  <c r="G109" i="1"/>
  <c r="H109" i="1"/>
  <c r="I109" i="1"/>
  <c r="J109" i="1"/>
  <c r="K109" i="1"/>
  <c r="F26" i="1"/>
  <c r="G26" i="1"/>
  <c r="H26" i="1"/>
  <c r="I26" i="1"/>
  <c r="J26" i="1"/>
  <c r="K26" i="1"/>
  <c r="A79" i="1" l="1"/>
  <c r="A80" i="1"/>
  <c r="A196" i="1"/>
  <c r="A10" i="1"/>
  <c r="A11" i="1"/>
  <c r="A81" i="1"/>
  <c r="A85" i="1"/>
  <c r="A154" i="1"/>
  <c r="A176" i="1"/>
  <c r="A166" i="1"/>
  <c r="A148" i="1"/>
  <c r="A149" i="1"/>
  <c r="A177" i="1"/>
  <c r="A155" i="1"/>
  <c r="A170" i="1"/>
  <c r="A156" i="1"/>
  <c r="A172" i="1"/>
  <c r="A157" i="1"/>
  <c r="A158" i="1"/>
  <c r="A150" i="1"/>
  <c r="A171" i="1"/>
  <c r="A106" i="1"/>
  <c r="A119" i="1"/>
  <c r="A120" i="1"/>
  <c r="A104" i="1"/>
  <c r="A105" i="1"/>
  <c r="A107" i="1"/>
  <c r="A108" i="1"/>
  <c r="A97" i="1"/>
  <c r="A12" i="1"/>
  <c r="F79" i="1"/>
  <c r="G79" i="1"/>
  <c r="H79" i="1"/>
  <c r="I79" i="1"/>
  <c r="J79" i="1"/>
  <c r="K79" i="1"/>
  <c r="F80" i="1"/>
  <c r="G80" i="1"/>
  <c r="H80" i="1"/>
  <c r="I80" i="1"/>
  <c r="J80" i="1"/>
  <c r="K80" i="1"/>
  <c r="F196" i="1"/>
  <c r="G196" i="1"/>
  <c r="H196" i="1"/>
  <c r="I196" i="1"/>
  <c r="J196" i="1"/>
  <c r="K196" i="1"/>
  <c r="F10" i="1"/>
  <c r="G10" i="1"/>
  <c r="H10" i="1"/>
  <c r="I10" i="1"/>
  <c r="J10" i="1"/>
  <c r="K10" i="1"/>
  <c r="F11" i="1"/>
  <c r="G11" i="1"/>
  <c r="H11" i="1"/>
  <c r="I11" i="1"/>
  <c r="J11" i="1"/>
  <c r="K11" i="1"/>
  <c r="F81" i="1"/>
  <c r="G81" i="1"/>
  <c r="H81" i="1"/>
  <c r="I81" i="1"/>
  <c r="J81" i="1"/>
  <c r="K81" i="1"/>
  <c r="F85" i="1"/>
  <c r="G85" i="1"/>
  <c r="H85" i="1"/>
  <c r="I85" i="1"/>
  <c r="J85" i="1"/>
  <c r="K85" i="1"/>
  <c r="F154" i="1"/>
  <c r="G154" i="1"/>
  <c r="H154" i="1"/>
  <c r="I154" i="1"/>
  <c r="J154" i="1"/>
  <c r="K154" i="1"/>
  <c r="F176" i="1"/>
  <c r="G176" i="1"/>
  <c r="H176" i="1"/>
  <c r="I176" i="1"/>
  <c r="J176" i="1"/>
  <c r="K176" i="1"/>
  <c r="F166" i="1"/>
  <c r="G166" i="1"/>
  <c r="H166" i="1"/>
  <c r="I166" i="1"/>
  <c r="J166" i="1"/>
  <c r="K166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77" i="1"/>
  <c r="G177" i="1"/>
  <c r="H177" i="1"/>
  <c r="I177" i="1"/>
  <c r="J177" i="1"/>
  <c r="K177" i="1"/>
  <c r="F155" i="1"/>
  <c r="G155" i="1"/>
  <c r="H155" i="1"/>
  <c r="I155" i="1"/>
  <c r="J155" i="1"/>
  <c r="K155" i="1"/>
  <c r="F170" i="1"/>
  <c r="G170" i="1"/>
  <c r="H170" i="1"/>
  <c r="I170" i="1"/>
  <c r="J170" i="1"/>
  <c r="K170" i="1"/>
  <c r="F156" i="1"/>
  <c r="G156" i="1"/>
  <c r="H156" i="1"/>
  <c r="I156" i="1"/>
  <c r="J156" i="1"/>
  <c r="K156" i="1"/>
  <c r="F172" i="1"/>
  <c r="G172" i="1"/>
  <c r="H172" i="1"/>
  <c r="I172" i="1"/>
  <c r="J172" i="1"/>
  <c r="K172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0" i="1"/>
  <c r="G150" i="1"/>
  <c r="H150" i="1"/>
  <c r="I150" i="1"/>
  <c r="J150" i="1"/>
  <c r="K150" i="1"/>
  <c r="F171" i="1"/>
  <c r="G171" i="1"/>
  <c r="H171" i="1"/>
  <c r="I171" i="1"/>
  <c r="J171" i="1"/>
  <c r="K171" i="1"/>
  <c r="F106" i="1"/>
  <c r="G106" i="1"/>
  <c r="H106" i="1"/>
  <c r="I106" i="1"/>
  <c r="J106" i="1"/>
  <c r="K106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97" i="1"/>
  <c r="G97" i="1"/>
  <c r="H97" i="1"/>
  <c r="I97" i="1"/>
  <c r="J97" i="1"/>
  <c r="K97" i="1"/>
  <c r="F12" i="1"/>
  <c r="G12" i="1"/>
  <c r="H12" i="1"/>
  <c r="I12" i="1"/>
  <c r="J12" i="1"/>
  <c r="K12" i="1"/>
  <c r="F195" i="1" l="1"/>
  <c r="G195" i="1"/>
  <c r="H195" i="1"/>
  <c r="I195" i="1"/>
  <c r="J195" i="1"/>
  <c r="K195" i="1"/>
  <c r="F25" i="1"/>
  <c r="G25" i="1"/>
  <c r="H25" i="1"/>
  <c r="I25" i="1"/>
  <c r="J25" i="1"/>
  <c r="K25" i="1"/>
  <c r="F24" i="1"/>
  <c r="G24" i="1"/>
  <c r="H24" i="1"/>
  <c r="I24" i="1"/>
  <c r="J24" i="1"/>
  <c r="K24" i="1"/>
  <c r="F200" i="1"/>
  <c r="G200" i="1"/>
  <c r="H200" i="1"/>
  <c r="I200" i="1"/>
  <c r="J200" i="1"/>
  <c r="K200" i="1"/>
  <c r="F78" i="1"/>
  <c r="G78" i="1"/>
  <c r="H78" i="1"/>
  <c r="I78" i="1"/>
  <c r="J78" i="1"/>
  <c r="K78" i="1"/>
  <c r="F23" i="1"/>
  <c r="G23" i="1"/>
  <c r="H23" i="1"/>
  <c r="I23" i="1"/>
  <c r="J23" i="1"/>
  <c r="K23" i="1"/>
  <c r="F22" i="1"/>
  <c r="G22" i="1"/>
  <c r="H22" i="1"/>
  <c r="I22" i="1"/>
  <c r="J22" i="1"/>
  <c r="K22" i="1"/>
  <c r="F39" i="1"/>
  <c r="G39" i="1"/>
  <c r="H39" i="1"/>
  <c r="I39" i="1"/>
  <c r="J39" i="1"/>
  <c r="K39" i="1"/>
  <c r="A195" i="1"/>
  <c r="A25" i="1"/>
  <c r="A24" i="1"/>
  <c r="A200" i="1"/>
  <c r="A78" i="1"/>
  <c r="A23" i="1"/>
  <c r="A22" i="1"/>
  <c r="A39" i="1"/>
  <c r="F194" i="1"/>
  <c r="G194" i="1"/>
  <c r="H194" i="1"/>
  <c r="I194" i="1"/>
  <c r="J194" i="1"/>
  <c r="K194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77" i="1"/>
  <c r="G77" i="1"/>
  <c r="H77" i="1"/>
  <c r="I77" i="1"/>
  <c r="J77" i="1"/>
  <c r="K77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94" i="1"/>
  <c r="G94" i="1"/>
  <c r="H94" i="1"/>
  <c r="I94" i="1"/>
  <c r="J94" i="1"/>
  <c r="K94" i="1"/>
  <c r="F147" i="1"/>
  <c r="G147" i="1"/>
  <c r="H147" i="1"/>
  <c r="I147" i="1"/>
  <c r="J147" i="1"/>
  <c r="K147" i="1"/>
  <c r="F151" i="1"/>
  <c r="G151" i="1"/>
  <c r="H151" i="1"/>
  <c r="I151" i="1"/>
  <c r="J151" i="1"/>
  <c r="K151" i="1"/>
  <c r="F84" i="1"/>
  <c r="G84" i="1"/>
  <c r="H84" i="1"/>
  <c r="I84" i="1"/>
  <c r="J84" i="1"/>
  <c r="K84" i="1"/>
  <c r="A194" i="1"/>
  <c r="A9" i="1"/>
  <c r="A8" i="1"/>
  <c r="A7" i="1"/>
  <c r="A77" i="1"/>
  <c r="A153" i="1"/>
  <c r="A152" i="1"/>
  <c r="A94" i="1"/>
  <c r="A147" i="1"/>
  <c r="A151" i="1"/>
  <c r="A84" i="1"/>
  <c r="A82" i="1" l="1"/>
  <c r="A135" i="1"/>
  <c r="A33" i="1"/>
  <c r="F82" i="1"/>
  <c r="G82" i="1"/>
  <c r="H82" i="1"/>
  <c r="I82" i="1"/>
  <c r="J82" i="1"/>
  <c r="K82" i="1"/>
  <c r="F135" i="1"/>
  <c r="G135" i="1"/>
  <c r="H135" i="1"/>
  <c r="I135" i="1"/>
  <c r="J135" i="1"/>
  <c r="K135" i="1"/>
  <c r="F33" i="1"/>
  <c r="G33" i="1"/>
  <c r="H33" i="1"/>
  <c r="I33" i="1"/>
  <c r="J33" i="1"/>
  <c r="K33" i="1"/>
  <c r="F175" i="1" l="1"/>
  <c r="G175" i="1"/>
  <c r="H175" i="1"/>
  <c r="I175" i="1"/>
  <c r="J175" i="1"/>
  <c r="K175" i="1"/>
  <c r="F6" i="1"/>
  <c r="G6" i="1"/>
  <c r="H6" i="1"/>
  <c r="I6" i="1"/>
  <c r="J6" i="1"/>
  <c r="K6" i="1"/>
  <c r="F21" i="1"/>
  <c r="G21" i="1"/>
  <c r="H21" i="1"/>
  <c r="I21" i="1"/>
  <c r="J21" i="1"/>
  <c r="K21" i="1"/>
  <c r="F38" i="1"/>
  <c r="G38" i="1"/>
  <c r="H38" i="1"/>
  <c r="I38" i="1"/>
  <c r="J38" i="1"/>
  <c r="K38" i="1"/>
  <c r="F5" i="1"/>
  <c r="G5" i="1"/>
  <c r="H5" i="1"/>
  <c r="I5" i="1"/>
  <c r="J5" i="1"/>
  <c r="K5" i="1"/>
  <c r="F129" i="1"/>
  <c r="G129" i="1"/>
  <c r="H129" i="1"/>
  <c r="I129" i="1"/>
  <c r="J129" i="1"/>
  <c r="K129" i="1"/>
  <c r="F114" i="1"/>
  <c r="G114" i="1"/>
  <c r="H114" i="1"/>
  <c r="I114" i="1"/>
  <c r="J114" i="1"/>
  <c r="K114" i="1"/>
  <c r="A175" i="1"/>
  <c r="A6" i="1"/>
  <c r="A21" i="1"/>
  <c r="A38" i="1"/>
  <c r="A5" i="1"/>
  <c r="A129" i="1"/>
  <c r="A114" i="1"/>
  <c r="A146" i="1" l="1"/>
  <c r="A145" i="1"/>
  <c r="A10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03" i="1"/>
  <c r="G103" i="1"/>
  <c r="H103" i="1"/>
  <c r="I103" i="1"/>
  <c r="J103" i="1"/>
  <c r="K103" i="1"/>
  <c r="A73" i="1"/>
  <c r="A72" i="1"/>
  <c r="A70" i="1"/>
  <c r="A20" i="1"/>
  <c r="A69" i="1"/>
  <c r="A71" i="1"/>
  <c r="F73" i="1"/>
  <c r="G73" i="1"/>
  <c r="H73" i="1"/>
  <c r="I73" i="1"/>
  <c r="J73" i="1"/>
  <c r="K73" i="1"/>
  <c r="F72" i="1"/>
  <c r="G72" i="1"/>
  <c r="H72" i="1"/>
  <c r="I72" i="1"/>
  <c r="J72" i="1"/>
  <c r="K72" i="1"/>
  <c r="F70" i="1"/>
  <c r="G70" i="1"/>
  <c r="H70" i="1"/>
  <c r="I70" i="1"/>
  <c r="J70" i="1"/>
  <c r="K70" i="1"/>
  <c r="F20" i="1"/>
  <c r="G20" i="1"/>
  <c r="H20" i="1"/>
  <c r="I20" i="1"/>
  <c r="J20" i="1"/>
  <c r="K20" i="1"/>
  <c r="F69" i="1"/>
  <c r="G69" i="1"/>
  <c r="H69" i="1"/>
  <c r="I69" i="1"/>
  <c r="J69" i="1"/>
  <c r="K69" i="1"/>
  <c r="F71" i="1"/>
  <c r="G71" i="1"/>
  <c r="H71" i="1"/>
  <c r="I71" i="1"/>
  <c r="J71" i="1"/>
  <c r="K71" i="1"/>
  <c r="A102" i="1" l="1"/>
  <c r="A30" i="1"/>
  <c r="F102" i="1"/>
  <c r="G102" i="1"/>
  <c r="H102" i="1"/>
  <c r="I102" i="1"/>
  <c r="J102" i="1"/>
  <c r="K102" i="1"/>
  <c r="F30" i="1"/>
  <c r="G30" i="1"/>
  <c r="H30" i="1"/>
  <c r="I30" i="1"/>
  <c r="J30" i="1"/>
  <c r="K30" i="1"/>
  <c r="A19" i="1"/>
  <c r="A18" i="1"/>
  <c r="A28" i="1"/>
  <c r="A17" i="1"/>
  <c r="A16" i="1"/>
  <c r="F19" i="1"/>
  <c r="G19" i="1"/>
  <c r="H19" i="1"/>
  <c r="I19" i="1"/>
  <c r="J19" i="1"/>
  <c r="K19" i="1"/>
  <c r="F18" i="1"/>
  <c r="G18" i="1"/>
  <c r="H18" i="1"/>
  <c r="I18" i="1"/>
  <c r="J18" i="1"/>
  <c r="K18" i="1"/>
  <c r="F28" i="1"/>
  <c r="G28" i="1"/>
  <c r="H28" i="1"/>
  <c r="I28" i="1"/>
  <c r="J28" i="1"/>
  <c r="K28" i="1"/>
  <c r="F17" i="1"/>
  <c r="G17" i="1"/>
  <c r="H17" i="1"/>
  <c r="I17" i="1"/>
  <c r="J17" i="1"/>
  <c r="K17" i="1"/>
  <c r="F16" i="1"/>
  <c r="G16" i="1"/>
  <c r="H16" i="1"/>
  <c r="I16" i="1"/>
  <c r="J16" i="1"/>
  <c r="K16" i="1"/>
  <c r="A134" i="1" l="1"/>
  <c r="F134" i="1"/>
  <c r="G134" i="1"/>
  <c r="H134" i="1"/>
  <c r="I134" i="1"/>
  <c r="J134" i="1"/>
  <c r="K134" i="1"/>
  <c r="A118" i="1"/>
  <c r="F118" i="1"/>
  <c r="G118" i="1"/>
  <c r="H118" i="1"/>
  <c r="I118" i="1"/>
  <c r="J118" i="1"/>
  <c r="K118" i="1"/>
  <c r="A15" i="1" l="1"/>
  <c r="F15" i="1"/>
  <c r="G15" i="1"/>
  <c r="H15" i="1"/>
  <c r="I15" i="1"/>
  <c r="J15" i="1"/>
  <c r="K15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143" i="1"/>
  <c r="F143" i="1"/>
  <c r="G143" i="1"/>
  <c r="H143" i="1"/>
  <c r="I143" i="1"/>
  <c r="J143" i="1"/>
  <c r="K143" i="1"/>
  <c r="A14" i="1" l="1"/>
  <c r="A128" i="1"/>
  <c r="A13" i="1"/>
  <c r="F14" i="1"/>
  <c r="G14" i="1"/>
  <c r="H14" i="1"/>
  <c r="I14" i="1"/>
  <c r="J14" i="1"/>
  <c r="K14" i="1"/>
  <c r="F128" i="1"/>
  <c r="G128" i="1"/>
  <c r="H128" i="1"/>
  <c r="I128" i="1"/>
  <c r="J128" i="1"/>
  <c r="K128" i="1"/>
  <c r="F13" i="1"/>
  <c r="G13" i="1"/>
  <c r="H13" i="1"/>
  <c r="I13" i="1"/>
  <c r="J13" i="1"/>
  <c r="K13" i="1"/>
  <c r="A37" i="1" l="1"/>
  <c r="F37" i="1"/>
  <c r="G37" i="1"/>
  <c r="H37" i="1"/>
  <c r="I37" i="1"/>
  <c r="J37" i="1"/>
  <c r="K37" i="1"/>
  <c r="A142" i="1" l="1"/>
  <c r="F142" i="1"/>
  <c r="G142" i="1"/>
  <c r="H142" i="1"/>
  <c r="I142" i="1"/>
  <c r="J142" i="1"/>
  <c r="K142" i="1"/>
  <c r="F144" i="1" l="1"/>
  <c r="G144" i="1"/>
  <c r="H144" i="1"/>
  <c r="I144" i="1"/>
  <c r="J144" i="1"/>
  <c r="K144" i="1"/>
  <c r="A144" i="1"/>
  <c r="F83" i="1" l="1"/>
  <c r="G83" i="1"/>
  <c r="H83" i="1"/>
  <c r="I83" i="1"/>
  <c r="J83" i="1"/>
  <c r="K83" i="1"/>
  <c r="A8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<sst xmlns="http://schemas.openxmlformats.org/spreadsheetml/2006/main" count="14379" uniqueCount="2770">
  <si>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</si>
  <si>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</si>
  <si>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</si>
  <si>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</si>
  <si>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</si>
  <si>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</si>
  <si>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</si>
  <si>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</si>
  <si>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</si>
  <si>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</si>
  <si>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</si>
  <si>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</si>
  <si>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</si>
  <si>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</si>
  <si>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</si>
  <si>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</si>
  <si>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</si>
  <si>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</si>
  <si>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</si>
  <si>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</si>
  <si>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</si>
  <si>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</si>
  <si>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</si>
  <si>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</si>
  <si>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</si>
  <si>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</si>
  <si>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</si>
  <si>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</si>
  <si>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</si>
  <si>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</si>
  <si>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</si>
  <si>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</si>
  <si>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</si>
  <si>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</si>
  <si>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</si>
  <si>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</si>
  <si>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</si>
  <si>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</si>
  <si>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</si>
  <si>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</si>
  <si>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</si>
  <si>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</si>
  <si>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</si>
  <si>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</si>
  <si>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</si>
  <si>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</si>
  <si>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</si>
  <si>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</si>
  <si>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</si>
  <si>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</si>
  <si>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</si>
  <si>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</si>
  <si>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</si>
  <si>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</si>
  <si>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</si>
  <si>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</si>
  <si>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</si>
  <si>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</si>
  <si>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</si>
  <si>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</si>
  <si>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</si>
  <si>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</si>
  <si>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</si>
  <si>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</si>
  <si>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</si>
  <si>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</si>
  <si>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</si>
  <si>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</si>
  <si>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</si>
  <si>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</si>
  <si>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</si>
  <si>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</si>
  <si>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</si>
  <si>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</si>
  <si>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</si>
  <si>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</si>
  <si>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</si>
  <si>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</si>
  <si>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</si>
  <si>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</si>
  <si>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</si>
  <si>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</si>
  <si>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</si>
  <si>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</si>
  <si>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</si>
  <si>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</si>
  <si>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</si>
  <si>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</si>
  <si>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</si>
  <si>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</si>
  <si>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</si>
  <si>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</si>
  <si>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</si>
  <si>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</si>
  <si>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</si>
  <si>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</si>
  <si>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</si>
  <si>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</si>
  <si>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</si>
  <si>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</si>
  <si>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</si>
  <si>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</si>
  <si>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</si>
  <si>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</si>
  <si>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</si>
  <si>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</si>
  <si>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</si>
  <si>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</si>
  <si>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</si>
  <si>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</si>
  <si>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</si>
  <si>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</si>
  <si>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</si>
  <si>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</si>
  <si>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</si>
  <si>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</si>
  <si>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</si>
  <si>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</si>
  <si>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</si>
  <si>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</si>
  <si>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</si>
  <si>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</si>
  <si>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</si>
  <si>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</si>
  <si>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</si>
  <si>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</si>
  <si>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</si>
  <si>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</si>
  <si>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</si>
  <si>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</si>
  <si>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</si>
  <si>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</si>
  <si>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</si>
  <si>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</si>
  <si>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</si>
  <si>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</si>
  <si>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</si>
  <si>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</si>
  <si>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</si>
  <si>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</si>
  <si>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</si>
  <si>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</si>
  <si>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</si>
  <si>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</si>
  <si>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</si>
  <si>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</si>
  <si>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</si>
  <si>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</si>
  <si>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</si>
  <si>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</si>
  <si>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</si>
  <si>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</si>
  <si>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</si>
  <si>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</si>
  <si>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</si>
  <si>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</si>
  <si>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</si>
  <si>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</si>
  <si>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</si>
  <si>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</si>
  <si>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</si>
  <si>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</si>
  <si>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</si>
  <si>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</si>
  <si>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</si>
  <si>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</si>
  <si>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</si>
  <si>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</si>
  <si>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</si>
  <si>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</si>
  <si>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</si>
  <si>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</si>
  <si>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</si>
  <si>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</si>
  <si>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</si>
  <si>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</si>
  <si>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</si>
  <si>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</si>
  <si>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</si>
  <si>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</si>
  <si>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</si>
  <si>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</si>
  <si>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</si>
  <si>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</si>
  <si>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</si>
  <si>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</si>
  <si>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</si>
  <si>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</si>
  <si>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</si>
  <si>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</si>
  <si>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</si>
  <si>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</si>
  <si>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</si>
  <si>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</si>
  <si>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</si>
  <si>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</si>
  <si>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</si>
  <si>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</si>
  <si>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</si>
  <si>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</si>
  <si>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</si>
  <si>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</si>
  <si>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</si>
  <si>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</si>
  <si>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</si>
  <si>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</si>
  <si>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</si>
  <si>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</si>
  <si>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</si>
  <si>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</si>
  <si>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</si>
  <si>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</si>
  <si>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</si>
  <si>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</si>
  <si>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</si>
  <si>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</si>
  <si>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</si>
  <si>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</si>
  <si>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</si>
  <si>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</si>
  <si>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</si>
  <si>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</si>
  <si>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</si>
  <si>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</si>
  <si>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</si>
  <si>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</si>
  <si>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</si>
  <si>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</si>
  <si>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</si>
  <si>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</si>
  <si>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</si>
  <si>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</si>
  <si>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</si>
  <si>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</si>
  <si>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</si>
  <si>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</si>
  <si>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</si>
  <si>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</si>
  <si>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</si>
  <si>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</si>
  <si>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</si>
  <si>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</si>
  <si>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</si>
  <si>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</si>
  <si>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</si>
  <si>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</si>
  <si>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</si>
  <si>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</si>
  <si>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</si>
  <si>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</si>
  <si>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</si>
  <si>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</si>
  <si>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</si>
  <si>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</si>
  <si>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</si>
  <si>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</si>
  <si>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</si>
  <si>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</si>
  <si>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</si>
  <si>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</si>
  <si>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</si>
  <si>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</si>
  <si>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</si>
  <si>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</si>
  <si>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</si>
  <si>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</si>
  <si>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</si>
  <si>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</si>
  <si>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</si>
  <si>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</si>
  <si>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</si>
  <si>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</si>
  <si>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</si>
  <si>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</si>
  <si>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</si>
  <si>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</si>
  <si>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</si>
  <si>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</si>
  <si>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</si>
  <si>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</si>
  <si>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</si>
  <si>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</si>
  <si>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</si>
  <si>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</si>
  <si>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</si>
  <si>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</si>
  <si>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</si>
  <si>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</si>
  <si>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</si>
  <si>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</si>
  <si>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</si>
  <si>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</si>
  <si>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</si>
  <si>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</si>
  <si>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</si>
  <si>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</si>
  <si>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</si>
  <si>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</si>
  <si>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</si>
  <si>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</si>
  <si>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</si>
  <si>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</si>
  <si>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</si>
  <si>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</si>
  <si>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</si>
  <si>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</si>
  <si>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</si>
  <si>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</si>
  <si>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</si>
  <si>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</si>
  <si>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</si>
  <si>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</si>
  <si>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</si>
  <si>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</si>
  <si>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</si>
  <si>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</si>
  <si>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</si>
  <si>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</si>
  <si>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</si>
  <si>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</si>
  <si>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</si>
  <si>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</si>
  <si>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</si>
  <si>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</si>
  <si>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</si>
  <si>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</si>
  <si>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</si>
  <si>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</si>
  <si>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</si>
  <si>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</si>
  <si>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</si>
  <si>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</si>
  <si>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</si>
  <si>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</si>
  <si>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</si>
  <si>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</si>
  <si>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</si>
  <si>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</si>
  <si>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</si>
  <si>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</si>
  <si>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</si>
  <si>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</si>
  <si>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</si>
  <si>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</si>
  <si>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</si>
  <si>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</si>
  <si>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</si>
  <si>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</si>
  <si>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</si>
  <si>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</si>
  <si>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</si>
  <si>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</si>
  <si>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</si>
  <si>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</si>
  <si>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</si>
  <si>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</si>
  <si>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</si>
  <si>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</si>
  <si>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</si>
  <si>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</si>
  <si>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</si>
  <si>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</si>
  <si>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</si>
  <si>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</si>
  <si>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</si>
  <si>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</si>
  <si>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</si>
  <si>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</si>
  <si>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</si>
  <si>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</si>
  <si>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</si>
  <si>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</si>
  <si>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</si>
  <si>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</si>
  <si>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</si>
  <si>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</si>
  <si>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</si>
  <si>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</si>
  <si>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</si>
  <si>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</si>
  <si>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</si>
  <si>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</si>
  <si>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</si>
  <si>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</si>
  <si>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</si>
  <si>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</si>
  <si>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</si>
  <si>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</si>
  <si>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</si>
  <si>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</si>
  <si>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</si>
  <si>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</si>
  <si>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</si>
  <si>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</si>
  <si>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</si>
  <si>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</si>
  <si>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</si>
  <si>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</si>
  <si>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</si>
  <si>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</si>
  <si>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</si>
  <si>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</si>
  <si>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</si>
  <si>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</si>
  <si>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</si>
  <si>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</si>
  <si>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</si>
  <si>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</si>
  <si>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</si>
  <si>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</si>
  <si>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</si>
  <si>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</si>
  <si>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</si>
  <si>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</si>
  <si>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</si>
  <si>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</si>
  <si>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</si>
  <si>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</si>
  <si>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</si>
  <si>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</si>
  <si>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</si>
  <si>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</si>
  <si>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</si>
  <si>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</si>
  <si>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</si>
  <si>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</si>
  <si>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</si>
  <si>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</si>
  <si>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</si>
  <si>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</si>
  <si>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</si>
  <si>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</si>
  <si>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</si>
  <si>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</si>
  <si>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</si>
  <si>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</si>
  <si>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</si>
  <si>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</si>
  <si>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</si>
  <si>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</si>
  <si>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</si>
  <si>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</si>
  <si>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</si>
  <si>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</si>
  <si>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</si>
  <si>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</si>
  <si>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</si>
  <si>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</si>
  <si>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</si>
  <si>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</si>
  <si>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</si>
  <si>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</si>
  <si>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</si>
  <si>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</si>
  <si>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</si>
  <si>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</si>
  <si>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</si>
  <si>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</si>
  <si>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</si>
  <si>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</si>
  <si>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</si>
  <si>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</si>
  <si>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</si>
  <si>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</si>
  <si>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</si>
  <si>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</si>
  <si>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</si>
  <si>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</si>
  <si>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</si>
  <si>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</si>
  <si>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</si>
  <si>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</si>
  <si>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</si>
  <si>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</si>
  <si>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</si>
  <si>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</si>
  <si>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</si>
  <si>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</si>
  <si>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</si>
  <si>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</si>
  <si>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</si>
  <si>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</si>
  <si>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</si>
  <si>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</si>
  <si>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</si>
  <si>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</si>
  <si>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</si>
  <si>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</si>
  <si>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</si>
  <si>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</si>
  <si>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</si>
  <si>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</si>
  <si>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</si>
  <si>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</si>
  <si>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</si>
  <si>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</si>
  <si>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</si>
  <si>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</si>
  <si>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</si>
  <si>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</si>
  <si>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</si>
  <si>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</si>
  <si>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</si>
  <si>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</si>
  <si>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</si>
  <si>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</si>
  <si>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</si>
  <si>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</si>
  <si>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</si>
  <si>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</si>
  <si>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</si>
  <si>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</si>
  <si>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</si>
  <si>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</si>
  <si>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</si>
  <si>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</si>
  <si>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</si>
  <si>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</si>
  <si>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</si>
  <si>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</si>
  <si>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</si>
  <si>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</si>
  <si>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</si>
  <si>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</si>
  <si>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</si>
  <si>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</si>
  <si>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</si>
  <si>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</si>
  <si>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</si>
  <si>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</si>
  <si>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</si>
  <si>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</si>
  <si>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</si>
  <si>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</si>
  <si>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</si>
  <si>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</si>
  <si>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</si>
  <si>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</si>
  <si>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</si>
  <si>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</si>
  <si>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</si>
  <si>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</si>
  <si>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</si>
  <si>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</si>
  <si>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</si>
  <si>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</si>
  <si>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</si>
  <si>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</si>
  <si>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</si>
  <si>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</si>
  <si>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</si>
  <si>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</si>
  <si>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</si>
  <si>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</si>
  <si>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</si>
  <si>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</si>
  <si>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</si>
  <si>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</si>
  <si>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</si>
  <si>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</si>
  <si>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</si>
  <si>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</si>
  <si>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</si>
  <si>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</si>
  <si>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</si>
  <si>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</si>
  <si>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</si>
  <si>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</si>
  <si>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</si>
  <si>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</si>
  <si>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</si>
  <si>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</si>
  <si>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</si>
  <si>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</si>
  <si>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</si>
  <si>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</si>
  <si>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</si>
  <si>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</si>
  <si>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</si>
  <si>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</si>
  <si>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</si>
  <si>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</si>
  <si>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</si>
  <si>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</si>
  <si>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</si>
  <si>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</si>
  <si>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</si>
  <si>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</si>
  <si>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</si>
  <si>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</si>
  <si>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</si>
  <si>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</si>
  <si>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</si>
  <si>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</si>
  <si>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</si>
  <si>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</si>
  <si>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</si>
  <si>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</si>
  <si>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</si>
  <si>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</si>
  <si>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</si>
  <si>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</si>
  <si>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</si>
  <si>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</si>
  <si>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</si>
  <si>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</si>
  <si>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</si>
  <si>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</si>
  <si>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</si>
  <si>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</si>
  <si>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</si>
  <si>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</si>
  <si>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</si>
  <si>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</si>
  <si>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</si>
  <si>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</si>
  <si>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</si>
  <si>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</si>
  <si>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</si>
  <si>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</si>
  <si>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</si>
  <si>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</si>
  <si>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</si>
  <si>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</si>
  <si>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</si>
  <si>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</si>
  <si>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</si>
  <si>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</si>
  <si>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</si>
  <si>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</si>
  <si>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</si>
  <si>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</si>
  <si>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</si>
  <si>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</si>
  <si>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</si>
  <si>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</si>
  <si>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</si>
  <si>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</si>
  <si>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</si>
  <si>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</si>
  <si>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</si>
  <si>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</si>
  <si>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</si>
  <si>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</si>
  <si>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</si>
  <si>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</si>
  <si>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</si>
  <si>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</si>
  <si>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</si>
  <si>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</si>
  <si>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</si>
  <si>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</si>
  <si>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</si>
  <si>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</si>
  <si>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</si>
  <si>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</si>
  <si>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</si>
  <si>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</si>
  <si>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</si>
  <si>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</si>
  <si>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</si>
  <si>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</si>
  <si>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</si>
  <si>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</si>
  <si>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</si>
  <si>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</si>
  <si>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</si>
  <si>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</si>
  <si>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</si>
  <si>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</si>
  <si>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</si>
  <si>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</si>
  <si>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</si>
  <si>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</si>
  <si>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</si>
  <si>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</si>
  <si>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</si>
  <si>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</si>
  <si>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</si>
  <si>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</si>
  <si>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</si>
  <si>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</si>
  <si>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</si>
  <si>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</si>
  <si>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</si>
  <si>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</si>
  <si>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</si>
  <si>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</si>
  <si>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</si>
  <si>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</si>
  <si>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</si>
  <si>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</si>
  <si>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</si>
  <si>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</si>
  <si>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</si>
  <si>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</si>
  <si>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</si>
  <si>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</si>
  <si>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</si>
  <si>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</si>
  <si>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</si>
  <si>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</si>
  <si>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</si>
  <si>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</si>
  <si>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</si>
  <si>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</si>
  <si>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</si>
  <si>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</si>
  <si>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</si>
  <si>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</si>
  <si>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</si>
  <si>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</si>
  <si>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</si>
  <si>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</si>
  <si>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</si>
  <si>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</si>
  <si>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</si>
  <si>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</si>
  <si>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</si>
  <si>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</si>
  <si>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</si>
  <si>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</si>
  <si>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</si>
  <si>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</si>
  <si>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</si>
  <si>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</si>
  <si>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</si>
  <si>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</si>
  <si>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</si>
  <si>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</si>
  <si>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</si>
  <si>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</si>
  <si>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</si>
  <si>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</si>
  <si>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</si>
  <si>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</si>
  <si>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</si>
  <si>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</si>
  <si>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</si>
  <si>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</si>
  <si>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</si>
  <si>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</si>
  <si>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</si>
  <si>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</si>
  <si>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</si>
  <si>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</si>
  <si>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</si>
  <si>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</si>
  <si>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</si>
  <si>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</si>
  <si>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</si>
  <si>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</si>
  <si>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</si>
  <si>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</si>
  <si>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</si>
  <si>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</si>
  <si>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</si>
  <si>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</si>
  <si>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</si>
  <si>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</si>
  <si>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</si>
  <si>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</si>
  <si>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</si>
  <si>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</si>
  <si>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</si>
  <si>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</si>
  <si>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</si>
  <si>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</si>
  <si>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</si>
  <si>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</si>
  <si>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</si>
  <si>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</si>
  <si>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</si>
  <si>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</si>
  <si>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</si>
  <si>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</si>
  <si>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</si>
  <si>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</si>
  <si>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</si>
  <si>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</si>
  <si>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</si>
  <si>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</si>
  <si>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</si>
  <si>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</si>
  <si>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</si>
  <si>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</si>
  <si>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</si>
  <si>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</si>
  <si>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</si>
  <si>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</si>
  <si>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</si>
  <si>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</si>
  <si>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</si>
  <si>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</si>
  <si>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</si>
  <si>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</si>
  <si>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</si>
  <si>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</si>
  <si>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</si>
  <si>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</si>
  <si>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</si>
  <si>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</si>
  <si>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</si>
  <si>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</si>
  <si>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</si>
  <si>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</si>
  <si>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</si>
  <si>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</si>
  <si>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</si>
  <si>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</si>
  <si>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</si>
  <si>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</si>
  <si>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</si>
  <si>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</si>
  <si>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</si>
  <si>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</si>
  <si>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</si>
  <si>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</si>
  <si>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</si>
  <si>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</si>
  <si>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</si>
  <si>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</si>
  <si>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</si>
  <si>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</si>
  <si>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</si>
  <si>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</si>
  <si>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</si>
  <si>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</si>
  <si>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</si>
  <si>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</si>
  <si>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</si>
  <si>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</si>
  <si>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</si>
  <si>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</si>
  <si>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</si>
  <si>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</si>
  <si>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</si>
  <si>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</si>
  <si>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</si>
  <si>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</si>
  <si>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</si>
  <si>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</si>
  <si>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</si>
  <si>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</si>
  <si>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</si>
  <si>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</si>
  <si>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</si>
  <si>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</si>
  <si>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</si>
  <si>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</si>
  <si>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</si>
  <si>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</si>
  <si>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</si>
  <si>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</si>
  <si>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</si>
  <si>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</si>
  <si>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</si>
  <si>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</si>
  <si>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</si>
  <si>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</si>
  <si>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</si>
  <si>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</si>
  <si>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</si>
  <si>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</si>
  <si>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</si>
  <si>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</si>
  <si>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</si>
  <si>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</si>
  <si>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</si>
  <si>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</si>
  <si>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</si>
  <si>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</si>
  <si>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</si>
  <si>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</si>
  <si>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</si>
  <si>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</si>
  <si>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</si>
  <si>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</si>
  <si>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</si>
  <si>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</si>
  <si>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</si>
  <si>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</si>
  <si>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</si>
  <si>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</si>
  <si>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</si>
  <si>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</si>
  <si>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</si>
  <si>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</si>
  <si>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</si>
  <si>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</si>
  <si>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</si>
  <si>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</si>
  <si>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</si>
  <si>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</si>
  <si>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</si>
  <si>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</si>
  <si>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</si>
  <si>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</si>
  <si>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</si>
  <si>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</si>
  <si>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</si>
  <si>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</si>
  <si>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</si>
  <si>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</si>
  <si>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</si>
  <si>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</si>
  <si>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</si>
  <si>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</si>
  <si>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</si>
  <si>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</si>
  <si>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</si>
  <si>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</si>
  <si>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</si>
  <si>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</si>
  <si>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</si>
  <si>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</si>
  <si>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</si>
  <si>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</si>
  <si>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</si>
  <si>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</si>
  <si>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</si>
  <si>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</si>
  <si>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</si>
  <si>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</si>
  <si>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</si>
  <si>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</si>
  <si>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</si>
  <si>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</si>
  <si>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</si>
  <si>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</si>
  <si>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</si>
  <si>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</si>
  <si>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</si>
  <si>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</si>
  <si>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</si>
  <si>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</si>
  <si>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</si>
  <si>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</si>
  <si>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</si>
  <si>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</si>
  <si>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</si>
  <si>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</si>
  <si>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</si>
  <si>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</si>
  <si>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</si>
  <si>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</si>
  <si>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</si>
  <si>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</si>
  <si>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</si>
  <si>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</si>
  <si>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</si>
  <si>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</si>
  <si>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</si>
  <si>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</si>
  <si>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</si>
  <si>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</si>
  <si>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</si>
  <si>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</si>
  <si>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</si>
  <si>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</si>
  <si>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</si>
  <si>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</si>
  <si>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</si>
  <si>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</si>
  <si>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</si>
  <si>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</si>
  <si>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</si>
  <si>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</si>
  <si>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</si>
  <si>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</si>
  <si>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</si>
  <si>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</si>
  <si>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</si>
  <si>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</si>
  <si>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</si>
  <si>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</si>
  <si>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</si>
  <si>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</si>
  <si>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</si>
  <si>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</si>
  <si>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</si>
  <si>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</si>
  <si>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</si>
  <si>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</si>
  <si>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</si>
  <si>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</si>
  <si>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</si>
  <si>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</si>
  <si>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</si>
  <si>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</si>
  <si>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</si>
  <si>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</si>
  <si>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</si>
  <si>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</si>
  <si>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</si>
  <si>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</si>
  <si>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</si>
  <si>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</si>
  <si>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</si>
  <si>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</si>
  <si>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</si>
  <si>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</si>
  <si>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</si>
  <si>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</si>
  <si>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</si>
  <si>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</si>
  <si>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</si>
  <si>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</si>
  <si>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</si>
  <si>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</si>
  <si>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</si>
  <si>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</si>
  <si>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</si>
  <si>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</si>
  <si>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</si>
  <si>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</si>
  <si>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</si>
  <si>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</si>
  <si>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</si>
  <si>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</si>
  <si>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</si>
  <si>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</si>
  <si>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</si>
  <si>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</si>
  <si>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</si>
  <si>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</si>
  <si>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</si>
  <si>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</si>
  <si>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</si>
  <si>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</si>
  <si>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</si>
  <si>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</si>
  <si>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</si>
  <si>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</si>
  <si>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</si>
  <si>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</si>
  <si>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</si>
  <si>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</si>
  <si>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</si>
  <si>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</si>
  <si>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</si>
  <si>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</si>
  <si>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</si>
  <si>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</si>
  <si>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</si>
  <si>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</si>
  <si>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</si>
  <si>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</si>
  <si>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</si>
  <si>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</si>
  <si>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</si>
  <si>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</si>
  <si>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</si>
  <si>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</si>
  <si>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</si>
  <si>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</si>
  <si>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</si>
  <si>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</si>
  <si>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</si>
  <si>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</si>
  <si>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</si>
  <si>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</si>
  <si>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</si>
  <si>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</si>
  <si>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</si>
  <si>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</si>
  <si>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</si>
  <si>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</si>
  <si>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</si>
  <si>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</si>
  <si>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</si>
  <si>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</si>
  <si>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</si>
  <si>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</si>
  <si>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</si>
  <si>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</si>
  <si>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</si>
  <si>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</si>
  <si>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</si>
  <si>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</si>
  <si>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</si>
  <si>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</si>
  <si>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</si>
  <si>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</si>
  <si>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</si>
  <si>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</si>
  <si>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</si>
  <si>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</si>
  <si>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</si>
  <si>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</si>
  <si>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</si>
  <si>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</si>
  <si>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</si>
  <si>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</si>
  <si>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</si>
  <si>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</si>
  <si>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</si>
  <si>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</si>
  <si>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</si>
  <si>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</si>
  <si>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</si>
  <si>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</si>
  <si>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</si>
  <si>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</si>
  <si>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</si>
  <si>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</si>
  <si>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</si>
  <si>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</si>
  <si>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</si>
  <si>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</si>
  <si>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</si>
  <si>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</si>
  <si>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</si>
  <si>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</si>
  <si>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</si>
  <si>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</si>
  <si>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</si>
  <si>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</si>
  <si>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</si>
  <si>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</si>
  <si>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</si>
  <si>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</si>
  <si>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</si>
  <si>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</si>
  <si>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</si>
  <si>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</si>
  <si>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</si>
  <si>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</si>
  <si>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</si>
  <si>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</si>
  <si>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</si>
  <si>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</si>
  <si>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</si>
  <si>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</si>
  <si>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</si>
  <si>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</si>
  <si>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</si>
  <si>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</si>
  <si>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</si>
  <si>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</si>
  <si>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</si>
  <si>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</si>
  <si>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</si>
  <si>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</si>
  <si>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</si>
  <si>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</si>
  <si>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</si>
  <si>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</si>
  <si>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</si>
  <si>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</si>
  <si>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</si>
  <si>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</si>
  <si>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</si>
  <si>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</si>
  <si>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</si>
  <si>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</si>
  <si>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</si>
  <si>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</si>
  <si>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</si>
  <si>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</si>
  <si>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</si>
  <si>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</si>
  <si>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</si>
  <si>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</si>
  <si>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</si>
  <si>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</si>
  <si>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</si>
  <si>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</si>
  <si>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</si>
  <si>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</si>
  <si>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</si>
  <si>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</si>
  <si>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</si>
  <si>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</si>
  <si>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</si>
  <si>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</si>
  <si>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</si>
  <si>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</si>
  <si>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</si>
  <si>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</si>
  <si>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</si>
  <si>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</si>
  <si>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</si>
  <si>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</si>
  <si>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</si>
  <si>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</si>
  <si>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</si>
  <si>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</si>
  <si>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</si>
  <si>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</si>
  <si>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</si>
  <si>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</si>
  <si>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</si>
  <si>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</si>
  <si>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</si>
  <si>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</si>
  <si>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</si>
  <si>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</si>
  <si>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</si>
  <si>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</si>
  <si>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</si>
  <si>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</si>
  <si>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</si>
  <si>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</si>
  <si>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</si>
  <si>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</si>
  <si>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</si>
  <si>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</si>
  <si>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</si>
  <si>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</si>
  <si>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</si>
  <si>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</si>
  <si>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</si>
  <si>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</si>
  <si>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</si>
  <si>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</si>
  <si>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</si>
  <si>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</si>
  <si>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</si>
  <si>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</si>
  <si>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</si>
  <si>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</si>
  <si>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</si>
  <si>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</si>
  <si>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</si>
  <si>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</si>
  <si>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</si>
  <si>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</si>
  <si>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</si>
  <si>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</si>
  <si>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</si>
  <si>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</si>
  <si>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</si>
  <si>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</si>
  <si>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</si>
  <si>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</si>
  <si>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</si>
  <si>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</si>
  <si>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</si>
  <si>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</si>
  <si>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</si>
  <si>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</si>
  <si>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</si>
  <si>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</si>
  <si>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</si>
  <si>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</si>
  <si>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</si>
  <si>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</si>
  <si>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</si>
  <si>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</si>
  <si>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</si>
  <si>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</si>
  <si>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</si>
  <si>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</si>
  <si>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</si>
  <si>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</si>
  <si>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</si>
  <si>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</si>
  <si>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</si>
  <si>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</si>
  <si>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</si>
  <si>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</si>
  <si>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</si>
  <si>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</si>
  <si>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</si>
  <si>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</si>
  <si>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</si>
  <si>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</si>
  <si>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</si>
  <si>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</si>
  <si>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</si>
  <si>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</si>
  <si>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</si>
  <si>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</si>
  <si>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</si>
  <si>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</si>
  <si>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</si>
  <si>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</si>
  <si>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</si>
  <si>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</si>
  <si>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</si>
  <si>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</si>
  <si>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</si>
  <si>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</si>
  <si>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</si>
  <si>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</si>
  <si>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</si>
  <si>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</si>
  <si>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</si>
  <si>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</si>
  <si>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</si>
  <si>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</si>
  <si>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</si>
  <si>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</si>
  <si>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</si>
  <si>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</si>
  <si>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</si>
  <si>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</si>
  <si>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</si>
  <si>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</si>
  <si>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</si>
  <si>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</si>
  <si>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</si>
  <si>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</si>
  <si>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</si>
  <si>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</si>
  <si>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</si>
  <si>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</si>
  <si>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</si>
  <si>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</si>
  <si>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</si>
  <si>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</si>
  <si>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</si>
  <si>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</si>
  <si>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</si>
  <si>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</si>
  <si>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</si>
  <si>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</si>
  <si>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</si>
  <si>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</si>
  <si>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</si>
  <si>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</si>
  <si>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</si>
  <si>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</si>
  <si>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</si>
  <si>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</si>
  <si>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</si>
  <si>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</si>
  <si>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</si>
  <si>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</si>
  <si>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</si>
  <si>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</si>
  <si>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</si>
  <si>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</si>
  <si>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</si>
  <si>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</si>
  <si>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</si>
  <si>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</si>
  <si>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</si>
  <si>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</si>
  <si>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</si>
  <si>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</si>
  <si>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</si>
  <si>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</si>
  <si>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</si>
  <si>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</si>
  <si>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</si>
  <si>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</si>
  <si>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</si>
  <si>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</si>
  <si>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</si>
  <si>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</si>
  <si>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</si>
  <si>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</si>
  <si>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</si>
  <si>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</si>
  <si>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</si>
  <si>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</si>
  <si>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</si>
  <si>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</si>
  <si>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</si>
  <si>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</si>
  <si>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</si>
  <si>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</si>
  <si>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</si>
  <si>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</si>
  <si>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</si>
  <si>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</si>
  <si>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</si>
  <si>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</si>
  <si>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</si>
  <si>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</si>
  <si>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</si>
  <si>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</si>
  <si>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</si>
  <si>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</si>
  <si>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</si>
  <si>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</si>
  <si>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</si>
  <si>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</si>
  <si>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</si>
  <si>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</si>
  <si>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</si>
  <si>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</si>
  <si>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</si>
  <si>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</si>
  <si>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</si>
  <si>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</si>
  <si>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</si>
  <si>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</si>
  <si>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</si>
  <si>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</si>
  <si>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</si>
  <si>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</si>
  <si>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</si>
  <si>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</si>
  <si>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</si>
  <si>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</si>
  <si>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</si>
  <si>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</si>
  <si>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</si>
  <si>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</si>
  <si>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</si>
  <si>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</si>
  <si>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</si>
  <si>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</si>
  <si>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</si>
  <si>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</si>
  <si>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</si>
  <si>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</si>
  <si>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</si>
  <si>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</si>
  <si>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</si>
  <si>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</si>
  <si>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</si>
  <si>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</si>
  <si>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</si>
  <si>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</si>
  <si>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</si>
  <si>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</si>
  <si>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</si>
  <si>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</si>
  <si>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</si>
  <si>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</si>
  <si>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</si>
  <si>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</si>
  <si>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</si>
  <si>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</si>
  <si>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</si>
  <si>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</si>
  <si>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</si>
  <si>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</si>
  <si>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</si>
  <si>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</si>
  <si>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</si>
  <si>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</si>
  <si>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</si>
  <si>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</si>
  <si>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</si>
  <si>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</si>
  <si>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</si>
  <si>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</si>
  <si>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</si>
  <si>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</si>
  <si>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</si>
  <si>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</si>
  <si>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</si>
  <si>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</si>
  <si>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</si>
  <si>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</si>
  <si>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</si>
  <si>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</si>
  <si>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</si>
  <si>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</si>
  <si>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</si>
  <si>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</si>
  <si>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</si>
  <si>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</si>
  <si>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</si>
  <si>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</si>
  <si>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</si>
  <si>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</si>
  <si>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</si>
  <si>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</si>
  <si>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</si>
  <si>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</si>
  <si>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</si>
  <si>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</si>
  <si>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</si>
  <si>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</si>
  <si>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</si>
  <si>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</si>
  <si>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</si>
  <si>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</si>
  <si>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</si>
  <si>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</si>
  <si>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</si>
  <si>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</si>
  <si>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</si>
  <si>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</si>
  <si>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</si>
  <si>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</si>
  <si>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</si>
  <si>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</si>
  <si>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</si>
  <si>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</si>
  <si>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</si>
  <si>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</si>
  <si>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</si>
  <si>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</si>
  <si>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</si>
  <si>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</si>
  <si>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</si>
  <si>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</si>
  <si>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</si>
  <si>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</si>
  <si>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</si>
  <si>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</si>
  <si>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</si>
  <si>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</si>
  <si>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</si>
  <si>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</si>
  <si>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</si>
  <si>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</si>
  <si>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</si>
  <si>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</si>
  <si>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</si>
  <si>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</si>
  <si>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</si>
  <si>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</si>
  <si>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</si>
  <si>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</si>
  <si>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</si>
  <si>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</si>
  <si>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</si>
  <si>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</si>
  <si>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</si>
  <si>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</si>
  <si>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</si>
  <si>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</si>
  <si>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</si>
  <si>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</si>
  <si>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</si>
  <si>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</si>
  <si>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</si>
  <si>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</si>
  <si>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</si>
  <si>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</si>
  <si>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</si>
  <si>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</si>
  <si>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</si>
  <si>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</si>
  <si>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</si>
  <si>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</si>
  <si>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</si>
  <si>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</si>
  <si>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</si>
  <si>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</si>
  <si>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</si>
  <si>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</si>
  <si>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</si>
  <si>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</si>
  <si>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</si>
  <si>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</si>
  <si>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</si>
  <si>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</si>
  <si>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</si>
  <si>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</si>
  <si>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</si>
  <si>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</si>
  <si>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</si>
  <si>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</si>
  <si>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</si>
  <si>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</si>
  <si>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</si>
  <si>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</si>
  <si>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</si>
  <si>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</si>
  <si>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</si>
  <si>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</si>
  <si>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</si>
  <si>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</si>
  <si>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</si>
  <si>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</si>
  <si>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</si>
  <si>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</si>
  <si>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</si>
  <si>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</si>
  <si>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</si>
  <si>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</si>
  <si>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</si>
  <si>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</si>
  <si>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</si>
  <si>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</si>
  <si>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</si>
  <si>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</si>
  <si>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</si>
  <si>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</si>
  <si>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</si>
  <si>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</si>
  <si>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</si>
  <si>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</si>
  <si>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</si>
  <si>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</si>
  <si>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</si>
  <si>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</si>
  <si>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</si>
  <si>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</si>
  <si>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</si>
  <si>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</si>
  <si>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</si>
  <si>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</si>
  <si>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</si>
  <si>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</si>
  <si>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</si>
  <si>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</si>
  <si>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</si>
  <si>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</si>
  <si>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</si>
  <si>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</si>
  <si>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</si>
  <si>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</si>
  <si>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</si>
  <si>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</si>
  <si>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</si>
  <si>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</si>
  <si>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</si>
  <si>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</si>
  <si>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</si>
  <si>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</si>
  <si>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</si>
  <si>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</si>
  <si>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</si>
  <si>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</si>
  <si>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</si>
  <si>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</si>
  <si>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</si>
  <si>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</si>
  <si>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</si>
  <si>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</si>
  <si>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</si>
  <si>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</si>
  <si>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</si>
  <si>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</si>
  <si>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</si>
  <si>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</si>
  <si>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</si>
  <si>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</si>
  <si>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</si>
  <si>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</si>
  <si>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</si>
  <si>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</si>
  <si>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</si>
  <si>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</si>
  <si>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</si>
  <si>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</si>
  <si>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</si>
  <si>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</si>
  <si>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</si>
  <si>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</si>
  <si>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</si>
  <si>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</si>
  <si>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</si>
  <si>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</si>
  <si>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</si>
  <si>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</si>
  <si>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</si>
  <si>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</si>
  <si>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</si>
  <si>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</si>
  <si>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</si>
  <si>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</si>
  <si>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</si>
  <si>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</si>
  <si>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</si>
  <si>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</si>
  <si>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</si>
  <si>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</si>
  <si>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</si>
  <si>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</si>
  <si>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</si>
  <si>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</si>
  <si>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</si>
  <si>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</si>
  <si>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</si>
  <si>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</si>
  <si>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</si>
  <si>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</si>
  <si>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</si>
  <si>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</si>
  <si>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</si>
  <si>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</si>
  <si>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</si>
  <si>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</si>
  <si>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</si>
  <si>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</si>
  <si>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</si>
  <si>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</si>
  <si>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</si>
  <si>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</si>
  <si>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</si>
  <si>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</si>
  <si>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</si>
  <si>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</si>
  <si>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</si>
  <si>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</si>
  <si>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</si>
  <si>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</si>
  <si>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</si>
  <si>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</si>
  <si>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</si>
  <si>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</si>
  <si>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</si>
  <si>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</si>
  <si>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</si>
  <si>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</si>
  <si>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</si>
  <si>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</si>
  <si>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</si>
  <si>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</si>
  <si>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</si>
  <si>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</si>
  <si>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</si>
  <si>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</si>
  <si>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</si>
  <si>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</si>
  <si>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</si>
  <si>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</si>
  <si>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</si>
  <si>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</si>
  <si>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</si>
  <si>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</si>
  <si>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</si>
  <si>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</si>
  <si>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</si>
  <si>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</si>
  <si>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</si>
  <si>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</si>
  <si>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</si>
  <si>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</si>
  <si>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</si>
  <si>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</si>
  <si>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</si>
  <si>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</si>
  <si>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</si>
  <si>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</si>
  <si>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</si>
  <si>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</si>
  <si>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</si>
  <si>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</si>
  <si>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</si>
  <si>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</si>
  <si>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</si>
  <si>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</si>
  <si>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</si>
  <si>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</si>
  <si>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</si>
  <si>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</si>
  <si>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</si>
  <si>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</si>
  <si>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</si>
  <si>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</si>
  <si>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</si>
  <si>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</si>
  <si>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</si>
  <si>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</si>
  <si>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</si>
  <si>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</si>
  <si>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</si>
  <si>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</si>
  <si>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</si>
  <si>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</si>
  <si>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</si>
  <si>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</si>
  <si>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</si>
  <si>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</si>
  <si>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</si>
  <si>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</si>
  <si>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</si>
  <si>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</si>
  <si>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</si>
  <si>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</si>
  <si>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</si>
  <si>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</si>
  <si>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</si>
  <si>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</si>
  <si>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</si>
  <si>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</si>
  <si>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</si>
  <si>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</si>
  <si>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</si>
  <si>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</si>
  <si>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</si>
  <si>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</si>
  <si>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</si>
  <si>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</si>
  <si>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</si>
  <si>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</si>
  <si>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</si>
  <si>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</si>
  <si>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</si>
  <si>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</si>
  <si>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</si>
  <si>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</si>
  <si>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</si>
  <si>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</si>
  <si>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</si>
  <si>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</si>
  <si>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</si>
  <si>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</si>
  <si>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</si>
  <si>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</si>
  <si>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</si>
  <si>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</si>
  <si>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</si>
  <si>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</si>
  <si>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</si>
  <si>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</si>
  <si>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</si>
  <si>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</si>
  <si>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</si>
  <si>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</si>
  <si>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</si>
  <si>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</si>
  <si>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</si>
  <si>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</si>
  <si>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</si>
  <si>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</si>
  <si>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</si>
  <si>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</si>
  <si>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</si>
  <si>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</si>
  <si>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</si>
  <si>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</si>
  <si>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</si>
  <si>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</si>
  <si>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</si>
  <si>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</si>
  <si>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</si>
  <si>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</si>
  <si>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</si>
  <si>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</si>
  <si>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</si>
  <si>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</si>
  <si>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</si>
  <si>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</si>
  <si>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</si>
  <si>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</si>
  <si>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</si>
  <si>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</si>
  <si>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</si>
  <si>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</si>
  <si>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</si>
  <si>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</si>
  <si>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</si>
  <si>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</si>
  <si>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</si>
  <si>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</si>
  <si>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</si>
  <si>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</si>
  <si>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</si>
  <si>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</si>
  <si>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</si>
  <si>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</si>
  <si>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</si>
  <si>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</si>
  <si>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</si>
  <si>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</si>
  <si>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</si>
  <si>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</si>
  <si>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</si>
  <si>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</si>
  <si>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</si>
  <si>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</si>
  <si>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</si>
  <si>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</si>
  <si>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</si>
  <si>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</si>
  <si>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</si>
  <si>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</si>
  <si>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</si>
  <si>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</si>
  <si>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</si>
  <si>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</si>
  <si>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</si>
  <si>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</si>
  <si>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</si>
  <si>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</si>
  <si>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</si>
  <si>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</si>
  <si>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</si>
  <si>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</si>
  <si>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</si>
  <si>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</si>
  <si>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</si>
  <si>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</si>
  <si>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</si>
  <si>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</si>
  <si>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</si>
  <si>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</si>
  <si>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</si>
  <si>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</si>
  <si>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</si>
  <si>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</si>
  <si>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</si>
  <si>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</si>
  <si>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</si>
  <si>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</si>
  <si>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</si>
  <si>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</si>
  <si>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</si>
  <si>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</si>
  <si>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</si>
  <si>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</si>
  <si>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</si>
  <si>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</si>
  <si>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</si>
  <si>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</si>
  <si>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</si>
  <si>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</si>
  <si>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</si>
  <si>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</si>
  <si>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</si>
  <si>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</si>
  <si>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</si>
  <si>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</si>
  <si>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</si>
  <si>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</si>
  <si>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</si>
  <si>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</si>
  <si>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</si>
  <si>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</si>
  <si>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</si>
  <si>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</si>
  <si>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</si>
  <si>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</si>
  <si>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</si>
  <si>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</si>
  <si>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</si>
  <si>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</si>
  <si>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</si>
  <si>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</si>
  <si>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</si>
  <si>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</si>
  <si>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</si>
  <si>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</si>
  <si>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</si>
  <si>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</si>
  <si>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</si>
  <si>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</si>
  <si>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</si>
  <si>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</si>
  <si>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</si>
  <si>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</si>
  <si>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</si>
  <si>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</si>
  <si>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</si>
  <si>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</si>
  <si>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</si>
  <si>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</si>
  <si>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</si>
  <si>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</si>
  <si>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</si>
  <si>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</si>
  <si>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</si>
  <si>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</si>
  <si>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</si>
  <si>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</si>
  <si>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</si>
  <si>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</si>
  <si>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</si>
  <si>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</si>
  <si>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</si>
  <si>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</si>
  <si>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</si>
  <si>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</si>
  <si>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</si>
  <si>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</si>
  <si>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</si>
  <si>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</si>
  <si>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</si>
  <si>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</si>
  <si>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</si>
  <si>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</si>
  <si>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</si>
  <si>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</si>
  <si>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</si>
  <si>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</si>
  <si>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</si>
  <si>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</si>
  <si>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</si>
  <si>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</si>
  <si>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</si>
  <si>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</si>
  <si>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</si>
  <si>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</si>
  <si>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</si>
  <si>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</si>
  <si>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</si>
  <si>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</si>
  <si>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</si>
  <si>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</si>
  <si>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</si>
  <si>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</si>
  <si>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</si>
  <si>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</si>
  <si>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</si>
  <si>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</si>
  <si>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</si>
  <si>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</si>
  <si>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</si>
  <si>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</si>
  <si>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</si>
  <si>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</si>
  <si>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</si>
  <si>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</si>
  <si>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</si>
  <si>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</si>
  <si>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</si>
  <si>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</si>
  <si>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</si>
  <si>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</si>
  <si>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</si>
  <si>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</si>
  <si>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</si>
  <si>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</si>
  <si>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</si>
  <si>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</si>
  <si>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</si>
  <si>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</si>
  <si>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</si>
  <si>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</si>
  <si>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</si>
  <si>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</si>
  <si>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</si>
  <si>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</si>
  <si>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</si>
  <si>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</si>
  <si>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</si>
  <si>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</si>
  <si>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</si>
  <si>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</si>
  <si>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</si>
  <si>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</si>
  <si>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</si>
  <si>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</si>
  <si>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</si>
  <si>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</si>
  <si>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</si>
  <si>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</si>
  <si>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</si>
  <si>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</si>
  <si>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</si>
  <si>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</si>
  <si>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</si>
  <si>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</si>
  <si>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</si>
  <si>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</si>
  <si>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</si>
  <si>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</si>
  <si>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</si>
  <si>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</si>
  <si>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</si>
  <si>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</si>
  <si>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</si>
  <si>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</si>
  <si>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</si>
  <si>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</si>
  <si>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</si>
  <si>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</si>
  <si>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</si>
  <si>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</si>
  <si>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</si>
  <si>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</si>
  <si>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</si>
  <si>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</si>
  <si>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</si>
  <si>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</si>
  <si>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</si>
  <si>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</si>
  <si>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</si>
  <si>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</si>
  <si>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</si>
  <si>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</si>
  <si>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</si>
  <si>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</si>
  <si>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</si>
  <si>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</si>
  <si>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</si>
  <si>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</si>
  <si>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</si>
  <si>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</si>
  <si>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</si>
  <si>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</si>
  <si>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</si>
  <si>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</si>
  <si>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</si>
  <si>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</si>
  <si>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</si>
  <si>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</si>
  <si>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</si>
  <si>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</si>
  <si>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</si>
  <si>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</si>
  <si>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</si>
  <si>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</si>
  <si>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</si>
  <si>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</si>
  <si>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</si>
  <si>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</si>
  <si>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</si>
  <si>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</si>
  <si>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</si>
  <si>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</si>
  <si>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</si>
  <si>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</si>
  <si>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</si>
  <si>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</si>
  <si>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</si>
  <si>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</si>
  <si>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</si>
  <si>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</si>
  <si>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</si>
  <si>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</si>
  <si>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</si>
  <si>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</si>
  <si>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</si>
  <si>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</si>
  <si>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</si>
  <si>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</si>
  <si>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</si>
  <si>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</si>
  <si>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</si>
  <si>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</si>
  <si>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</si>
  <si>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</si>
  <si>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</si>
  <si>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</si>
  <si>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</si>
  <si>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</si>
  <si>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</si>
  <si>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</si>
  <si>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</si>
  <si>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</si>
  <si>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</si>
  <si>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</si>
  <si>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</si>
  <si>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</si>
  <si>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</si>
  <si>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</si>
  <si>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</si>
  <si>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</si>
  <si>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</si>
  <si>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</si>
  <si>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</si>
  <si>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</si>
  <si>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</si>
  <si>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</si>
  <si>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</si>
  <si>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</si>
  <si>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</si>
  <si>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</si>
  <si>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</si>
  <si>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</si>
  <si>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</si>
  <si>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</si>
  <si>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</si>
  <si>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</si>
  <si>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</si>
  <si>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</si>
  <si>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</si>
  <si>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</si>
  <si>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</si>
  <si>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</si>
  <si>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</si>
  <si>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</si>
  <si>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</si>
  <si>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</si>
  <si>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</si>
  <si>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</si>
  <si>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</si>
  <si>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</si>
  <si>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</si>
  <si>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</si>
  <si>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</si>
  <si>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</si>
  <si>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</si>
  <si>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</si>
  <si>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</si>
  <si>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</si>
  <si>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</si>
  <si>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</si>
  <si>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</si>
  <si>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</si>
  <si>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</si>
  <si>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</si>
  <si>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</si>
  <si>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</si>
  <si>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</si>
  <si>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</si>
  <si>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</si>
  <si>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</si>
  <si>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</si>
  <si>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</si>
  <si>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</si>
  <si>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</si>
  <si>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</si>
  <si>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</si>
  <si>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</si>
  <si>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</si>
  <si>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</si>
  <si>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</si>
  <si>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</si>
  <si>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</si>
  <si>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</si>
  <si>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</si>
  <si>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</si>
  <si>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</si>
  <si>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</si>
  <si>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</si>
  <si>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</si>
  <si>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</si>
  <si>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</si>
  <si>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</si>
  <si>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</si>
  <si>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</si>
  <si>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</si>
  <si>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</si>
  <si>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</si>
  <si>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</si>
  <si>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</si>
  <si>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</si>
  <si>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</si>
  <si>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</si>
  <si>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</si>
  <si>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</si>
  <si>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</si>
  <si>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</si>
  <si>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</si>
  <si>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</si>
  <si>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</si>
  <si>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</si>
  <si>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</si>
  <si>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</si>
  <si>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</si>
  <si>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</si>
  <si>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</si>
  <si>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</si>
  <si>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</si>
  <si>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</si>
  <si>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</si>
  <si>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</si>
  <si>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</si>
  <si>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</si>
  <si>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</si>
  <si>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</si>
  <si>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</si>
  <si>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</si>
  <si>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</si>
  <si>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</si>
  <si>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</si>
  <si>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</si>
  <si>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</si>
  <si>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</si>
  <si>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</si>
  <si>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</si>
  <si>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</si>
  <si>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</si>
  <si>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</si>
  <si>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</si>
  <si>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</si>
  <si>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</si>
  <si>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</si>
  <si>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</si>
  <si>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</si>
  <si>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</si>
  <si>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</si>
  <si>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</si>
  <si>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</si>
  <si>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</si>
  <si>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</si>
  <si>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</si>
  <si>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</si>
  <si>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</si>
  <si>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</si>
  <si>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</si>
  <si>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</si>
  <si>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</si>
  <si>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</si>
  <si>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</si>
  <si>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</si>
  <si>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</si>
  <si>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</si>
  <si>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</si>
  <si>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</si>
  <si>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</si>
  <si>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</si>
  <si>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</si>
  <si>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</si>
  <si>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</si>
  <si>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</si>
  <si>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</si>
  <si>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</si>
  <si>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</si>
  <si>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</si>
  <si>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</si>
  <si>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</si>
  <si>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</si>
  <si>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</si>
  <si>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</si>
  <si>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</si>
  <si>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</si>
  <si>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</si>
  <si>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</si>
  <si>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</si>
  <si>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</si>
  <si>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</si>
  <si>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</si>
  <si>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</si>
  <si>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</si>
  <si>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</si>
  <si>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</si>
  <si>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</si>
  <si>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</si>
  <si>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</si>
  <si>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</si>
  <si>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</si>
  <si>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</si>
  <si>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</si>
  <si>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</si>
  <si>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</si>
  <si>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</si>
  <si>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</si>
  <si>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</si>
  <si>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</si>
  <si>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</si>
  <si>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</si>
  <si>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</si>
  <si>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</si>
  <si>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</si>
  <si>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</si>
  <si>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</si>
  <si>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</si>
  <si>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</si>
  <si>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</si>
  <si>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</si>
  <si>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</si>
  <si>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</si>
  <si>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</si>
  <si>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</si>
  <si>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</si>
  <si>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</si>
  <si>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</si>
  <si>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</si>
  <si>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</si>
  <si>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</si>
  <si>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</si>
  <si>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</si>
  <si>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</si>
  <si>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</si>
  <si>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</si>
  <si>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</si>
  <si>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</si>
  <si>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</si>
  <si>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</si>
  <si>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</si>
  <si>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</si>
  <si>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</si>
  <si>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</si>
  <si>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</si>
  <si>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</si>
  <si>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</si>
  <si>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</si>
  <si>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</si>
  <si>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</si>
  <si>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</si>
  <si>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</si>
  <si>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</si>
  <si>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</si>
  <si>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</si>
  <si>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</si>
  <si>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</si>
  <si>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</si>
  <si>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</si>
  <si>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</si>
  <si>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</si>
  <si>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</si>
  <si>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</si>
  <si>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</si>
  <si>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</si>
  <si>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</si>
  <si>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</si>
  <si>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</si>
  <si>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</si>
  <si>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</si>
  <si>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</si>
  <si>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</si>
  <si>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</si>
  <si>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</si>
  <si>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</si>
  <si>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</si>
  <si>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</si>
  <si>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</si>
  <si>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</si>
  <si>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</si>
  <si>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</si>
  <si>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</si>
  <si>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</si>
  <si>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</si>
  <si>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</si>
  <si>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</si>
  <si>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</si>
  <si>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</si>
  <si>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</si>
  <si>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</si>
  <si>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</si>
  <si>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</si>
  <si>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</si>
  <si>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</si>
  <si>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</si>
  <si>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</si>
  <si>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</si>
  <si>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</si>
  <si>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</si>
  <si>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</si>
  <si>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</si>
  <si>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</si>
  <si>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</si>
  <si>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</si>
  <si>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</si>
  <si>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</si>
  <si>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</si>
  <si>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</si>
  <si>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</si>
  <si>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</si>
  <si>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</si>
  <si>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</si>
  <si>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</si>
  <si>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</si>
  <si>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</si>
  <si>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</si>
  <si>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</si>
  <si>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</si>
  <si>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</si>
  <si>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</si>
  <si>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</si>
  <si>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</si>
  <si>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</si>
  <si>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</si>
  <si>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</si>
  <si>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</si>
  <si>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</si>
  <si>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</si>
  <si>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</si>
  <si>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</si>
  <si>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</si>
  <si>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</si>
  <si>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</si>
  <si>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</si>
  <si>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</si>
  <si>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</si>
  <si>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</si>
  <si>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</si>
  <si>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</si>
  <si>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</si>
  <si>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</si>
  <si>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</si>
  <si>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</si>
  <si>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</si>
  <si>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</si>
  <si>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</si>
  <si>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</si>
  <si>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</si>
  <si>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</si>
  <si>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</si>
  <si>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</si>
  <si>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</si>
  <si>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</si>
  <si>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</si>
  <si>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</si>
  <si>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</si>
  <si>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</si>
  <si>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</si>
  <si>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</si>
  <si>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</si>
  <si>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</si>
  <si>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</si>
  <si>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</si>
  <si>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</si>
  <si>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</si>
  <si>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</si>
  <si>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</si>
  <si>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</si>
  <si>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</si>
  <si>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</si>
  <si>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</si>
  <si>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</si>
  <si>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</si>
  <si>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</si>
  <si>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</si>
  <si>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</si>
  <si>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</si>
  <si>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</si>
  <si>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</si>
  <si>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</si>
  <si>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</si>
  <si>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</si>
  <si>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</si>
  <si>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</si>
  <si>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</si>
  <si>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</si>
  <si>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</si>
  <si>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</si>
  <si>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</si>
  <si>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</si>
  <si>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</si>
  <si>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</si>
  <si>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</si>
  <si>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</si>
  <si>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</si>
  <si>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</si>
  <si>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</si>
  <si>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</si>
  <si>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</si>
  <si>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</si>
  <si>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</si>
  <si>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</si>
  <si>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</si>
  <si>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</si>
  <si>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</si>
  <si>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</si>
  <si>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</si>
  <si>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</si>
  <si>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</si>
  <si>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</si>
  <si>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</si>
  <si>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</si>
  <si>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</si>
  <si>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</si>
  <si>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</si>
  <si>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</si>
  <si>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</si>
  <si>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</si>
  <si>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</si>
  <si>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</si>
  <si>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</si>
  <si>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</si>
  <si>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</si>
  <si>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</si>
  <si>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</si>
  <si>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</si>
  <si>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</si>
  <si>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</si>
  <si>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</si>
  <si>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</si>
  <si>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</si>
  <si>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</si>
  <si>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</si>
  <si>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</si>
  <si>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</si>
  <si>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</si>
  <si>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</si>
  <si>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</si>
  <si>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</si>
  <si>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</si>
  <si>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</si>
  <si>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</si>
  <si>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</si>
  <si>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</si>
  <si>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</si>
  <si>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</si>
  <si>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</si>
  <si>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</si>
  <si>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</si>
  <si>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</si>
  <si>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</si>
  <si>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</si>
  <si>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</si>
  <si>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</si>
  <si>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</si>
  <si>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</si>
  <si>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</si>
  <si>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</si>
  <si>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</si>
  <si>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</si>
  <si>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</si>
  <si>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</si>
  <si>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</si>
  <si>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</si>
  <si>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</si>
  <si>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</si>
  <si>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</si>
  <si>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</si>
  <si>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</si>
  <si>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</si>
  <si>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</si>
  <si>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</si>
  <si>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</si>
  <si>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</si>
  <si>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</si>
  <si>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</si>
  <si>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</si>
  <si>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</si>
  <si>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</si>
  <si>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</si>
  <si>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Reyes Martinez, Samuel Elymax</t>
  </si>
  <si>
    <t>335860208</t>
  </si>
  <si>
    <t>335860190</t>
  </si>
  <si>
    <t>335860180</t>
  </si>
  <si>
    <t>335860175</t>
  </si>
  <si>
    <t>335860112</t>
  </si>
  <si>
    <t>335860101</t>
  </si>
  <si>
    <t>335860093</t>
  </si>
  <si>
    <t>335860071</t>
  </si>
  <si>
    <t>335860056</t>
  </si>
  <si>
    <t>335860046</t>
  </si>
  <si>
    <t>335859977</t>
  </si>
  <si>
    <t xml:space="preserve">Gil Carrera, Santiago </t>
  </si>
  <si>
    <t>335860240</t>
  </si>
  <si>
    <t>335860238</t>
  </si>
  <si>
    <t>335860237</t>
  </si>
  <si>
    <t>335860226</t>
  </si>
  <si>
    <t>335860225</t>
  </si>
  <si>
    <t>335860224</t>
  </si>
  <si>
    <t>335860223</t>
  </si>
  <si>
    <t>335860222</t>
  </si>
  <si>
    <t>335860243</t>
  </si>
  <si>
    <t>335860244</t>
  </si>
  <si>
    <t>335860245</t>
  </si>
  <si>
    <t>335860246</t>
  </si>
  <si>
    <t>335860247</t>
  </si>
  <si>
    <t>335860248</t>
  </si>
  <si>
    <t>335860249</t>
  </si>
  <si>
    <t>335860251</t>
  </si>
  <si>
    <t>335860252</t>
  </si>
  <si>
    <t>335860253</t>
  </si>
  <si>
    <t>335860255</t>
  </si>
  <si>
    <t>335860256</t>
  </si>
  <si>
    <t>335860257</t>
  </si>
  <si>
    <t>335860258</t>
  </si>
  <si>
    <t>335860259</t>
  </si>
  <si>
    <t>335860260</t>
  </si>
  <si>
    <t>335860261</t>
  </si>
  <si>
    <t>335860262</t>
  </si>
  <si>
    <t>335860263</t>
  </si>
  <si>
    <t>335860264</t>
  </si>
  <si>
    <t>335860265</t>
  </si>
  <si>
    <t>335860266</t>
  </si>
  <si>
    <t>335860267</t>
  </si>
  <si>
    <t>335860268</t>
  </si>
  <si>
    <t>335860269</t>
  </si>
  <si>
    <t>335860270</t>
  </si>
  <si>
    <t>335860271</t>
  </si>
  <si>
    <t>335860272</t>
  </si>
  <si>
    <t>335860273</t>
  </si>
  <si>
    <t>335860275</t>
  </si>
  <si>
    <t>GAVETA DE DEPOSITO LLLENA</t>
  </si>
  <si>
    <t>21 Abril de 2021</t>
  </si>
  <si>
    <t>335860350</t>
  </si>
  <si>
    <t>335860346</t>
  </si>
  <si>
    <t>335860339</t>
  </si>
  <si>
    <t>335860322</t>
  </si>
  <si>
    <t>En Servicio</t>
  </si>
  <si>
    <t>335860713</t>
  </si>
  <si>
    <t>335860638</t>
  </si>
  <si>
    <t>335860634</t>
  </si>
  <si>
    <t>335860630</t>
  </si>
  <si>
    <t>335860626</t>
  </si>
  <si>
    <t>335860621</t>
  </si>
  <si>
    <t>335860608</t>
  </si>
  <si>
    <t>335860521</t>
  </si>
  <si>
    <t>335860456</t>
  </si>
  <si>
    <t>335860445</t>
  </si>
  <si>
    <t>335860390</t>
  </si>
  <si>
    <t>335861198</t>
  </si>
  <si>
    <t>335861181</t>
  </si>
  <si>
    <t>335861178</t>
  </si>
  <si>
    <t>335861176</t>
  </si>
  <si>
    <t>335861151</t>
  </si>
  <si>
    <t>335861150</t>
  </si>
  <si>
    <t>335861149</t>
  </si>
  <si>
    <t>335861135</t>
  </si>
  <si>
    <t>335861123</t>
  </si>
  <si>
    <t>335861086</t>
  </si>
  <si>
    <t>335861074</t>
  </si>
  <si>
    <t>335861069</t>
  </si>
  <si>
    <t>335861067</t>
  </si>
  <si>
    <t>335861050</t>
  </si>
  <si>
    <t>335861045</t>
  </si>
  <si>
    <t>335861022</t>
  </si>
  <si>
    <t>335861019</t>
  </si>
  <si>
    <t>335861007</t>
  </si>
  <si>
    <t>335861002</t>
  </si>
  <si>
    <t>335860940</t>
  </si>
  <si>
    <t>335860936</t>
  </si>
  <si>
    <t>335860927</t>
  </si>
  <si>
    <t>335860916</t>
  </si>
  <si>
    <t>335860907</t>
  </si>
  <si>
    <t>335860903</t>
  </si>
  <si>
    <t>335860896</t>
  </si>
  <si>
    <t>335860890</t>
  </si>
  <si>
    <t>335860881</t>
  </si>
  <si>
    <t>335860876</t>
  </si>
  <si>
    <t>335860873</t>
  </si>
  <si>
    <t>335860871</t>
  </si>
  <si>
    <t>335860867</t>
  </si>
  <si>
    <t>335860864</t>
  </si>
  <si>
    <t>335860854</t>
  </si>
  <si>
    <t>335860812</t>
  </si>
  <si>
    <t>Toribio Batista, Junior De Jesus</t>
  </si>
  <si>
    <t xml:space="preserve">GAVETAS VACIAS + GAVETAS FALLANDO </t>
  </si>
  <si>
    <t>335861219</t>
  </si>
  <si>
    <t>335861216</t>
  </si>
  <si>
    <t>335861213</t>
  </si>
  <si>
    <t>335861208</t>
  </si>
  <si>
    <t>335861203</t>
  </si>
  <si>
    <t>335861199</t>
  </si>
  <si>
    <t>335861196</t>
  </si>
  <si>
    <t>335861189</t>
  </si>
  <si>
    <t>335861136</t>
  </si>
  <si>
    <t>335860922</t>
  </si>
  <si>
    <t>ENVIO DE CARGA</t>
  </si>
  <si>
    <t>Closed</t>
  </si>
  <si>
    <t>Peguero Solano, Victor Manuel</t>
  </si>
  <si>
    <t>INHIBIDO - REINICIO</t>
  </si>
  <si>
    <t>Doñe Ramirez, Luis Manuel</t>
  </si>
  <si>
    <t>Moreta, Christian Aury</t>
  </si>
  <si>
    <t>LECTOR - REINICIO</t>
  </si>
  <si>
    <t>CARGA EXITOSA</t>
  </si>
  <si>
    <t>REINICIO EXITOSA</t>
  </si>
  <si>
    <t>335861401</t>
  </si>
  <si>
    <t>335861398</t>
  </si>
  <si>
    <t>335861391</t>
  </si>
  <si>
    <t>335861382</t>
  </si>
  <si>
    <t>335861376</t>
  </si>
  <si>
    <t>335861368</t>
  </si>
  <si>
    <t>335861358</t>
  </si>
  <si>
    <t>335861357</t>
  </si>
  <si>
    <t>335861348</t>
  </si>
  <si>
    <t>335861345</t>
  </si>
  <si>
    <t>335861341</t>
  </si>
  <si>
    <t>335861335</t>
  </si>
  <si>
    <t>335861332</t>
  </si>
  <si>
    <t>335861291</t>
  </si>
  <si>
    <t>335861285</t>
  </si>
  <si>
    <t>335861591</t>
  </si>
  <si>
    <t>335861589</t>
  </si>
  <si>
    <t>335861588</t>
  </si>
  <si>
    <t>335861585</t>
  </si>
  <si>
    <t>335861578</t>
  </si>
  <si>
    <t>335861576</t>
  </si>
  <si>
    <t>335861575</t>
  </si>
  <si>
    <t>335861574</t>
  </si>
  <si>
    <t>335861572</t>
  </si>
  <si>
    <t>335861568</t>
  </si>
  <si>
    <t>335861567</t>
  </si>
  <si>
    <t>335861566</t>
  </si>
  <si>
    <t>335861565</t>
  </si>
  <si>
    <t>335861555</t>
  </si>
  <si>
    <t>335861538</t>
  </si>
  <si>
    <t>335861537</t>
  </si>
  <si>
    <t>335861524</t>
  </si>
  <si>
    <t>335861517</t>
  </si>
  <si>
    <t>335861490</t>
  </si>
  <si>
    <t>335861450</t>
  </si>
  <si>
    <t>335861444</t>
  </si>
  <si>
    <t>335861426</t>
  </si>
  <si>
    <t>335861412</t>
  </si>
  <si>
    <t>335861406</t>
  </si>
  <si>
    <t>GAVETA DE RECHAZO PROBLEMA</t>
  </si>
  <si>
    <t>GAVETA DE DEPOSITO LLENO</t>
  </si>
  <si>
    <t>335861612</t>
  </si>
  <si>
    <t>335861611</t>
  </si>
  <si>
    <t>335861610</t>
  </si>
  <si>
    <t>335861609</t>
  </si>
  <si>
    <t>335861608</t>
  </si>
  <si>
    <t>335861607</t>
  </si>
  <si>
    <t>335861606</t>
  </si>
  <si>
    <t>335861605</t>
  </si>
  <si>
    <t>335861602</t>
  </si>
  <si>
    <t>335861600</t>
  </si>
  <si>
    <t>335861599</t>
  </si>
  <si>
    <t>335861598</t>
  </si>
  <si>
    <t>335861597</t>
  </si>
  <si>
    <t>335861594</t>
  </si>
  <si>
    <t>335861593</t>
  </si>
  <si>
    <t>335861616</t>
  </si>
  <si>
    <t>335861615</t>
  </si>
  <si>
    <t>335861614</t>
  </si>
  <si>
    <t xml:space="preserve">FALLA NO CONFIRMADA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</si>
</sst>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0" fillId="0" borderId="0" xfId="0" applyFill="1" applyBorder="1"/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9"/>
      <tableStyleElement type="headerRow" dxfId="248"/>
      <tableStyleElement type="totalRow" dxfId="247"/>
      <tableStyleElement type="firstColumn" dxfId="246"/>
      <tableStyleElement type="lastColumn" dxfId="245"/>
      <tableStyleElement type="firstRowStripe" dxfId="244"/>
      <tableStyleElement type="firstColumnStripe" dxfId="2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68377" TargetMode="External"/><Relationship Id="rId18" Type="http://schemas.openxmlformats.org/officeDocument/2006/relationships/hyperlink" Target="http://s460-helpdesk/CAisd/pdmweb.exe?OP=SEARCH+FACTORY=in+SKIPLIST=1+QBE.EQ.id=3568372" TargetMode="External"/><Relationship Id="rId26" Type="http://schemas.openxmlformats.org/officeDocument/2006/relationships/hyperlink" Target="http://s460-helpdesk/CAisd/pdmweb.exe?OP=SEARCH+FACTORY=in+SKIPLIST=1+QBE.EQ.id=3568364" TargetMode="External"/><Relationship Id="rId21" Type="http://schemas.openxmlformats.org/officeDocument/2006/relationships/hyperlink" Target="http://s460-helpdesk/CAisd/pdmweb.exe?OP=SEARCH+FACTORY=in+SKIPLIST=1+QBE.EQ.id=3568369" TargetMode="External"/><Relationship Id="rId34" Type="http://schemas.openxmlformats.org/officeDocument/2006/relationships/hyperlink" Target="http://s460-helpdesk/CAisd/pdmweb.exe?OP=SEARCH+FACTORY=in+SKIPLIST=1+QBE.EQ.id=3568354" TargetMode="External"/><Relationship Id="rId7" Type="http://schemas.openxmlformats.org/officeDocument/2006/relationships/hyperlink" Target="http://s460-helpdesk/CAisd/pdmweb.exe?OP=SEARCH+FACTORY=in+SKIPLIST=1+QBE.EQ.id=3568384" TargetMode="External"/><Relationship Id="rId12" Type="http://schemas.openxmlformats.org/officeDocument/2006/relationships/hyperlink" Target="http://s460-helpdesk/CAisd/pdmweb.exe?OP=SEARCH+FACTORY=in+SKIPLIST=1+QBE.EQ.id=3568378" TargetMode="External"/><Relationship Id="rId17" Type="http://schemas.openxmlformats.org/officeDocument/2006/relationships/hyperlink" Target="http://s460-helpdesk/CAisd/pdmweb.exe?OP=SEARCH+FACTORY=in+SKIPLIST=1+QBE.EQ.id=3568373" TargetMode="External"/><Relationship Id="rId25" Type="http://schemas.openxmlformats.org/officeDocument/2006/relationships/hyperlink" Target="http://s460-helpdesk/CAisd/pdmweb.exe?OP=SEARCH+FACTORY=in+SKIPLIST=1+QBE.EQ.id=3568365" TargetMode="External"/><Relationship Id="rId33" Type="http://schemas.openxmlformats.org/officeDocument/2006/relationships/hyperlink" Target="http://s460-helpdesk/CAisd/pdmweb.exe?OP=SEARCH+FACTORY=in+SKIPLIST=1+QBE.EQ.id=356835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68374" TargetMode="External"/><Relationship Id="rId20" Type="http://schemas.openxmlformats.org/officeDocument/2006/relationships/hyperlink" Target="http://s460-helpdesk/CAisd/pdmweb.exe?OP=SEARCH+FACTORY=in+SKIPLIST=1+QBE.EQ.id=3568370" TargetMode="External"/><Relationship Id="rId29" Type="http://schemas.openxmlformats.org/officeDocument/2006/relationships/hyperlink" Target="http://s460-helpdesk/CAisd/pdmweb.exe?OP=SEARCH+FACTORY=in+SKIPLIST=1+QBE.EQ.id=356836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68379" TargetMode="External"/><Relationship Id="rId24" Type="http://schemas.openxmlformats.org/officeDocument/2006/relationships/hyperlink" Target="http://s460-helpdesk/CAisd/pdmweb.exe?OP=SEARCH+FACTORY=in+SKIPLIST=1+QBE.EQ.id=3568366" TargetMode="External"/><Relationship Id="rId32" Type="http://schemas.openxmlformats.org/officeDocument/2006/relationships/hyperlink" Target="http://s460-helpdesk/CAisd/pdmweb.exe?OP=SEARCH+FACTORY=in+SKIPLIST=1+QBE.EQ.id=3568356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68375" TargetMode="External"/><Relationship Id="rId23" Type="http://schemas.openxmlformats.org/officeDocument/2006/relationships/hyperlink" Target="http://s460-helpdesk/CAisd/pdmweb.exe?OP=SEARCH+FACTORY=in+SKIPLIST=1+QBE.EQ.id=3568367" TargetMode="External"/><Relationship Id="rId28" Type="http://schemas.openxmlformats.org/officeDocument/2006/relationships/hyperlink" Target="http://s460-helpdesk/CAisd/pdmweb.exe?OP=SEARCH+FACTORY=in+SKIPLIST=1+QBE.EQ.id=3568361" TargetMode="External"/><Relationship Id="rId36" Type="http://schemas.openxmlformats.org/officeDocument/2006/relationships/hyperlink" Target="http://s460-helpdesk/CAisd/pdmweb.exe?OP=SEARCH+FACTORY=in+SKIPLIST=1+QBE.EQ.id=3568352" TargetMode="External"/><Relationship Id="rId10" Type="http://schemas.openxmlformats.org/officeDocument/2006/relationships/hyperlink" Target="http://s460-helpdesk/CAisd/pdmweb.exe?OP=SEARCH+FACTORY=in+SKIPLIST=1+QBE.EQ.id=3568380" TargetMode="External"/><Relationship Id="rId19" Type="http://schemas.openxmlformats.org/officeDocument/2006/relationships/hyperlink" Target="http://s460-helpdesk/CAisd/pdmweb.exe?OP=SEARCH+FACTORY=in+SKIPLIST=1+QBE.EQ.id=3568371" TargetMode="External"/><Relationship Id="rId31" Type="http://schemas.openxmlformats.org/officeDocument/2006/relationships/hyperlink" Target="http://s460-helpdesk/CAisd/pdmweb.exe?OP=SEARCH+FACTORY=in+SKIPLIST=1+QBE.EQ.id=35683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81" TargetMode="External"/><Relationship Id="rId14" Type="http://schemas.openxmlformats.org/officeDocument/2006/relationships/hyperlink" Target="http://s460-helpdesk/CAisd/pdmweb.exe?OP=SEARCH+FACTORY=in+SKIPLIST=1+QBE.EQ.id=3568376" TargetMode="External"/><Relationship Id="rId22" Type="http://schemas.openxmlformats.org/officeDocument/2006/relationships/hyperlink" Target="http://s460-helpdesk/CAisd/pdmweb.exe?OP=SEARCH+FACTORY=in+SKIPLIST=1+QBE.EQ.id=3568368" TargetMode="External"/><Relationship Id="rId27" Type="http://schemas.openxmlformats.org/officeDocument/2006/relationships/hyperlink" Target="http://s460-helpdesk/CAisd/pdmweb.exe?OP=SEARCH+FACTORY=in+SKIPLIST=1+QBE.EQ.id=3568362" TargetMode="External"/><Relationship Id="rId30" Type="http://schemas.openxmlformats.org/officeDocument/2006/relationships/hyperlink" Target="http://s460-helpdesk/CAisd/pdmweb.exe?OP=SEARCH+FACTORY=in+SKIPLIST=1+QBE.EQ.id=3568358" TargetMode="External"/><Relationship Id="rId35" Type="http://schemas.openxmlformats.org/officeDocument/2006/relationships/hyperlink" Target="http://s460-helpdesk/CAisd/pdmweb.exe?OP=SEARCH+FACTORY=in+SKIPLIST=1+QBE.EQ.id=3568353" TargetMode="External"/><Relationship Id="rId8" Type="http://schemas.openxmlformats.org/officeDocument/2006/relationships/hyperlink" Target="http://s460-helpdesk/CAisd/pdmweb.exe?OP=SEARCH+FACTORY=in+SKIPLIST=1+QBE.EQ.id=3568382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0"/>
  <sheetViews>
    <sheetView tabSelected="1" zoomScale="90" zoomScaleNormal="90" workbookViewId="0">
      <pane ySplit="4" topLeftCell="A5" activePane="bottomLeft" state="frozen"/>
      <selection pane="bottomLeft" activeCell="M147" sqref="M147:M176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customWidth="1"/>
    <col min="5" max="5" width="12.28515625" style="85" bestFit="1" customWidth="1"/>
    <col min="6" max="6" width="12.140625" style="47" customWidth="1"/>
    <col min="7" max="7" width="54.140625" style="47" customWidth="1"/>
    <col min="8" max="11" width="5.7109375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2.28515625" style="92" customWidth="1"/>
    <col min="17" max="17" width="49.85546875" style="78" bestFit="1" customWidth="1"/>
    <col min="18" max="16384" width="21" style="44"/>
  </cols>
  <sheetData>
    <row r="1" spans="1:18" ht="18" x14ac:dyDescent="0.25">
      <c r="A1" s="164" t="s">
        <v>2160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8" ht="18" x14ac:dyDescent="0.25">
      <c r="A2" s="163" t="s">
        <v>2157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8" ht="18.75" thickBot="1" x14ac:dyDescent="0.3">
      <c r="A3" s="165" t="s">
        <v>2637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4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SUR</v>
      </c>
      <c r="B5" s="135">
        <v>335859763</v>
      </c>
      <c r="C5" s="118">
        <v>44306.587881944448</v>
      </c>
      <c r="D5" s="119" t="s">
        <v>2188</v>
      </c>
      <c r="E5" s="120">
        <v>5</v>
      </c>
      <c r="F5" s="138" t="str">
        <f>VLOOKUP(E5,VIP!$A$2:$O12680,2,0)</f>
        <v>DRBR005</v>
      </c>
      <c r="G5" s="119" t="str">
        <f>VLOOKUP(E5,'LISTADO ATM'!$A$2:$B$900,2,0)</f>
        <v>ATM Oficina Autoservicio Villa Ofelia (San Juan)</v>
      </c>
      <c r="H5" s="119" t="str">
        <f>VLOOKUP(E5,VIP!$A$2:$O17601,7,FALSE)</f>
        <v>Si</v>
      </c>
      <c r="I5" s="119" t="str">
        <f>VLOOKUP(E5,VIP!$A$2:$O9566,8,FALSE)</f>
        <v>Si</v>
      </c>
      <c r="J5" s="119" t="str">
        <f>VLOOKUP(E5,VIP!$A$2:$O9516,8,FALSE)</f>
        <v>Si</v>
      </c>
      <c r="K5" s="119" t="str">
        <f>VLOOKUP(E5,VIP!$A$2:$O13090,6,0)</f>
        <v>NO</v>
      </c>
      <c r="L5" s="121" t="s">
        <v>2227</v>
      </c>
      <c r="M5" s="158" t="s">
        <v>2642</v>
      </c>
      <c r="N5" s="117" t="s">
        <v>2471</v>
      </c>
      <c r="O5" s="138" t="s">
        <v>2473</v>
      </c>
      <c r="P5" s="133"/>
      <c r="Q5" s="157">
        <v>44307.435300925928</v>
      </c>
    </row>
    <row r="6" spans="1:18" s="99" customFormat="1" ht="18" x14ac:dyDescent="0.25">
      <c r="A6" s="119" t="str">
        <f>VLOOKUP(E6,'LISTADO ATM'!$A$2:$C$901,3,0)</f>
        <v>DISTRITO NACIONAL</v>
      </c>
      <c r="B6" s="135">
        <v>335859830</v>
      </c>
      <c r="C6" s="118">
        <v>44306.610543981478</v>
      </c>
      <c r="D6" s="119" t="s">
        <v>2189</v>
      </c>
      <c r="E6" s="120">
        <v>623</v>
      </c>
      <c r="F6" s="138" t="str">
        <f>VLOOKUP(E6,VIP!$A$2:$O12673,2,0)</f>
        <v>DRBR623</v>
      </c>
      <c r="G6" s="119" t="str">
        <f>VLOOKUP(E6,'LISTADO ATM'!$A$2:$B$900,2,0)</f>
        <v xml:space="preserve">ATM Operaciones Especiales (Manoguayabo) </v>
      </c>
      <c r="H6" s="119" t="str">
        <f>VLOOKUP(E6,VIP!$A$2:$O17594,7,FALSE)</f>
        <v>Si</v>
      </c>
      <c r="I6" s="119" t="str">
        <f>VLOOKUP(E6,VIP!$A$2:$O9559,8,FALSE)</f>
        <v>Si</v>
      </c>
      <c r="J6" s="119" t="str">
        <f>VLOOKUP(E6,VIP!$A$2:$O9509,8,FALSE)</f>
        <v>Si</v>
      </c>
      <c r="K6" s="119" t="str">
        <f>VLOOKUP(E6,VIP!$A$2:$O13083,6,0)</f>
        <v>No</v>
      </c>
      <c r="L6" s="121" t="s">
        <v>2227</v>
      </c>
      <c r="M6" s="158" t="s">
        <v>2642</v>
      </c>
      <c r="N6" s="117" t="s">
        <v>2471</v>
      </c>
      <c r="O6" s="138" t="s">
        <v>2500</v>
      </c>
      <c r="P6" s="133"/>
      <c r="Q6" s="157">
        <v>44307.435300925928</v>
      </c>
    </row>
    <row r="7" spans="1:18" s="99" customFormat="1" ht="18" x14ac:dyDescent="0.25">
      <c r="A7" s="119" t="str">
        <f>VLOOKUP(E7,'LISTADO ATM'!$A$2:$C$901,3,0)</f>
        <v>DISTRITO NACIONAL</v>
      </c>
      <c r="B7" s="135" t="s">
        <v>2589</v>
      </c>
      <c r="C7" s="118">
        <v>44306.719918981478</v>
      </c>
      <c r="D7" s="119" t="s">
        <v>2188</v>
      </c>
      <c r="E7" s="120">
        <v>160</v>
      </c>
      <c r="F7" s="138" t="str">
        <f>VLOOKUP(E7,VIP!$A$2:$O12680,2,0)</f>
        <v>DRBR160</v>
      </c>
      <c r="G7" s="119" t="str">
        <f>VLOOKUP(E7,'LISTADO ATM'!$A$2:$B$900,2,0)</f>
        <v xml:space="preserve">ATM Oficina Herrera </v>
      </c>
      <c r="H7" s="119" t="str">
        <f>VLOOKUP(E7,VIP!$A$2:$O17601,7,FALSE)</f>
        <v>Si</v>
      </c>
      <c r="I7" s="119" t="str">
        <f>VLOOKUP(E7,VIP!$A$2:$O9566,8,FALSE)</f>
        <v>Si</v>
      </c>
      <c r="J7" s="119" t="str">
        <f>VLOOKUP(E7,VIP!$A$2:$O9516,8,FALSE)</f>
        <v>Si</v>
      </c>
      <c r="K7" s="119" t="str">
        <f>VLOOKUP(E7,VIP!$A$2:$O13090,6,0)</f>
        <v>NO</v>
      </c>
      <c r="L7" s="121" t="s">
        <v>2227</v>
      </c>
      <c r="M7" s="158" t="s">
        <v>2642</v>
      </c>
      <c r="N7" s="117" t="s">
        <v>2471</v>
      </c>
      <c r="O7" s="138" t="s">
        <v>2473</v>
      </c>
      <c r="P7" s="133"/>
      <c r="Q7" s="157">
        <v>44307.435300925928</v>
      </c>
    </row>
    <row r="8" spans="1:18" s="99" customFormat="1" ht="18" x14ac:dyDescent="0.25">
      <c r="A8" s="119" t="str">
        <f>VLOOKUP(E8,'LISTADO ATM'!$A$2:$C$901,3,0)</f>
        <v>ESTE</v>
      </c>
      <c r="B8" s="135" t="s">
        <v>2588</v>
      </c>
      <c r="C8" s="118">
        <v>44306.723217592589</v>
      </c>
      <c r="D8" s="119" t="s">
        <v>2188</v>
      </c>
      <c r="E8" s="120">
        <v>211</v>
      </c>
      <c r="F8" s="138" t="str">
        <f>VLOOKUP(E8,VIP!$A$2:$O12679,2,0)</f>
        <v>DRBR211</v>
      </c>
      <c r="G8" s="119" t="str">
        <f>VLOOKUP(E8,'LISTADO ATM'!$A$2:$B$900,2,0)</f>
        <v xml:space="preserve">ATM Oficina La Romana I </v>
      </c>
      <c r="H8" s="119" t="str">
        <f>VLOOKUP(E8,VIP!$A$2:$O17600,7,FALSE)</f>
        <v>Si</v>
      </c>
      <c r="I8" s="119" t="str">
        <f>VLOOKUP(E8,VIP!$A$2:$O9565,8,FALSE)</f>
        <v>Si</v>
      </c>
      <c r="J8" s="119" t="str">
        <f>VLOOKUP(E8,VIP!$A$2:$O9515,8,FALSE)</f>
        <v>Si</v>
      </c>
      <c r="K8" s="119" t="str">
        <f>VLOOKUP(E8,VIP!$A$2:$O13089,6,0)</f>
        <v>NO</v>
      </c>
      <c r="L8" s="121" t="s">
        <v>2227</v>
      </c>
      <c r="M8" s="158" t="s">
        <v>2642</v>
      </c>
      <c r="N8" s="117" t="s">
        <v>2471</v>
      </c>
      <c r="O8" s="138" t="s">
        <v>2473</v>
      </c>
      <c r="P8" s="133"/>
      <c r="Q8" s="157">
        <v>44307.435300925928</v>
      </c>
    </row>
    <row r="9" spans="1:18" s="99" customFormat="1" ht="18" x14ac:dyDescent="0.25">
      <c r="A9" s="119" t="str">
        <f>VLOOKUP(E9,'LISTADO ATM'!$A$2:$C$901,3,0)</f>
        <v>ESTE</v>
      </c>
      <c r="B9" s="135" t="s">
        <v>2587</v>
      </c>
      <c r="C9" s="118">
        <v>44306.734675925924</v>
      </c>
      <c r="D9" s="119" t="s">
        <v>2188</v>
      </c>
      <c r="E9" s="120">
        <v>433</v>
      </c>
      <c r="F9" s="139" t="str">
        <f>VLOOKUP(E9,VIP!$A$2:$O12678,2,0)</f>
        <v>DRBR433</v>
      </c>
      <c r="G9" s="119" t="str">
        <f>VLOOKUP(E9,'LISTADO ATM'!$A$2:$B$900,2,0)</f>
        <v xml:space="preserve">ATM Centro Comercial Las Canas (Cap Cana) </v>
      </c>
      <c r="H9" s="119" t="str">
        <f>VLOOKUP(E9,VIP!$A$2:$O17599,7,FALSE)</f>
        <v>Si</v>
      </c>
      <c r="I9" s="119" t="str">
        <f>VLOOKUP(E9,VIP!$A$2:$O9564,8,FALSE)</f>
        <v>Si</v>
      </c>
      <c r="J9" s="119" t="str">
        <f>VLOOKUP(E9,VIP!$A$2:$O9514,8,FALSE)</f>
        <v>Si</v>
      </c>
      <c r="K9" s="119" t="str">
        <f>VLOOKUP(E9,VIP!$A$2:$O13088,6,0)</f>
        <v>NO</v>
      </c>
      <c r="L9" s="121" t="s">
        <v>2227</v>
      </c>
      <c r="M9" s="158" t="s">
        <v>2642</v>
      </c>
      <c r="N9" s="117" t="s">
        <v>2471</v>
      </c>
      <c r="O9" s="139" t="s">
        <v>2473</v>
      </c>
      <c r="P9" s="133"/>
      <c r="Q9" s="157">
        <v>44307.435300925928</v>
      </c>
    </row>
    <row r="10" spans="1:18" s="99" customFormat="1" ht="18" x14ac:dyDescent="0.25">
      <c r="A10" s="119" t="str">
        <f>VLOOKUP(E10,'LISTADO ATM'!$A$2:$C$901,3,0)</f>
        <v>NORTE</v>
      </c>
      <c r="B10" s="135" t="s">
        <v>2609</v>
      </c>
      <c r="C10" s="118">
        <v>44307.118333333332</v>
      </c>
      <c r="D10" s="119" t="s">
        <v>2189</v>
      </c>
      <c r="E10" s="120">
        <v>88</v>
      </c>
      <c r="F10" s="139" t="str">
        <f>VLOOKUP(E10,VIP!$A$2:$O12681,2,0)</f>
        <v>DRBR088</v>
      </c>
      <c r="G10" s="119" t="str">
        <f>VLOOKUP(E10,'LISTADO ATM'!$A$2:$B$900,2,0)</f>
        <v xml:space="preserve">ATM S/M La Fuente (Santiago) </v>
      </c>
      <c r="H10" s="119" t="str">
        <f>VLOOKUP(E10,VIP!$A$2:$O17602,7,FALSE)</f>
        <v>Si</v>
      </c>
      <c r="I10" s="119" t="str">
        <f>VLOOKUP(E10,VIP!$A$2:$O9567,8,FALSE)</f>
        <v>Si</v>
      </c>
      <c r="J10" s="119" t="str">
        <f>VLOOKUP(E10,VIP!$A$2:$O9517,8,FALSE)</f>
        <v>Si</v>
      </c>
      <c r="K10" s="119" t="str">
        <f>VLOOKUP(E10,VIP!$A$2:$O13091,6,0)</f>
        <v>NO</v>
      </c>
      <c r="L10" s="121" t="s">
        <v>2227</v>
      </c>
      <c r="M10" s="158" t="s">
        <v>2642</v>
      </c>
      <c r="N10" s="117" t="s">
        <v>2471</v>
      </c>
      <c r="O10" s="139" t="s">
        <v>2597</v>
      </c>
      <c r="P10" s="133"/>
      <c r="Q10" s="157">
        <v>44307.435300925928</v>
      </c>
    </row>
    <row r="11" spans="1:18" s="99" customFormat="1" ht="18" x14ac:dyDescent="0.25">
      <c r="A11" s="119" t="str">
        <f>VLOOKUP(E11,'LISTADO ATM'!$A$2:$C$901,3,0)</f>
        <v>DISTRITO NACIONAL</v>
      </c>
      <c r="B11" s="135" t="s">
        <v>2610</v>
      </c>
      <c r="C11" s="118">
        <v>44307.119305555556</v>
      </c>
      <c r="D11" s="119" t="s">
        <v>2188</v>
      </c>
      <c r="E11" s="120">
        <v>622</v>
      </c>
      <c r="F11" s="139" t="str">
        <f>VLOOKUP(E11,VIP!$A$2:$O12682,2,0)</f>
        <v>DRBR622</v>
      </c>
      <c r="G11" s="119" t="str">
        <f>VLOOKUP(E11,'LISTADO ATM'!$A$2:$B$900,2,0)</f>
        <v xml:space="preserve">ATM Ayuntamiento D.N. </v>
      </c>
      <c r="H11" s="119" t="str">
        <f>VLOOKUP(E11,VIP!$A$2:$O17603,7,FALSE)</f>
        <v>Si</v>
      </c>
      <c r="I11" s="119" t="str">
        <f>VLOOKUP(E11,VIP!$A$2:$O9568,8,FALSE)</f>
        <v>Si</v>
      </c>
      <c r="J11" s="119" t="str">
        <f>VLOOKUP(E11,VIP!$A$2:$O9518,8,FALSE)</f>
        <v>Si</v>
      </c>
      <c r="K11" s="119" t="str">
        <f>VLOOKUP(E11,VIP!$A$2:$O13092,6,0)</f>
        <v>NO</v>
      </c>
      <c r="L11" s="121" t="s">
        <v>2227</v>
      </c>
      <c r="M11" s="158" t="s">
        <v>2642</v>
      </c>
      <c r="N11" s="117" t="s">
        <v>2471</v>
      </c>
      <c r="O11" s="139" t="s">
        <v>2473</v>
      </c>
      <c r="P11" s="133"/>
      <c r="Q11" s="157">
        <v>44307.435300925928</v>
      </c>
    </row>
    <row r="12" spans="1:18" s="99" customFormat="1" ht="18" x14ac:dyDescent="0.25">
      <c r="A12" s="119" t="str">
        <f>VLOOKUP(E12,'LISTADO ATM'!$A$2:$C$901,3,0)</f>
        <v>DISTRITO NACIONAL</v>
      </c>
      <c r="B12" s="135" t="s">
        <v>2635</v>
      </c>
      <c r="C12" s="118">
        <v>44307.257303240738</v>
      </c>
      <c r="D12" s="119" t="s">
        <v>2188</v>
      </c>
      <c r="E12" s="120">
        <v>858</v>
      </c>
      <c r="F12" s="144" t="str">
        <f>VLOOKUP(E12,VIP!$A$2:$O12707,2,0)</f>
        <v>DRBR858</v>
      </c>
      <c r="G12" s="119" t="str">
        <f>VLOOKUP(E12,'LISTADO ATM'!$A$2:$B$900,2,0)</f>
        <v xml:space="preserve">ATM Cooperativa Maestros (COOPNAMA) </v>
      </c>
      <c r="H12" s="119" t="str">
        <f>VLOOKUP(E12,VIP!$A$2:$O17628,7,FALSE)</f>
        <v>Si</v>
      </c>
      <c r="I12" s="119" t="str">
        <f>VLOOKUP(E12,VIP!$A$2:$O9593,8,FALSE)</f>
        <v>No</v>
      </c>
      <c r="J12" s="119" t="str">
        <f>VLOOKUP(E12,VIP!$A$2:$O9543,8,FALSE)</f>
        <v>No</v>
      </c>
      <c r="K12" s="119" t="str">
        <f>VLOOKUP(E12,VIP!$A$2:$O13117,6,0)</f>
        <v>NO</v>
      </c>
      <c r="L12" s="121" t="s">
        <v>2227</v>
      </c>
      <c r="M12" s="158" t="s">
        <v>2642</v>
      </c>
      <c r="N12" s="117" t="s">
        <v>2471</v>
      </c>
      <c r="O12" s="139" t="s">
        <v>2473</v>
      </c>
      <c r="P12" s="133"/>
      <c r="Q12" s="157">
        <v>44307.435300925928</v>
      </c>
    </row>
    <row r="13" spans="1:18" s="99" customFormat="1" ht="18" x14ac:dyDescent="0.25">
      <c r="A13" s="119" t="str">
        <f>VLOOKUP(E13,'LISTADO ATM'!$A$2:$C$901,3,0)</f>
        <v>DISTRITO NACIONAL</v>
      </c>
      <c r="B13" s="135">
        <v>335858295</v>
      </c>
      <c r="C13" s="118">
        <v>44305.608252314814</v>
      </c>
      <c r="D13" s="119" t="s">
        <v>2188</v>
      </c>
      <c r="E13" s="120">
        <v>70</v>
      </c>
      <c r="F13" s="139" t="str">
        <f>VLOOKUP(E13,VIP!$A$2:$O12661,2,0)</f>
        <v>DRBR070</v>
      </c>
      <c r="G13" s="119" t="str">
        <f>VLOOKUP(E13,'LISTADO ATM'!$A$2:$B$900,2,0)</f>
        <v xml:space="preserve">ATM Autoservicio Plaza Lama Zona Oriental </v>
      </c>
      <c r="H13" s="119" t="str">
        <f>VLOOKUP(E13,VIP!$A$2:$O17582,7,FALSE)</f>
        <v>Si</v>
      </c>
      <c r="I13" s="119" t="str">
        <f>VLOOKUP(E13,VIP!$A$2:$O9547,8,FALSE)</f>
        <v>Si</v>
      </c>
      <c r="J13" s="119" t="str">
        <f>VLOOKUP(E13,VIP!$A$2:$O9497,8,FALSE)</f>
        <v>Si</v>
      </c>
      <c r="K13" s="119" t="str">
        <f>VLOOKUP(E13,VIP!$A$2:$O13071,6,0)</f>
        <v>NO</v>
      </c>
      <c r="L13" s="121" t="s">
        <v>2227</v>
      </c>
      <c r="M13" s="158" t="s">
        <v>2642</v>
      </c>
      <c r="N13" s="117" t="s">
        <v>2471</v>
      </c>
      <c r="O13" s="139" t="s">
        <v>2473</v>
      </c>
      <c r="P13" s="133"/>
      <c r="Q13" s="157">
        <v>44307.606608796297</v>
      </c>
    </row>
    <row r="14" spans="1:18" ht="18" x14ac:dyDescent="0.25">
      <c r="A14" s="119" t="str">
        <f>VLOOKUP(E14,'LISTADO ATM'!$A$2:$C$901,3,0)</f>
        <v>SUR</v>
      </c>
      <c r="B14" s="135">
        <v>335858441</v>
      </c>
      <c r="C14" s="118">
        <v>44305.649525462963</v>
      </c>
      <c r="D14" s="119" t="s">
        <v>2188</v>
      </c>
      <c r="E14" s="120">
        <v>995</v>
      </c>
      <c r="F14" s="144" t="str">
        <f>VLOOKUP(E14,VIP!$A$2:$O12652,2,0)</f>
        <v>DRBR545</v>
      </c>
      <c r="G14" s="119" t="str">
        <f>VLOOKUP(E14,'LISTADO ATM'!$A$2:$B$900,2,0)</f>
        <v xml:space="preserve">ATM Oficina San Cristobal III (Lobby) </v>
      </c>
      <c r="H14" s="119" t="str">
        <f>VLOOKUP(E14,VIP!$A$2:$O17573,7,FALSE)</f>
        <v>Si</v>
      </c>
      <c r="I14" s="119" t="str">
        <f>VLOOKUP(E14,VIP!$A$2:$O9538,8,FALSE)</f>
        <v>No</v>
      </c>
      <c r="J14" s="119" t="str">
        <f>VLOOKUP(E14,VIP!$A$2:$O9488,8,FALSE)</f>
        <v>No</v>
      </c>
      <c r="K14" s="119" t="str">
        <f>VLOOKUP(E14,VIP!$A$2:$O13062,6,0)</f>
        <v>NO</v>
      </c>
      <c r="L14" s="121" t="s">
        <v>2227</v>
      </c>
      <c r="M14" s="158" t="s">
        <v>2642</v>
      </c>
      <c r="N14" s="117" t="s">
        <v>2471</v>
      </c>
      <c r="O14" s="144" t="s">
        <v>2473</v>
      </c>
      <c r="P14" s="133"/>
      <c r="Q14" s="157">
        <v>44307.606608796297</v>
      </c>
    </row>
    <row r="15" spans="1:18" ht="18" x14ac:dyDescent="0.25">
      <c r="A15" s="119" t="str">
        <f>VLOOKUP(E15,'LISTADO ATM'!$A$2:$C$901,3,0)</f>
        <v>SUR</v>
      </c>
      <c r="B15" s="135">
        <v>335858727</v>
      </c>
      <c r="C15" s="118">
        <v>44305.794641203705</v>
      </c>
      <c r="D15" s="119" t="s">
        <v>2188</v>
      </c>
      <c r="E15" s="120">
        <v>6</v>
      </c>
      <c r="F15" s="144" t="str">
        <f>VLOOKUP(E15,VIP!$A$2:$O12658,2,0)</f>
        <v>DRBR006</v>
      </c>
      <c r="G15" s="119" t="str">
        <f>VLOOKUP(E15,'LISTADO ATM'!$A$2:$B$900,2,0)</f>
        <v xml:space="preserve">ATM Plaza WAO San Juan </v>
      </c>
      <c r="H15" s="119" t="str">
        <f>VLOOKUP(E15,VIP!$A$2:$O17579,7,FALSE)</f>
        <v>N/A</v>
      </c>
      <c r="I15" s="119" t="str">
        <f>VLOOKUP(E15,VIP!$A$2:$O9544,8,FALSE)</f>
        <v>N/A</v>
      </c>
      <c r="J15" s="119" t="str">
        <f>VLOOKUP(E15,VIP!$A$2:$O9494,8,FALSE)</f>
        <v>N/A</v>
      </c>
      <c r="K15" s="119" t="str">
        <f>VLOOKUP(E15,VIP!$A$2:$O13068,6,0)</f>
        <v/>
      </c>
      <c r="L15" s="121" t="s">
        <v>2227</v>
      </c>
      <c r="M15" s="158" t="s">
        <v>2642</v>
      </c>
      <c r="N15" s="117" t="s">
        <v>2471</v>
      </c>
      <c r="O15" s="144" t="s">
        <v>2473</v>
      </c>
      <c r="P15" s="133"/>
      <c r="Q15" s="157">
        <v>44307.606608796297</v>
      </c>
    </row>
    <row r="16" spans="1:18" ht="18" x14ac:dyDescent="0.25">
      <c r="A16" s="119" t="str">
        <f>VLOOKUP(E16,'LISTADO ATM'!$A$2:$C$901,3,0)</f>
        <v>DISTRITO NACIONAL</v>
      </c>
      <c r="B16" s="135">
        <v>335859004</v>
      </c>
      <c r="C16" s="118">
        <v>44306.379699074074</v>
      </c>
      <c r="D16" s="119" t="s">
        <v>2188</v>
      </c>
      <c r="E16" s="120">
        <v>935</v>
      </c>
      <c r="F16" s="144" t="str">
        <f>VLOOKUP(E16,VIP!$A$2:$O12674,2,0)</f>
        <v>DRBR16J</v>
      </c>
      <c r="G16" s="119" t="str">
        <f>VLOOKUP(E16,'LISTADO ATM'!$A$2:$B$900,2,0)</f>
        <v xml:space="preserve">ATM Oficina John F. Kennedy </v>
      </c>
      <c r="H16" s="119" t="str">
        <f>VLOOKUP(E16,VIP!$A$2:$O17595,7,FALSE)</f>
        <v>Si</v>
      </c>
      <c r="I16" s="119" t="str">
        <f>VLOOKUP(E16,VIP!$A$2:$O9560,8,FALSE)</f>
        <v>Si</v>
      </c>
      <c r="J16" s="119" t="str">
        <f>VLOOKUP(E16,VIP!$A$2:$O9510,8,FALSE)</f>
        <v>Si</v>
      </c>
      <c r="K16" s="119" t="str">
        <f>VLOOKUP(E16,VIP!$A$2:$O13084,6,0)</f>
        <v>SI</v>
      </c>
      <c r="L16" s="121" t="s">
        <v>2227</v>
      </c>
      <c r="M16" s="158" t="s">
        <v>2642</v>
      </c>
      <c r="N16" s="117" t="s">
        <v>2471</v>
      </c>
      <c r="O16" s="144" t="s">
        <v>2473</v>
      </c>
      <c r="P16" s="133"/>
      <c r="Q16" s="157">
        <v>44307.606608796297</v>
      </c>
    </row>
    <row r="17" spans="1:17" ht="18" x14ac:dyDescent="0.25">
      <c r="A17" s="119" t="str">
        <f>VLOOKUP(E17,'LISTADO ATM'!$A$2:$C$901,3,0)</f>
        <v>DISTRITO NACIONAL</v>
      </c>
      <c r="B17" s="135">
        <v>335859006</v>
      </c>
      <c r="C17" s="118">
        <v>44306.38009259259</v>
      </c>
      <c r="D17" s="119" t="s">
        <v>2188</v>
      </c>
      <c r="E17" s="120">
        <v>18</v>
      </c>
      <c r="F17" s="144" t="str">
        <f>VLOOKUP(E17,VIP!$A$2:$O12673,2,0)</f>
        <v>DRBR018</v>
      </c>
      <c r="G17" s="119" t="str">
        <f>VLOOKUP(E17,'LISTADO ATM'!$A$2:$B$900,2,0)</f>
        <v xml:space="preserve">ATM Oficina Haina Occidental I </v>
      </c>
      <c r="H17" s="119" t="str">
        <f>VLOOKUP(E17,VIP!$A$2:$O17594,7,FALSE)</f>
        <v>Si</v>
      </c>
      <c r="I17" s="119" t="str">
        <f>VLOOKUP(E17,VIP!$A$2:$O9559,8,FALSE)</f>
        <v>Si</v>
      </c>
      <c r="J17" s="119" t="str">
        <f>VLOOKUP(E17,VIP!$A$2:$O9509,8,FALSE)</f>
        <v>Si</v>
      </c>
      <c r="K17" s="119" t="str">
        <f>VLOOKUP(E17,VIP!$A$2:$O13083,6,0)</f>
        <v>SI</v>
      </c>
      <c r="L17" s="121" t="s">
        <v>2227</v>
      </c>
      <c r="M17" s="158" t="s">
        <v>2642</v>
      </c>
      <c r="N17" s="117" t="s">
        <v>2471</v>
      </c>
      <c r="O17" s="144" t="s">
        <v>2473</v>
      </c>
      <c r="P17" s="133"/>
      <c r="Q17" s="157">
        <v>44307.606608796297</v>
      </c>
    </row>
    <row r="18" spans="1:17" ht="18" x14ac:dyDescent="0.25">
      <c r="A18" s="119" t="str">
        <f>VLOOKUP(E18,'LISTADO ATM'!$A$2:$C$901,3,0)</f>
        <v>ESTE</v>
      </c>
      <c r="B18" s="135">
        <v>335859013</v>
      </c>
      <c r="C18" s="118">
        <v>44306.380868055552</v>
      </c>
      <c r="D18" s="119" t="s">
        <v>2188</v>
      </c>
      <c r="E18" s="120">
        <v>217</v>
      </c>
      <c r="F18" s="144" t="str">
        <f>VLOOKUP(E18,VIP!$A$2:$O12671,2,0)</f>
        <v>DRBR217</v>
      </c>
      <c r="G18" s="119" t="str">
        <f>VLOOKUP(E18,'LISTADO ATM'!$A$2:$B$900,2,0)</f>
        <v xml:space="preserve">ATM Oficina Bávaro </v>
      </c>
      <c r="H18" s="119" t="str">
        <f>VLOOKUP(E18,VIP!$A$2:$O17592,7,FALSE)</f>
        <v>Si</v>
      </c>
      <c r="I18" s="119" t="str">
        <f>VLOOKUP(E18,VIP!$A$2:$O9557,8,FALSE)</f>
        <v>Si</v>
      </c>
      <c r="J18" s="119" t="str">
        <f>VLOOKUP(E18,VIP!$A$2:$O9507,8,FALSE)</f>
        <v>Si</v>
      </c>
      <c r="K18" s="119" t="str">
        <f>VLOOKUP(E18,VIP!$A$2:$O13081,6,0)</f>
        <v>NO</v>
      </c>
      <c r="L18" s="121" t="s">
        <v>2227</v>
      </c>
      <c r="M18" s="158" t="s">
        <v>2642</v>
      </c>
      <c r="N18" s="117" t="s">
        <v>2471</v>
      </c>
      <c r="O18" s="144" t="s">
        <v>2473</v>
      </c>
      <c r="P18" s="133"/>
      <c r="Q18" s="157">
        <v>44307.606608796297</v>
      </c>
    </row>
    <row r="19" spans="1:17" ht="18" x14ac:dyDescent="0.25">
      <c r="A19" s="119" t="str">
        <f>VLOOKUP(E19,'LISTADO ATM'!$A$2:$C$901,3,0)</f>
        <v>DISTRITO NACIONAL</v>
      </c>
      <c r="B19" s="135">
        <v>335859019</v>
      </c>
      <c r="C19" s="118">
        <v>44306.381793981483</v>
      </c>
      <c r="D19" s="119" t="s">
        <v>2188</v>
      </c>
      <c r="E19" s="120">
        <v>321</v>
      </c>
      <c r="F19" s="144" t="str">
        <f>VLOOKUP(E19,VIP!$A$2:$O12669,2,0)</f>
        <v>DRBR321</v>
      </c>
      <c r="G19" s="119" t="str">
        <f>VLOOKUP(E19,'LISTADO ATM'!$A$2:$B$900,2,0)</f>
        <v xml:space="preserve">ATM Oficina Jiménez Moya I </v>
      </c>
      <c r="H19" s="119" t="str">
        <f>VLOOKUP(E19,VIP!$A$2:$O17590,7,FALSE)</f>
        <v>Si</v>
      </c>
      <c r="I19" s="119" t="str">
        <f>VLOOKUP(E19,VIP!$A$2:$O9555,8,FALSE)</f>
        <v>Si</v>
      </c>
      <c r="J19" s="119" t="str">
        <f>VLOOKUP(E19,VIP!$A$2:$O9505,8,FALSE)</f>
        <v>Si</v>
      </c>
      <c r="K19" s="119" t="str">
        <f>VLOOKUP(E19,VIP!$A$2:$O13079,6,0)</f>
        <v>NO</v>
      </c>
      <c r="L19" s="121" t="s">
        <v>2227</v>
      </c>
      <c r="M19" s="158" t="s">
        <v>2642</v>
      </c>
      <c r="N19" s="117" t="s">
        <v>2471</v>
      </c>
      <c r="O19" s="144" t="s">
        <v>2473</v>
      </c>
      <c r="P19" s="133"/>
      <c r="Q19" s="157">
        <v>44307.606608796297</v>
      </c>
    </row>
    <row r="20" spans="1:17" ht="18" x14ac:dyDescent="0.25">
      <c r="A20" s="119" t="str">
        <f>VLOOKUP(E20,'LISTADO ATM'!$A$2:$C$901,3,0)</f>
        <v>DISTRITO NACIONAL</v>
      </c>
      <c r="B20" s="135">
        <v>335859409</v>
      </c>
      <c r="C20" s="118">
        <v>44306.468124999999</v>
      </c>
      <c r="D20" s="119" t="s">
        <v>2188</v>
      </c>
      <c r="E20" s="120">
        <v>113</v>
      </c>
      <c r="F20" s="144" t="str">
        <f>VLOOKUP(E20,VIP!$A$2:$O12678,2,0)</f>
        <v>DRBR113</v>
      </c>
      <c r="G20" s="119" t="str">
        <f>VLOOKUP(E20,'LISTADO ATM'!$A$2:$B$900,2,0)</f>
        <v xml:space="preserve">ATM Autoservicio Atalaya del Mar </v>
      </c>
      <c r="H20" s="119" t="str">
        <f>VLOOKUP(E20,VIP!$A$2:$O17599,7,FALSE)</f>
        <v>Si</v>
      </c>
      <c r="I20" s="119" t="str">
        <f>VLOOKUP(E20,VIP!$A$2:$O9564,8,FALSE)</f>
        <v>No</v>
      </c>
      <c r="J20" s="119" t="str">
        <f>VLOOKUP(E20,VIP!$A$2:$O9514,8,FALSE)</f>
        <v>No</v>
      </c>
      <c r="K20" s="119" t="str">
        <f>VLOOKUP(E20,VIP!$A$2:$O13088,6,0)</f>
        <v>NO</v>
      </c>
      <c r="L20" s="121" t="s">
        <v>2227</v>
      </c>
      <c r="M20" s="158" t="s">
        <v>2642</v>
      </c>
      <c r="N20" s="117" t="s">
        <v>2471</v>
      </c>
      <c r="O20" s="144" t="s">
        <v>2473</v>
      </c>
      <c r="P20" s="133"/>
      <c r="Q20" s="157">
        <v>44307.606608796297</v>
      </c>
    </row>
    <row r="21" spans="1:17" ht="18" x14ac:dyDescent="0.25">
      <c r="A21" s="119" t="str">
        <f>VLOOKUP(E21,'LISTADO ATM'!$A$2:$C$901,3,0)</f>
        <v>NORTE</v>
      </c>
      <c r="B21" s="135">
        <v>335859826</v>
      </c>
      <c r="C21" s="118">
        <v>44306.609872685185</v>
      </c>
      <c r="D21" s="119" t="s">
        <v>2189</v>
      </c>
      <c r="E21" s="120">
        <v>290</v>
      </c>
      <c r="F21" s="144" t="str">
        <f>VLOOKUP(E21,VIP!$A$2:$O12674,2,0)</f>
        <v>DRBR290</v>
      </c>
      <c r="G21" s="119" t="str">
        <f>VLOOKUP(E21,'LISTADO ATM'!$A$2:$B$900,2,0)</f>
        <v xml:space="preserve">ATM Oficina San Francisco de Macorís </v>
      </c>
      <c r="H21" s="119" t="str">
        <f>VLOOKUP(E21,VIP!$A$2:$O17595,7,FALSE)</f>
        <v>Si</v>
      </c>
      <c r="I21" s="119" t="str">
        <f>VLOOKUP(E21,VIP!$A$2:$O9560,8,FALSE)</f>
        <v>Si</v>
      </c>
      <c r="J21" s="119" t="str">
        <f>VLOOKUP(E21,VIP!$A$2:$O9510,8,FALSE)</f>
        <v>Si</v>
      </c>
      <c r="K21" s="119" t="str">
        <f>VLOOKUP(E21,VIP!$A$2:$O13084,6,0)</f>
        <v>NO</v>
      </c>
      <c r="L21" s="121" t="s">
        <v>2227</v>
      </c>
      <c r="M21" s="158" t="s">
        <v>2642</v>
      </c>
      <c r="N21" s="117" t="s">
        <v>2471</v>
      </c>
      <c r="O21" s="144" t="s">
        <v>2500</v>
      </c>
      <c r="P21" s="133"/>
      <c r="Q21" s="157">
        <v>44307.606608796297</v>
      </c>
    </row>
    <row r="22" spans="1:17" ht="18" x14ac:dyDescent="0.25">
      <c r="A22" s="119" t="str">
        <f>VLOOKUP(E22,'LISTADO ATM'!$A$2:$C$901,3,0)</f>
        <v>NORTE</v>
      </c>
      <c r="B22" s="135" t="s">
        <v>2604</v>
      </c>
      <c r="C22" s="118">
        <v>44306.8284375</v>
      </c>
      <c r="D22" s="119" t="s">
        <v>2189</v>
      </c>
      <c r="E22" s="120">
        <v>874</v>
      </c>
      <c r="F22" s="144" t="str">
        <f>VLOOKUP(E22,VIP!$A$2:$O12683,2,0)</f>
        <v>DRBR874</v>
      </c>
      <c r="G22" s="119" t="str">
        <f>VLOOKUP(E22,'LISTADO ATM'!$A$2:$B$900,2,0)</f>
        <v xml:space="preserve">ATM Zona Franca Esperanza II (Mao) </v>
      </c>
      <c r="H22" s="119" t="str">
        <f>VLOOKUP(E22,VIP!$A$2:$O17604,7,FALSE)</f>
        <v>Si</v>
      </c>
      <c r="I22" s="119" t="str">
        <f>VLOOKUP(E22,VIP!$A$2:$O9569,8,FALSE)</f>
        <v>Si</v>
      </c>
      <c r="J22" s="119" t="str">
        <f>VLOOKUP(E22,VIP!$A$2:$O9519,8,FALSE)</f>
        <v>Si</v>
      </c>
      <c r="K22" s="119" t="str">
        <f>VLOOKUP(E22,VIP!$A$2:$O13093,6,0)</f>
        <v>NO</v>
      </c>
      <c r="L22" s="121" t="s">
        <v>2227</v>
      </c>
      <c r="M22" s="158" t="s">
        <v>2642</v>
      </c>
      <c r="N22" s="117" t="s">
        <v>2471</v>
      </c>
      <c r="O22" s="144" t="s">
        <v>2597</v>
      </c>
      <c r="P22" s="133"/>
      <c r="Q22" s="157">
        <v>44307.606608796297</v>
      </c>
    </row>
    <row r="23" spans="1:17" ht="18" x14ac:dyDescent="0.25">
      <c r="A23" s="119" t="str">
        <f>VLOOKUP(E23,'LISTADO ATM'!$A$2:$C$901,3,0)</f>
        <v>NORTE</v>
      </c>
      <c r="B23" s="135" t="s">
        <v>2603</v>
      </c>
      <c r="C23" s="118">
        <v>44306.830034722225</v>
      </c>
      <c r="D23" s="119" t="s">
        <v>2189</v>
      </c>
      <c r="E23" s="120">
        <v>937</v>
      </c>
      <c r="F23" s="144" t="str">
        <f>VLOOKUP(E23,VIP!$A$2:$O12682,2,0)</f>
        <v>DRBR937</v>
      </c>
      <c r="G23" s="119" t="str">
        <f>VLOOKUP(E23,'LISTADO ATM'!$A$2:$B$900,2,0)</f>
        <v xml:space="preserve">ATM Autobanco Oficina La Vega II </v>
      </c>
      <c r="H23" s="119" t="str">
        <f>VLOOKUP(E23,VIP!$A$2:$O17603,7,FALSE)</f>
        <v>Si</v>
      </c>
      <c r="I23" s="119" t="str">
        <f>VLOOKUP(E23,VIP!$A$2:$O9568,8,FALSE)</f>
        <v>Si</v>
      </c>
      <c r="J23" s="119" t="str">
        <f>VLOOKUP(E23,VIP!$A$2:$O9518,8,FALSE)</f>
        <v>Si</v>
      </c>
      <c r="K23" s="119" t="str">
        <f>VLOOKUP(E23,VIP!$A$2:$O13092,6,0)</f>
        <v>NO</v>
      </c>
      <c r="L23" s="121" t="s">
        <v>2227</v>
      </c>
      <c r="M23" s="158" t="s">
        <v>2642</v>
      </c>
      <c r="N23" s="117" t="s">
        <v>2471</v>
      </c>
      <c r="O23" s="144" t="s">
        <v>2597</v>
      </c>
      <c r="P23" s="133"/>
      <c r="Q23" s="157">
        <v>44307.606608796297</v>
      </c>
    </row>
    <row r="24" spans="1:17" ht="18" x14ac:dyDescent="0.25">
      <c r="A24" s="119" t="str">
        <f>VLOOKUP(E24,'LISTADO ATM'!$A$2:$C$901,3,0)</f>
        <v>NORTE</v>
      </c>
      <c r="B24" s="135" t="s">
        <v>2600</v>
      </c>
      <c r="C24" s="118">
        <v>44306.873692129629</v>
      </c>
      <c r="D24" s="119" t="s">
        <v>2189</v>
      </c>
      <c r="E24" s="120">
        <v>64</v>
      </c>
      <c r="F24" s="144" t="str">
        <f>VLOOKUP(E24,VIP!$A$2:$O12679,2,0)</f>
        <v>DRBR064</v>
      </c>
      <c r="G24" s="119" t="str">
        <f>VLOOKUP(E24,'LISTADO ATM'!$A$2:$B$900,2,0)</f>
        <v xml:space="preserve">ATM COOPALINA (Cotuí) </v>
      </c>
      <c r="H24" s="119" t="str">
        <f>VLOOKUP(E24,VIP!$A$2:$O17600,7,FALSE)</f>
        <v>Si</v>
      </c>
      <c r="I24" s="119" t="str">
        <f>VLOOKUP(E24,VIP!$A$2:$O9565,8,FALSE)</f>
        <v>Si</v>
      </c>
      <c r="J24" s="119" t="str">
        <f>VLOOKUP(E24,VIP!$A$2:$O9515,8,FALSE)</f>
        <v>Si</v>
      </c>
      <c r="K24" s="119" t="str">
        <f>VLOOKUP(E24,VIP!$A$2:$O13089,6,0)</f>
        <v>NO</v>
      </c>
      <c r="L24" s="121" t="s">
        <v>2227</v>
      </c>
      <c r="M24" s="158" t="s">
        <v>2642</v>
      </c>
      <c r="N24" s="117" t="s">
        <v>2471</v>
      </c>
      <c r="O24" s="144" t="s">
        <v>2597</v>
      </c>
      <c r="P24" s="133"/>
      <c r="Q24" s="157">
        <v>44307.606608796297</v>
      </c>
    </row>
    <row r="25" spans="1:17" ht="18" x14ac:dyDescent="0.25">
      <c r="A25" s="119" t="str">
        <f>VLOOKUP(E25,'LISTADO ATM'!$A$2:$C$901,3,0)</f>
        <v>ESTE</v>
      </c>
      <c r="B25" s="135" t="s">
        <v>2599</v>
      </c>
      <c r="C25" s="118">
        <v>44306.875763888886</v>
      </c>
      <c r="D25" s="119" t="s">
        <v>2188</v>
      </c>
      <c r="E25" s="120">
        <v>634</v>
      </c>
      <c r="F25" s="144" t="str">
        <f>VLOOKUP(E25,VIP!$A$2:$O12678,2,0)</f>
        <v>DRBR273</v>
      </c>
      <c r="G25" s="119" t="str">
        <f>VLOOKUP(E25,'LISTADO ATM'!$A$2:$B$900,2,0)</f>
        <v xml:space="preserve">ATM Ayuntamiento Los Llanos (SPM) </v>
      </c>
      <c r="H25" s="119" t="str">
        <f>VLOOKUP(E25,VIP!$A$2:$O17599,7,FALSE)</f>
        <v>Si</v>
      </c>
      <c r="I25" s="119" t="str">
        <f>VLOOKUP(E25,VIP!$A$2:$O9564,8,FALSE)</f>
        <v>Si</v>
      </c>
      <c r="J25" s="119" t="str">
        <f>VLOOKUP(E25,VIP!$A$2:$O9514,8,FALSE)</f>
        <v>Si</v>
      </c>
      <c r="K25" s="119" t="str">
        <f>VLOOKUP(E25,VIP!$A$2:$O13088,6,0)</f>
        <v>NO</v>
      </c>
      <c r="L25" s="121" t="s">
        <v>2227</v>
      </c>
      <c r="M25" s="158" t="s">
        <v>2642</v>
      </c>
      <c r="N25" s="117" t="s">
        <v>2471</v>
      </c>
      <c r="O25" s="144" t="s">
        <v>2473</v>
      </c>
      <c r="P25" s="133"/>
      <c r="Q25" s="157">
        <v>44307.606608796297</v>
      </c>
    </row>
    <row r="26" spans="1:17" ht="18" x14ac:dyDescent="0.25">
      <c r="A26" s="119" t="str">
        <f>VLOOKUP(E26,'LISTADO ATM'!$A$2:$C$901,3,0)</f>
        <v>DISTRITO NACIONAL</v>
      </c>
      <c r="B26" s="135" t="s">
        <v>2641</v>
      </c>
      <c r="C26" s="118">
        <v>44307.338969907411</v>
      </c>
      <c r="D26" s="119" t="s">
        <v>2188</v>
      </c>
      <c r="E26" s="120">
        <v>232</v>
      </c>
      <c r="F26" s="144" t="str">
        <f>VLOOKUP(E26,VIP!$A$2:$O12711,2,0)</f>
        <v>DRBR232</v>
      </c>
      <c r="G26" s="119" t="str">
        <f>VLOOKUP(E26,'LISTADO ATM'!$A$2:$B$900,2,0)</f>
        <v xml:space="preserve">ATM S/M Nacional Charles de Gaulle </v>
      </c>
      <c r="H26" s="119" t="str">
        <f>VLOOKUP(E26,VIP!$A$2:$O17632,7,FALSE)</f>
        <v>Si</v>
      </c>
      <c r="I26" s="119" t="str">
        <f>VLOOKUP(E26,VIP!$A$2:$O9597,8,FALSE)</f>
        <v>Si</v>
      </c>
      <c r="J26" s="119" t="str">
        <f>VLOOKUP(E26,VIP!$A$2:$O9547,8,FALSE)</f>
        <v>Si</v>
      </c>
      <c r="K26" s="119" t="str">
        <f>VLOOKUP(E26,VIP!$A$2:$O13121,6,0)</f>
        <v>SI</v>
      </c>
      <c r="L26" s="121" t="s">
        <v>2227</v>
      </c>
      <c r="M26" s="158" t="s">
        <v>2642</v>
      </c>
      <c r="N26" s="117" t="s">
        <v>2505</v>
      </c>
      <c r="O26" s="144" t="s">
        <v>2473</v>
      </c>
      <c r="P26" s="133"/>
      <c r="Q26" s="157">
        <v>44307.606608796297</v>
      </c>
    </row>
    <row r="27" spans="1:17" ht="18" x14ac:dyDescent="0.25">
      <c r="A27" s="119" t="str">
        <f>VLOOKUP(E27,'LISTADO ATM'!$A$2:$C$901,3,0)</f>
        <v>NORTE</v>
      </c>
      <c r="B27" s="135" t="s">
        <v>2643</v>
      </c>
      <c r="C27" s="118">
        <v>44307.442870370367</v>
      </c>
      <c r="D27" s="119" t="s">
        <v>2188</v>
      </c>
      <c r="E27" s="120">
        <v>333</v>
      </c>
      <c r="F27" s="144" t="str">
        <f>VLOOKUP(E27,VIP!$A$2:$O12709,2,0)</f>
        <v>DRBR333</v>
      </c>
      <c r="G27" s="119" t="str">
        <f>VLOOKUP(E27,'LISTADO ATM'!$A$2:$B$900,2,0)</f>
        <v>ATM Oficina Turey Maimón</v>
      </c>
      <c r="H27" s="119" t="str">
        <f>VLOOKUP(E27,VIP!$A$2:$O17630,7,FALSE)</f>
        <v>Si</v>
      </c>
      <c r="I27" s="119" t="str">
        <f>VLOOKUP(E27,VIP!$A$2:$O9595,8,FALSE)</f>
        <v>Si</v>
      </c>
      <c r="J27" s="119" t="str">
        <f>VLOOKUP(E27,VIP!$A$2:$O9545,8,FALSE)</f>
        <v>Si</v>
      </c>
      <c r="K27" s="119" t="str">
        <f>VLOOKUP(E27,VIP!$A$2:$O13119,6,0)</f>
        <v>NO</v>
      </c>
      <c r="L27" s="121" t="s">
        <v>2227</v>
      </c>
      <c r="M27" s="158" t="s">
        <v>2642</v>
      </c>
      <c r="N27" s="117" t="s">
        <v>2471</v>
      </c>
      <c r="O27" s="144" t="s">
        <v>2473</v>
      </c>
      <c r="P27" s="133"/>
      <c r="Q27" s="157">
        <v>44307.606608796297</v>
      </c>
    </row>
    <row r="28" spans="1:17" ht="18" x14ac:dyDescent="0.25">
      <c r="A28" s="119" t="str">
        <f>VLOOKUP(E28,'LISTADO ATM'!$A$2:$C$901,3,0)</f>
        <v>DISTRITO NACIONAL</v>
      </c>
      <c r="B28" s="135">
        <v>335859008</v>
      </c>
      <c r="C28" s="118">
        <v>44306.380439814813</v>
      </c>
      <c r="D28" s="119" t="s">
        <v>2188</v>
      </c>
      <c r="E28" s="120">
        <v>57</v>
      </c>
      <c r="F28" s="144" t="str">
        <f>VLOOKUP(E28,VIP!$A$2:$O12672,2,0)</f>
        <v>DRBR057</v>
      </c>
      <c r="G28" s="119" t="str">
        <f>VLOOKUP(E28,'LISTADO ATM'!$A$2:$B$900,2,0)</f>
        <v xml:space="preserve">ATM Oficina Malecon Center </v>
      </c>
      <c r="H28" s="119" t="str">
        <f>VLOOKUP(E28,VIP!$A$2:$O17593,7,FALSE)</f>
        <v>Si</v>
      </c>
      <c r="I28" s="119" t="str">
        <f>VLOOKUP(E28,VIP!$A$2:$O9558,8,FALSE)</f>
        <v>Si</v>
      </c>
      <c r="J28" s="119" t="str">
        <f>VLOOKUP(E28,VIP!$A$2:$O9508,8,FALSE)</f>
        <v>Si</v>
      </c>
      <c r="K28" s="119" t="str">
        <f>VLOOKUP(E28,VIP!$A$2:$O13082,6,0)</f>
        <v>NO</v>
      </c>
      <c r="L28" s="121" t="s">
        <v>2227</v>
      </c>
      <c r="M28" s="158" t="s">
        <v>2642</v>
      </c>
      <c r="N28" s="117" t="s">
        <v>2471</v>
      </c>
      <c r="O28" s="144" t="s">
        <v>2473</v>
      </c>
      <c r="P28" s="133"/>
      <c r="Q28" s="157">
        <v>44307.802777777775</v>
      </c>
    </row>
    <row r="29" spans="1:17" ht="18" x14ac:dyDescent="0.25">
      <c r="A29" s="119" t="str">
        <f>VLOOKUP(E29,'LISTADO ATM'!$A$2:$C$901,3,0)</f>
        <v>DISTRITO NACIONAL</v>
      </c>
      <c r="B29" s="135">
        <v>335859808</v>
      </c>
      <c r="C29" s="118">
        <v>44306.604861111111</v>
      </c>
      <c r="D29" s="119" t="s">
        <v>2188</v>
      </c>
      <c r="E29" s="120">
        <v>239</v>
      </c>
      <c r="F29" s="144" t="str">
        <f>VLOOKUP(E29,VIP!$A$2:$O12710,2,0)</f>
        <v>DRBR239</v>
      </c>
      <c r="G29" s="119" t="str">
        <f>VLOOKUP(E29,'LISTADO ATM'!$A$2:$B$900,2,0)</f>
        <v xml:space="preserve">ATM Autobanco Charles de Gaulle </v>
      </c>
      <c r="H29" s="119" t="str">
        <f>VLOOKUP(E29,VIP!$A$2:$O17631,7,FALSE)</f>
        <v>Si</v>
      </c>
      <c r="I29" s="119" t="str">
        <f>VLOOKUP(E29,VIP!$A$2:$O9596,8,FALSE)</f>
        <v>Si</v>
      </c>
      <c r="J29" s="119" t="str">
        <f>VLOOKUP(E29,VIP!$A$2:$O9546,8,FALSE)</f>
        <v>Si</v>
      </c>
      <c r="K29" s="119" t="str">
        <f>VLOOKUP(E29,VIP!$A$2:$O13120,6,0)</f>
        <v>SI</v>
      </c>
      <c r="L29" s="121" t="s">
        <v>2227</v>
      </c>
      <c r="M29" s="158" t="s">
        <v>2642</v>
      </c>
      <c r="N29" s="117" t="s">
        <v>2471</v>
      </c>
      <c r="O29" s="144" t="s">
        <v>2473</v>
      </c>
      <c r="P29" s="133"/>
      <c r="Q29" s="157">
        <v>44307.865277777775</v>
      </c>
    </row>
    <row r="30" spans="1:17" ht="18" x14ac:dyDescent="0.25">
      <c r="A30" s="119" t="str">
        <f>VLOOKUP(E30,'LISTADO ATM'!$A$2:$C$901,3,0)</f>
        <v>DISTRITO NACIONAL</v>
      </c>
      <c r="B30" s="135">
        <v>335859188</v>
      </c>
      <c r="C30" s="118">
        <v>44306.418553240743</v>
      </c>
      <c r="D30" s="119" t="s">
        <v>2188</v>
      </c>
      <c r="E30" s="120">
        <v>248</v>
      </c>
      <c r="F30" s="144" t="str">
        <f>VLOOKUP(E30,VIP!$A$2:$O12666,2,0)</f>
        <v>DRBR248</v>
      </c>
      <c r="G30" s="119" t="str">
        <f>VLOOKUP(E30,'LISTADO ATM'!$A$2:$B$900,2,0)</f>
        <v xml:space="preserve">ATM Shell Paraiso </v>
      </c>
      <c r="H30" s="119" t="str">
        <f>VLOOKUP(E30,VIP!$A$2:$O17587,7,FALSE)</f>
        <v>Si</v>
      </c>
      <c r="I30" s="119" t="str">
        <f>VLOOKUP(E30,VIP!$A$2:$O9552,8,FALSE)</f>
        <v>Si</v>
      </c>
      <c r="J30" s="119" t="str">
        <f>VLOOKUP(E30,VIP!$A$2:$O9502,8,FALSE)</f>
        <v>Si</v>
      </c>
      <c r="K30" s="119" t="str">
        <f>VLOOKUP(E30,VIP!$A$2:$O13076,6,0)</f>
        <v>NO</v>
      </c>
      <c r="L30" s="121" t="s">
        <v>2227</v>
      </c>
      <c r="M30" s="158" t="s">
        <v>2642</v>
      </c>
      <c r="N30" s="117" t="s">
        <v>2471</v>
      </c>
      <c r="O30" s="144" t="s">
        <v>2473</v>
      </c>
      <c r="P30" s="133"/>
      <c r="Q30" s="157">
        <v>44307.868750000001</v>
      </c>
    </row>
    <row r="31" spans="1:17" ht="18" x14ac:dyDescent="0.25">
      <c r="A31" s="119" t="str">
        <f>VLOOKUP(E31,'LISTADO ATM'!$A$2:$C$901,3,0)</f>
        <v>DISTRITO NACIONAL</v>
      </c>
      <c r="B31" s="135">
        <v>335858712</v>
      </c>
      <c r="C31" s="118">
        <v>44305.785381944443</v>
      </c>
      <c r="D31" s="119" t="s">
        <v>2188</v>
      </c>
      <c r="E31" s="120">
        <v>486</v>
      </c>
      <c r="F31" s="144" t="str">
        <f>VLOOKUP(E31,VIP!$A$2:$O12661,2,0)</f>
        <v>DRBR486</v>
      </c>
      <c r="G31" s="119" t="str">
        <f>VLOOKUP(E31,'LISTADO ATM'!$A$2:$B$900,2,0)</f>
        <v xml:space="preserve">ATM Olé La Caleta </v>
      </c>
      <c r="H31" s="119" t="str">
        <f>VLOOKUP(E31,VIP!$A$2:$O17582,7,FALSE)</f>
        <v>Si</v>
      </c>
      <c r="I31" s="119" t="str">
        <f>VLOOKUP(E31,VIP!$A$2:$O9547,8,FALSE)</f>
        <v>Si</v>
      </c>
      <c r="J31" s="119" t="str">
        <f>VLOOKUP(E31,VIP!$A$2:$O9497,8,FALSE)</f>
        <v>Si</v>
      </c>
      <c r="K31" s="119" t="str">
        <f>VLOOKUP(E31,VIP!$A$2:$O13071,6,0)</f>
        <v>NO</v>
      </c>
      <c r="L31" s="121" t="s">
        <v>2227</v>
      </c>
      <c r="M31" s="158" t="s">
        <v>2642</v>
      </c>
      <c r="N31" s="117" t="s">
        <v>2471</v>
      </c>
      <c r="O31" s="144" t="s">
        <v>2473</v>
      </c>
      <c r="P31" s="133"/>
      <c r="Q31" s="157">
        <v>44307.874305555553</v>
      </c>
    </row>
    <row r="32" spans="1:17" ht="18" x14ac:dyDescent="0.25">
      <c r="A32" s="119" t="str">
        <f>VLOOKUP(E32,'LISTADO ATM'!$A$2:$C$901,3,0)</f>
        <v>DISTRITO NACIONAL</v>
      </c>
      <c r="B32" s="135">
        <v>335858713</v>
      </c>
      <c r="C32" s="118">
        <v>44305.78597222222</v>
      </c>
      <c r="D32" s="119" t="s">
        <v>2188</v>
      </c>
      <c r="E32" s="120">
        <v>420</v>
      </c>
      <c r="F32" s="144" t="str">
        <f>VLOOKUP(E32,VIP!$A$2:$O12660,2,0)</f>
        <v>DRBR420</v>
      </c>
      <c r="G32" s="119" t="str">
        <f>VLOOKUP(E32,'LISTADO ATM'!$A$2:$B$900,2,0)</f>
        <v xml:space="preserve">ATM DGII Av. Lincoln </v>
      </c>
      <c r="H32" s="119" t="str">
        <f>VLOOKUP(E32,VIP!$A$2:$O17581,7,FALSE)</f>
        <v>Si</v>
      </c>
      <c r="I32" s="119" t="str">
        <f>VLOOKUP(E32,VIP!$A$2:$O9546,8,FALSE)</f>
        <v>Si</v>
      </c>
      <c r="J32" s="119" t="str">
        <f>VLOOKUP(E32,VIP!$A$2:$O9496,8,FALSE)</f>
        <v>Si</v>
      </c>
      <c r="K32" s="119" t="str">
        <f>VLOOKUP(E32,VIP!$A$2:$O13070,6,0)</f>
        <v>NO</v>
      </c>
      <c r="L32" s="121" t="s">
        <v>2227</v>
      </c>
      <c r="M32" s="158" t="s">
        <v>2642</v>
      </c>
      <c r="N32" s="117" t="s">
        <v>2471</v>
      </c>
      <c r="O32" s="144" t="s">
        <v>2473</v>
      </c>
      <c r="P32" s="133"/>
      <c r="Q32" s="157">
        <v>44307.879166666666</v>
      </c>
    </row>
    <row r="33" spans="1:17" ht="18" x14ac:dyDescent="0.25">
      <c r="A33" s="119" t="str">
        <f>VLOOKUP(E33,'LISTADO ATM'!$A$2:$C$901,3,0)</f>
        <v>DISTRITO NACIONAL</v>
      </c>
      <c r="B33" s="135">
        <v>335859906</v>
      </c>
      <c r="C33" s="118">
        <v>44306.638298611113</v>
      </c>
      <c r="D33" s="119" t="s">
        <v>2188</v>
      </c>
      <c r="E33" s="120">
        <v>596</v>
      </c>
      <c r="F33" s="144" t="str">
        <f>VLOOKUP(E33,VIP!$A$2:$O12677,2,0)</f>
        <v>DRBR274</v>
      </c>
      <c r="G33" s="119" t="str">
        <f>VLOOKUP(E33,'LISTADO ATM'!$A$2:$B$900,2,0)</f>
        <v xml:space="preserve">ATM Autobanco Malecón Center </v>
      </c>
      <c r="H33" s="119" t="str">
        <f>VLOOKUP(E33,VIP!$A$2:$O17598,7,FALSE)</f>
        <v>Si</v>
      </c>
      <c r="I33" s="119" t="str">
        <f>VLOOKUP(E33,VIP!$A$2:$O9563,8,FALSE)</f>
        <v>Si</v>
      </c>
      <c r="J33" s="119" t="str">
        <f>VLOOKUP(E33,VIP!$A$2:$O9513,8,FALSE)</f>
        <v>Si</v>
      </c>
      <c r="K33" s="119" t="str">
        <f>VLOOKUP(E33,VIP!$A$2:$O13087,6,0)</f>
        <v>NO</v>
      </c>
      <c r="L33" s="121" t="s">
        <v>2227</v>
      </c>
      <c r="M33" s="158" t="s">
        <v>2642</v>
      </c>
      <c r="N33" s="117" t="s">
        <v>2471</v>
      </c>
      <c r="O33" s="144" t="s">
        <v>2473</v>
      </c>
      <c r="P33" s="200"/>
      <c r="Q33" s="157">
        <v>44307.890277777777</v>
      </c>
    </row>
    <row r="34" spans="1:17" ht="18" x14ac:dyDescent="0.25">
      <c r="A34" s="119" t="str">
        <f>VLOOKUP(E34,'LISTADO ATM'!$A$2:$C$901,3,0)</f>
        <v>NORTE</v>
      </c>
      <c r="B34" s="135" t="s">
        <v>2699</v>
      </c>
      <c r="C34" s="118">
        <v>44307.577048611114</v>
      </c>
      <c r="D34" s="119" t="s">
        <v>2189</v>
      </c>
      <c r="E34" s="120">
        <v>756</v>
      </c>
      <c r="F34" s="144" t="str">
        <f>VLOOKUP(E34,VIP!$A$2:$O12754,2,0)</f>
        <v>DRBR756</v>
      </c>
      <c r="G34" s="119" t="str">
        <f>VLOOKUP(E34,'LISTADO ATM'!$A$2:$B$900,2,0)</f>
        <v xml:space="preserve">ATM UNP Villa La Mata (Cotuí) </v>
      </c>
      <c r="H34" s="119" t="str">
        <f>VLOOKUP(E34,VIP!$A$2:$O17675,7,FALSE)</f>
        <v>Si</v>
      </c>
      <c r="I34" s="119" t="str">
        <f>VLOOKUP(E34,VIP!$A$2:$O9640,8,FALSE)</f>
        <v>Si</v>
      </c>
      <c r="J34" s="119" t="str">
        <f>VLOOKUP(E34,VIP!$A$2:$O9590,8,FALSE)</f>
        <v>Si</v>
      </c>
      <c r="K34" s="119" t="str">
        <f>VLOOKUP(E34,VIP!$A$2:$O13164,6,0)</f>
        <v>NO</v>
      </c>
      <c r="L34" s="121" t="s">
        <v>2227</v>
      </c>
      <c r="M34" s="158" t="s">
        <v>2642</v>
      </c>
      <c r="N34" s="117" t="s">
        <v>2702</v>
      </c>
      <c r="O34" s="144" t="s">
        <v>2500</v>
      </c>
      <c r="P34" s="133"/>
      <c r="Q34" s="157">
        <v>44307.89166666667</v>
      </c>
    </row>
    <row r="35" spans="1:17" ht="18" x14ac:dyDescent="0.25">
      <c r="A35" s="119" t="str">
        <f>VLOOKUP(E35,'LISTADO ATM'!$A$2:$C$901,3,0)</f>
        <v>DISTRITO NACIONAL</v>
      </c>
      <c r="B35" s="135" t="s">
        <v>2684</v>
      </c>
      <c r="C35" s="118">
        <v>44307.479525462964</v>
      </c>
      <c r="D35" s="119" t="s">
        <v>2188</v>
      </c>
      <c r="E35" s="120">
        <v>194</v>
      </c>
      <c r="F35" s="144" t="str">
        <f>VLOOKUP(E35,VIP!$A$2:$O12740,2,0)</f>
        <v>DRBR194</v>
      </c>
      <c r="G35" s="119" t="str">
        <f>VLOOKUP(E35,'LISTADO ATM'!$A$2:$B$900,2,0)</f>
        <v xml:space="preserve">ATM UNP Pantoja </v>
      </c>
      <c r="H35" s="119" t="str">
        <f>VLOOKUP(E35,VIP!$A$2:$O17661,7,FALSE)</f>
        <v>Si</v>
      </c>
      <c r="I35" s="119" t="str">
        <f>VLOOKUP(E35,VIP!$A$2:$O9626,8,FALSE)</f>
        <v>No</v>
      </c>
      <c r="J35" s="119" t="str">
        <f>VLOOKUP(E35,VIP!$A$2:$O9576,8,FALSE)</f>
        <v>No</v>
      </c>
      <c r="K35" s="119" t="str">
        <f>VLOOKUP(E35,VIP!$A$2:$O13150,6,0)</f>
        <v>NO</v>
      </c>
      <c r="L35" s="121" t="s">
        <v>2227</v>
      </c>
      <c r="M35" s="158" t="s">
        <v>2642</v>
      </c>
      <c r="N35" s="117" t="s">
        <v>2505</v>
      </c>
      <c r="O35" s="144" t="s">
        <v>2473</v>
      </c>
      <c r="P35" s="133"/>
      <c r="Q35" s="157">
        <v>44307.893055555556</v>
      </c>
    </row>
    <row r="36" spans="1:17" ht="18" x14ac:dyDescent="0.25">
      <c r="A36" s="119" t="str">
        <f>VLOOKUP(E36,'LISTADO ATM'!$A$2:$C$901,3,0)</f>
        <v>DISTRITO NACIONAL</v>
      </c>
      <c r="B36" s="135" t="s">
        <v>2659</v>
      </c>
      <c r="C36" s="118">
        <v>44307.582511574074</v>
      </c>
      <c r="D36" s="119" t="s">
        <v>2188</v>
      </c>
      <c r="E36" s="120">
        <v>237</v>
      </c>
      <c r="F36" s="144" t="str">
        <f>VLOOKUP(E36,VIP!$A$2:$O12715,2,0)</f>
        <v>DRBR237</v>
      </c>
      <c r="G36" s="119" t="str">
        <f>VLOOKUP(E36,'LISTADO ATM'!$A$2:$B$900,2,0)</f>
        <v xml:space="preserve">ATM UNP Plaza Vásquez </v>
      </c>
      <c r="H36" s="119" t="str">
        <f>VLOOKUP(E36,VIP!$A$2:$O17636,7,FALSE)</f>
        <v>Si</v>
      </c>
      <c r="I36" s="119" t="str">
        <f>VLOOKUP(E36,VIP!$A$2:$O9601,8,FALSE)</f>
        <v>Si</v>
      </c>
      <c r="J36" s="119" t="str">
        <f>VLOOKUP(E36,VIP!$A$2:$O9551,8,FALSE)</f>
        <v>Si</v>
      </c>
      <c r="K36" s="119" t="str">
        <f>VLOOKUP(E36,VIP!$A$2:$O13125,6,0)</f>
        <v>SI</v>
      </c>
      <c r="L36" s="121" t="s">
        <v>2227</v>
      </c>
      <c r="M36" s="158" t="s">
        <v>2642</v>
      </c>
      <c r="N36" s="117" t="s">
        <v>2505</v>
      </c>
      <c r="O36" s="144" t="s">
        <v>2473</v>
      </c>
      <c r="P36" s="133"/>
      <c r="Q36" s="157">
        <v>44307.895138888889</v>
      </c>
    </row>
    <row r="37" spans="1:17" ht="18" x14ac:dyDescent="0.25">
      <c r="A37" s="119" t="str">
        <f>VLOOKUP(E37,'LISTADO ATM'!$A$2:$C$901,3,0)</f>
        <v>DISTRITO NACIONAL</v>
      </c>
      <c r="B37" s="135">
        <v>335857687</v>
      </c>
      <c r="C37" s="118">
        <v>44305.44972222222</v>
      </c>
      <c r="D37" s="119" t="s">
        <v>2188</v>
      </c>
      <c r="E37" s="120">
        <v>281</v>
      </c>
      <c r="F37" s="144" t="str">
        <f>VLOOKUP(E37,VIP!$A$2:$O12647,2,0)</f>
        <v>DRBR737</v>
      </c>
      <c r="G37" s="119" t="str">
        <f>VLOOKUP(E37,'LISTADO ATM'!$A$2:$B$900,2,0)</f>
        <v xml:space="preserve">ATM S/M Pola Independencia </v>
      </c>
      <c r="H37" s="119" t="str">
        <f>VLOOKUP(E37,VIP!$A$2:$O17568,7,FALSE)</f>
        <v>Si</v>
      </c>
      <c r="I37" s="119" t="str">
        <f>VLOOKUP(E37,VIP!$A$2:$O9533,8,FALSE)</f>
        <v>Si</v>
      </c>
      <c r="J37" s="119" t="str">
        <f>VLOOKUP(E37,VIP!$A$2:$O9483,8,FALSE)</f>
        <v>Si</v>
      </c>
      <c r="K37" s="119" t="str">
        <f>VLOOKUP(E37,VIP!$A$2:$O13057,6,0)</f>
        <v>NO</v>
      </c>
      <c r="L37" s="121" t="s">
        <v>2227</v>
      </c>
      <c r="M37" s="117" t="s">
        <v>2464</v>
      </c>
      <c r="N37" s="117" t="s">
        <v>2471</v>
      </c>
      <c r="O37" s="144" t="s">
        <v>2473</v>
      </c>
      <c r="P37" s="133"/>
      <c r="Q37" s="117" t="s">
        <v>2227</v>
      </c>
    </row>
    <row r="38" spans="1:17" ht="18" x14ac:dyDescent="0.25">
      <c r="A38" s="119" t="str">
        <f>VLOOKUP(E38,'LISTADO ATM'!$A$2:$C$901,3,0)</f>
        <v>DISTRITO NACIONAL</v>
      </c>
      <c r="B38" s="135">
        <v>335859806</v>
      </c>
      <c r="C38" s="118">
        <v>44306.603750000002</v>
      </c>
      <c r="D38" s="119" t="s">
        <v>2188</v>
      </c>
      <c r="E38" s="120">
        <v>915</v>
      </c>
      <c r="F38" s="144" t="str">
        <f>VLOOKUP(E38,VIP!$A$2:$O12679,2,0)</f>
        <v>DRBR24F</v>
      </c>
      <c r="G38" s="119" t="str">
        <f>VLOOKUP(E38,'LISTADO ATM'!$A$2:$B$900,2,0)</f>
        <v xml:space="preserve">ATM Multicentro La Sirena Aut. Duarte </v>
      </c>
      <c r="H38" s="119" t="str">
        <f>VLOOKUP(E38,VIP!$A$2:$O17600,7,FALSE)</f>
        <v>Si</v>
      </c>
      <c r="I38" s="119" t="str">
        <f>VLOOKUP(E38,VIP!$A$2:$O9565,8,FALSE)</f>
        <v>Si</v>
      </c>
      <c r="J38" s="119" t="str">
        <f>VLOOKUP(E38,VIP!$A$2:$O9515,8,FALSE)</f>
        <v>Si</v>
      </c>
      <c r="K38" s="119" t="str">
        <f>VLOOKUP(E38,VIP!$A$2:$O13089,6,0)</f>
        <v>SI</v>
      </c>
      <c r="L38" s="121" t="s">
        <v>2227</v>
      </c>
      <c r="M38" s="117" t="s">
        <v>2464</v>
      </c>
      <c r="N38" s="117" t="s">
        <v>2471</v>
      </c>
      <c r="O38" s="144" t="s">
        <v>2473</v>
      </c>
      <c r="P38" s="133"/>
      <c r="Q38" s="117" t="s">
        <v>2227</v>
      </c>
    </row>
    <row r="39" spans="1:17" ht="18" x14ac:dyDescent="0.25">
      <c r="A39" s="119" t="str">
        <f>VLOOKUP(E39,'LISTADO ATM'!$A$2:$C$901,3,0)</f>
        <v>DISTRITO NACIONAL</v>
      </c>
      <c r="B39" s="135" t="s">
        <v>2605</v>
      </c>
      <c r="C39" s="118">
        <v>44306.827650462961</v>
      </c>
      <c r="D39" s="119" t="s">
        <v>2188</v>
      </c>
      <c r="E39" s="120">
        <v>589</v>
      </c>
      <c r="F39" s="144" t="str">
        <f>VLOOKUP(E39,VIP!$A$2:$O12684,2,0)</f>
        <v>DRBR23E</v>
      </c>
      <c r="G39" s="119" t="str">
        <f>VLOOKUP(E39,'LISTADO ATM'!$A$2:$B$900,2,0)</f>
        <v xml:space="preserve">ATM S/M Bravo San Vicente de Paul </v>
      </c>
      <c r="H39" s="119" t="str">
        <f>VLOOKUP(E39,VIP!$A$2:$O17605,7,FALSE)</f>
        <v>Si</v>
      </c>
      <c r="I39" s="119" t="str">
        <f>VLOOKUP(E39,VIP!$A$2:$O9570,8,FALSE)</f>
        <v>No</v>
      </c>
      <c r="J39" s="119" t="str">
        <f>VLOOKUP(E39,VIP!$A$2:$O9520,8,FALSE)</f>
        <v>No</v>
      </c>
      <c r="K39" s="119" t="str">
        <f>VLOOKUP(E39,VIP!$A$2:$O13094,6,0)</f>
        <v>NO</v>
      </c>
      <c r="L39" s="121" t="s">
        <v>2227</v>
      </c>
      <c r="M39" s="117" t="s">
        <v>2464</v>
      </c>
      <c r="N39" s="117" t="s">
        <v>2471</v>
      </c>
      <c r="O39" s="144" t="s">
        <v>2473</v>
      </c>
      <c r="P39" s="133"/>
      <c r="Q39" s="117" t="s">
        <v>2227</v>
      </c>
    </row>
    <row r="40" spans="1:17" ht="18" x14ac:dyDescent="0.25">
      <c r="A40" s="119" t="str">
        <f>VLOOKUP(E40,'LISTADO ATM'!$A$2:$C$901,3,0)</f>
        <v>DISTRITO NACIONAL</v>
      </c>
      <c r="B40" s="135" t="s">
        <v>2686</v>
      </c>
      <c r="C40" s="118">
        <v>44307.476701388892</v>
      </c>
      <c r="D40" s="119" t="s">
        <v>2188</v>
      </c>
      <c r="E40" s="120">
        <v>694</v>
      </c>
      <c r="F40" s="144" t="str">
        <f>VLOOKUP(E40,VIP!$A$2:$O12742,2,0)</f>
        <v>DRBR694</v>
      </c>
      <c r="G40" s="119" t="str">
        <f>VLOOKUP(E40,'LISTADO ATM'!$A$2:$B$900,2,0)</f>
        <v>ATM Optica 27 de Febrero</v>
      </c>
      <c r="H40" s="119" t="str">
        <f>VLOOKUP(E40,VIP!$A$2:$O17663,7,FALSE)</f>
        <v>Si</v>
      </c>
      <c r="I40" s="119" t="str">
        <f>VLOOKUP(E40,VIP!$A$2:$O9628,8,FALSE)</f>
        <v>Si</v>
      </c>
      <c r="J40" s="119" t="str">
        <f>VLOOKUP(E40,VIP!$A$2:$O9578,8,FALSE)</f>
        <v>Si</v>
      </c>
      <c r="K40" s="119" t="str">
        <f>VLOOKUP(E40,VIP!$A$2:$O13152,6,0)</f>
        <v>NO</v>
      </c>
      <c r="L40" s="121" t="s">
        <v>2227</v>
      </c>
      <c r="M40" s="117" t="s">
        <v>2464</v>
      </c>
      <c r="N40" s="117" t="s">
        <v>2505</v>
      </c>
      <c r="O40" s="144" t="s">
        <v>2473</v>
      </c>
      <c r="P40" s="133"/>
      <c r="Q40" s="117" t="s">
        <v>2227</v>
      </c>
    </row>
    <row r="41" spans="1:17" ht="18" x14ac:dyDescent="0.25">
      <c r="A41" s="119" t="str">
        <f>VLOOKUP(E41,'LISTADO ATM'!$A$2:$C$901,3,0)</f>
        <v>DISTRITO NACIONAL</v>
      </c>
      <c r="B41" s="135" t="s">
        <v>2682</v>
      </c>
      <c r="C41" s="118">
        <v>44307.482569444444</v>
      </c>
      <c r="D41" s="119" t="s">
        <v>2188</v>
      </c>
      <c r="E41" s="120">
        <v>542</v>
      </c>
      <c r="F41" s="144" t="str">
        <f>VLOOKUP(E41,VIP!$A$2:$O12738,2,0)</f>
        <v>DRBR542</v>
      </c>
      <c r="G41" s="119" t="str">
        <f>VLOOKUP(E41,'LISTADO ATM'!$A$2:$B$900,2,0)</f>
        <v>ATM S/M la Cadena Carretera Mella</v>
      </c>
      <c r="H41" s="119" t="str">
        <f>VLOOKUP(E41,VIP!$A$2:$O17659,7,FALSE)</f>
        <v>NO</v>
      </c>
      <c r="I41" s="119" t="str">
        <f>VLOOKUP(E41,VIP!$A$2:$O9624,8,FALSE)</f>
        <v>SI</v>
      </c>
      <c r="J41" s="119" t="str">
        <f>VLOOKUP(E41,VIP!$A$2:$O9574,8,FALSE)</f>
        <v>SI</v>
      </c>
      <c r="K41" s="119" t="str">
        <f>VLOOKUP(E41,VIP!$A$2:$O13148,6,0)</f>
        <v>NO</v>
      </c>
      <c r="L41" s="121" t="s">
        <v>2227</v>
      </c>
      <c r="M41" s="117" t="s">
        <v>2464</v>
      </c>
      <c r="N41" s="117" t="s">
        <v>2505</v>
      </c>
      <c r="O41" s="144" t="s">
        <v>2473</v>
      </c>
      <c r="P41" s="133"/>
      <c r="Q41" s="117" t="s">
        <v>2227</v>
      </c>
    </row>
    <row r="42" spans="1:17" ht="18" x14ac:dyDescent="0.25">
      <c r="A42" s="119" t="str">
        <f>VLOOKUP(E42,'LISTADO ATM'!$A$2:$C$901,3,0)</f>
        <v>DISTRITO NACIONAL</v>
      </c>
      <c r="B42" s="135" t="s">
        <v>2676</v>
      </c>
      <c r="C42" s="118">
        <v>44307.490914351853</v>
      </c>
      <c r="D42" s="119" t="s">
        <v>2188</v>
      </c>
      <c r="E42" s="120">
        <v>476</v>
      </c>
      <c r="F42" s="144" t="str">
        <f>VLOOKUP(E42,VIP!$A$2:$O12732,2,0)</f>
        <v>DRBR476</v>
      </c>
      <c r="G42" s="119" t="str">
        <f>VLOOKUP(E42,'LISTADO ATM'!$A$2:$B$900,2,0)</f>
        <v xml:space="preserve">ATM Multicentro La Sirena Las Caobas </v>
      </c>
      <c r="H42" s="119" t="str">
        <f>VLOOKUP(E42,VIP!$A$2:$O17653,7,FALSE)</f>
        <v>Si</v>
      </c>
      <c r="I42" s="119" t="str">
        <f>VLOOKUP(E42,VIP!$A$2:$O9618,8,FALSE)</f>
        <v>Si</v>
      </c>
      <c r="J42" s="119" t="str">
        <f>VLOOKUP(E42,VIP!$A$2:$O9568,8,FALSE)</f>
        <v>Si</v>
      </c>
      <c r="K42" s="119" t="str">
        <f>VLOOKUP(E42,VIP!$A$2:$O13142,6,0)</f>
        <v>SI</v>
      </c>
      <c r="L42" s="121" t="s">
        <v>2227</v>
      </c>
      <c r="M42" s="117" t="s">
        <v>2464</v>
      </c>
      <c r="N42" s="117" t="s">
        <v>2505</v>
      </c>
      <c r="O42" s="144" t="s">
        <v>2473</v>
      </c>
      <c r="P42" s="146"/>
      <c r="Q42" s="117" t="s">
        <v>2227</v>
      </c>
    </row>
    <row r="43" spans="1:17" ht="18" x14ac:dyDescent="0.25">
      <c r="A43" s="119" t="str">
        <f>VLOOKUP(E43,'LISTADO ATM'!$A$2:$C$901,3,0)</f>
        <v>SUR</v>
      </c>
      <c r="B43" s="135" t="s">
        <v>2700</v>
      </c>
      <c r="C43" s="118">
        <v>44307.492766203701</v>
      </c>
      <c r="D43" s="119" t="s">
        <v>2188</v>
      </c>
      <c r="E43" s="120">
        <v>84</v>
      </c>
      <c r="F43" s="145" t="str">
        <f>VLOOKUP(E43,VIP!$A$2:$O12755,2,0)</f>
        <v>DRBR084</v>
      </c>
      <c r="G43" s="119" t="str">
        <f>VLOOKUP(E43,'LISTADO ATM'!$A$2:$B$900,2,0)</f>
        <v xml:space="preserve">ATM Oficina Multicentro Sirena San Cristóbal </v>
      </c>
      <c r="H43" s="119" t="str">
        <f>VLOOKUP(E43,VIP!$A$2:$O17676,7,FALSE)</f>
        <v>Si</v>
      </c>
      <c r="I43" s="119" t="str">
        <f>VLOOKUP(E43,VIP!$A$2:$O9641,8,FALSE)</f>
        <v>Si</v>
      </c>
      <c r="J43" s="119" t="str">
        <f>VLOOKUP(E43,VIP!$A$2:$O9591,8,FALSE)</f>
        <v>Si</v>
      </c>
      <c r="K43" s="119" t="str">
        <f>VLOOKUP(E43,VIP!$A$2:$O13165,6,0)</f>
        <v>SI</v>
      </c>
      <c r="L43" s="121" t="s">
        <v>2227</v>
      </c>
      <c r="M43" s="158" t="s">
        <v>2642</v>
      </c>
      <c r="N43" s="117" t="s">
        <v>2702</v>
      </c>
      <c r="O43" s="145" t="s">
        <v>2473</v>
      </c>
      <c r="P43" s="146"/>
      <c r="Q43" s="157" t="s">
        <v>2227</v>
      </c>
    </row>
    <row r="44" spans="1:17" ht="18" x14ac:dyDescent="0.25">
      <c r="A44" s="119" t="str">
        <f>VLOOKUP(E44,'LISTADO ATM'!$A$2:$C$901,3,0)</f>
        <v>SUR</v>
      </c>
      <c r="B44" s="135" t="s">
        <v>2673</v>
      </c>
      <c r="C44" s="118">
        <v>44307.496967592589</v>
      </c>
      <c r="D44" s="119" t="s">
        <v>2188</v>
      </c>
      <c r="E44" s="120">
        <v>360</v>
      </c>
      <c r="F44" s="145" t="str">
        <f>VLOOKUP(E44,VIP!$A$2:$O12729,2,0)</f>
        <v>DRBR360</v>
      </c>
      <c r="G44" s="119" t="str">
        <f>VLOOKUP(E44,'LISTADO ATM'!$A$2:$B$900,2,0)</f>
        <v>ATM Ayuntamiento Guayabal</v>
      </c>
      <c r="H44" s="119" t="str">
        <f>VLOOKUP(E44,VIP!$A$2:$O17650,7,FALSE)</f>
        <v>si</v>
      </c>
      <c r="I44" s="119" t="str">
        <f>VLOOKUP(E44,VIP!$A$2:$O9615,8,FALSE)</f>
        <v>si</v>
      </c>
      <c r="J44" s="119" t="str">
        <f>VLOOKUP(E44,VIP!$A$2:$O9565,8,FALSE)</f>
        <v>si</v>
      </c>
      <c r="K44" s="119" t="str">
        <f>VLOOKUP(E44,VIP!$A$2:$O13139,6,0)</f>
        <v>NO</v>
      </c>
      <c r="L44" s="121" t="s">
        <v>2227</v>
      </c>
      <c r="M44" s="117" t="s">
        <v>2464</v>
      </c>
      <c r="N44" s="117" t="s">
        <v>2505</v>
      </c>
      <c r="O44" s="145" t="s">
        <v>2473</v>
      </c>
      <c r="P44" s="146"/>
      <c r="Q44" s="117" t="s">
        <v>2227</v>
      </c>
    </row>
    <row r="45" spans="1:17" ht="18" x14ac:dyDescent="0.25">
      <c r="A45" s="119" t="str">
        <f>VLOOKUP(E45,'LISTADO ATM'!$A$2:$C$901,3,0)</f>
        <v>NORTE</v>
      </c>
      <c r="B45" s="135" t="s">
        <v>2672</v>
      </c>
      <c r="C45" s="118">
        <v>44307.517557870371</v>
      </c>
      <c r="D45" s="119" t="s">
        <v>2189</v>
      </c>
      <c r="E45" s="120">
        <v>666</v>
      </c>
      <c r="F45" s="145" t="str">
        <f>VLOOKUP(E45,VIP!$A$2:$O12728,2,0)</f>
        <v>DRBR666</v>
      </c>
      <c r="G45" s="119" t="str">
        <f>VLOOKUP(E45,'LISTADO ATM'!$A$2:$B$900,2,0)</f>
        <v>ATM S/M El Porvernir Libert</v>
      </c>
      <c r="H45" s="119" t="str">
        <f>VLOOKUP(E45,VIP!$A$2:$O17649,7,FALSE)</f>
        <v>N/A</v>
      </c>
      <c r="I45" s="119" t="str">
        <f>VLOOKUP(E45,VIP!$A$2:$O9614,8,FALSE)</f>
        <v>N/A</v>
      </c>
      <c r="J45" s="119" t="str">
        <f>VLOOKUP(E45,VIP!$A$2:$O9564,8,FALSE)</f>
        <v>N/A</v>
      </c>
      <c r="K45" s="119" t="str">
        <f>VLOOKUP(E45,VIP!$A$2:$O13138,6,0)</f>
        <v>N/A</v>
      </c>
      <c r="L45" s="121" t="s">
        <v>2227</v>
      </c>
      <c r="M45" s="117" t="s">
        <v>2464</v>
      </c>
      <c r="N45" s="117" t="s">
        <v>2471</v>
      </c>
      <c r="O45" s="145" t="s">
        <v>2689</v>
      </c>
      <c r="P45" s="146"/>
      <c r="Q45" s="117" t="s">
        <v>2227</v>
      </c>
    </row>
    <row r="46" spans="1:17" ht="18" x14ac:dyDescent="0.25">
      <c r="A46" s="119" t="str">
        <f>VLOOKUP(E46,'LISTADO ATM'!$A$2:$C$901,3,0)</f>
        <v>DISTRITO NACIONAL</v>
      </c>
      <c r="B46" s="135" t="s">
        <v>2671</v>
      </c>
      <c r="C46" s="118">
        <v>44307.519282407404</v>
      </c>
      <c r="D46" s="119" t="s">
        <v>2188</v>
      </c>
      <c r="E46" s="120">
        <v>35</v>
      </c>
      <c r="F46" s="145" t="str">
        <f>VLOOKUP(E46,VIP!$A$2:$O12727,2,0)</f>
        <v>DRBR035</v>
      </c>
      <c r="G46" s="119" t="str">
        <f>VLOOKUP(E46,'LISTADO ATM'!$A$2:$B$900,2,0)</f>
        <v xml:space="preserve">ATM Dirección General de Aduanas I </v>
      </c>
      <c r="H46" s="119" t="str">
        <f>VLOOKUP(E46,VIP!$A$2:$O17648,7,FALSE)</f>
        <v>Si</v>
      </c>
      <c r="I46" s="119" t="str">
        <f>VLOOKUP(E46,VIP!$A$2:$O9613,8,FALSE)</f>
        <v>Si</v>
      </c>
      <c r="J46" s="119" t="str">
        <f>VLOOKUP(E46,VIP!$A$2:$O9563,8,FALSE)</f>
        <v>Si</v>
      </c>
      <c r="K46" s="119" t="str">
        <f>VLOOKUP(E46,VIP!$A$2:$O13137,6,0)</f>
        <v>NO</v>
      </c>
      <c r="L46" s="121" t="s">
        <v>2227</v>
      </c>
      <c r="M46" s="117" t="s">
        <v>2464</v>
      </c>
      <c r="N46" s="117" t="s">
        <v>2505</v>
      </c>
      <c r="O46" s="145" t="s">
        <v>2473</v>
      </c>
      <c r="P46" s="146"/>
      <c r="Q46" s="117" t="s">
        <v>2227</v>
      </c>
    </row>
    <row r="47" spans="1:17" ht="18" x14ac:dyDescent="0.25">
      <c r="A47" s="119" t="str">
        <f>VLOOKUP(E47,'LISTADO ATM'!$A$2:$C$901,3,0)</f>
        <v>ESTE</v>
      </c>
      <c r="B47" s="135" t="s">
        <v>2667</v>
      </c>
      <c r="C47" s="118">
        <v>44307.539965277778</v>
      </c>
      <c r="D47" s="119" t="s">
        <v>2188</v>
      </c>
      <c r="E47" s="120">
        <v>899</v>
      </c>
      <c r="F47" s="145" t="str">
        <f>VLOOKUP(E47,VIP!$A$2:$O12723,2,0)</f>
        <v>DRBR899</v>
      </c>
      <c r="G47" s="119" t="str">
        <f>VLOOKUP(E47,'LISTADO ATM'!$A$2:$B$900,2,0)</f>
        <v xml:space="preserve">ATM Oficina Punta Cana </v>
      </c>
      <c r="H47" s="119" t="str">
        <f>VLOOKUP(E47,VIP!$A$2:$O17644,7,FALSE)</f>
        <v>Si</v>
      </c>
      <c r="I47" s="119" t="str">
        <f>VLOOKUP(E47,VIP!$A$2:$O9609,8,FALSE)</f>
        <v>Si</v>
      </c>
      <c r="J47" s="119" t="str">
        <f>VLOOKUP(E47,VIP!$A$2:$O9559,8,FALSE)</f>
        <v>Si</v>
      </c>
      <c r="K47" s="119" t="str">
        <f>VLOOKUP(E47,VIP!$A$2:$O13133,6,0)</f>
        <v>NO</v>
      </c>
      <c r="L47" s="121" t="s">
        <v>2227</v>
      </c>
      <c r="M47" s="117" t="s">
        <v>2464</v>
      </c>
      <c r="N47" s="117" t="s">
        <v>2505</v>
      </c>
      <c r="O47" s="145" t="s">
        <v>2473</v>
      </c>
      <c r="P47" s="146"/>
      <c r="Q47" s="117" t="s">
        <v>2227</v>
      </c>
    </row>
    <row r="48" spans="1:17" ht="18" x14ac:dyDescent="0.25">
      <c r="A48" s="119" t="str">
        <f>VLOOKUP(E48,'LISTADO ATM'!$A$2:$C$901,3,0)</f>
        <v>DISTRITO NACIONAL</v>
      </c>
      <c r="B48" s="135" t="s">
        <v>2657</v>
      </c>
      <c r="C48" s="118">
        <v>44307.59778935185</v>
      </c>
      <c r="D48" s="119" t="s">
        <v>2188</v>
      </c>
      <c r="E48" s="120">
        <v>424</v>
      </c>
      <c r="F48" s="145" t="str">
        <f>VLOOKUP(E48,VIP!$A$2:$O12713,2,0)</f>
        <v>DRBR424</v>
      </c>
      <c r="G48" s="119" t="str">
        <f>VLOOKUP(E48,'LISTADO ATM'!$A$2:$B$900,2,0)</f>
        <v xml:space="preserve">ATM UNP Jumbo Luperón I </v>
      </c>
      <c r="H48" s="119" t="str">
        <f>VLOOKUP(E48,VIP!$A$2:$O17634,7,FALSE)</f>
        <v>Si</v>
      </c>
      <c r="I48" s="119" t="str">
        <f>VLOOKUP(E48,VIP!$A$2:$O9599,8,FALSE)</f>
        <v>Si</v>
      </c>
      <c r="J48" s="119" t="str">
        <f>VLOOKUP(E48,VIP!$A$2:$O9549,8,FALSE)</f>
        <v>Si</v>
      </c>
      <c r="K48" s="119" t="str">
        <f>VLOOKUP(E48,VIP!$A$2:$O13123,6,0)</f>
        <v>NO</v>
      </c>
      <c r="L48" s="121" t="s">
        <v>2227</v>
      </c>
      <c r="M48" s="117" t="s">
        <v>2464</v>
      </c>
      <c r="N48" s="117" t="s">
        <v>2471</v>
      </c>
      <c r="O48" s="145" t="s">
        <v>2473</v>
      </c>
      <c r="P48" s="146"/>
      <c r="Q48" s="117" t="s">
        <v>2227</v>
      </c>
    </row>
    <row r="49" spans="1:17" ht="18" x14ac:dyDescent="0.25">
      <c r="A49" s="119" t="str">
        <f>VLOOKUP(E49,'LISTADO ATM'!$A$2:$C$901,3,0)</f>
        <v>DISTRITO NACIONAL</v>
      </c>
      <c r="B49" s="135" t="s">
        <v>2656</v>
      </c>
      <c r="C49" s="118">
        <v>44307.598761574074</v>
      </c>
      <c r="D49" s="119" t="s">
        <v>2188</v>
      </c>
      <c r="E49" s="120">
        <v>810</v>
      </c>
      <c r="F49" s="145" t="str">
        <f>VLOOKUP(E49,VIP!$A$2:$O12712,2,0)</f>
        <v>DRBR810</v>
      </c>
      <c r="G49" s="119" t="str">
        <f>VLOOKUP(E49,'LISTADO ATM'!$A$2:$B$900,2,0)</f>
        <v xml:space="preserve">ATM UNP Multicentro La Sirena José Contreras </v>
      </c>
      <c r="H49" s="119" t="str">
        <f>VLOOKUP(E49,VIP!$A$2:$O17633,7,FALSE)</f>
        <v>Si</v>
      </c>
      <c r="I49" s="119" t="str">
        <f>VLOOKUP(E49,VIP!$A$2:$O9598,8,FALSE)</f>
        <v>Si</v>
      </c>
      <c r="J49" s="119" t="str">
        <f>VLOOKUP(E49,VIP!$A$2:$O9548,8,FALSE)</f>
        <v>Si</v>
      </c>
      <c r="K49" s="119" t="str">
        <f>VLOOKUP(E49,VIP!$A$2:$O13122,6,0)</f>
        <v>NO</v>
      </c>
      <c r="L49" s="121" t="s">
        <v>2227</v>
      </c>
      <c r="M49" s="117" t="s">
        <v>2464</v>
      </c>
      <c r="N49" s="117" t="s">
        <v>2471</v>
      </c>
      <c r="O49" s="145" t="s">
        <v>2473</v>
      </c>
      <c r="P49" s="146"/>
      <c r="Q49" s="117" t="s">
        <v>2227</v>
      </c>
    </row>
    <row r="50" spans="1:17" ht="18" x14ac:dyDescent="0.25">
      <c r="A50" s="119" t="str">
        <f>VLOOKUP(E50,'LISTADO ATM'!$A$2:$C$901,3,0)</f>
        <v>SUR</v>
      </c>
      <c r="B50" s="135" t="s">
        <v>2655</v>
      </c>
      <c r="C50" s="118">
        <v>44307.599641203706</v>
      </c>
      <c r="D50" s="119" t="s">
        <v>2188</v>
      </c>
      <c r="E50" s="120">
        <v>584</v>
      </c>
      <c r="F50" s="145" t="str">
        <f>VLOOKUP(E50,VIP!$A$2:$O12711,2,0)</f>
        <v>DRBR404</v>
      </c>
      <c r="G50" s="119" t="str">
        <f>VLOOKUP(E50,'LISTADO ATM'!$A$2:$B$900,2,0)</f>
        <v xml:space="preserve">ATM Oficina San Cristóbal I </v>
      </c>
      <c r="H50" s="119" t="str">
        <f>VLOOKUP(E50,VIP!$A$2:$O17632,7,FALSE)</f>
        <v>Si</v>
      </c>
      <c r="I50" s="119" t="str">
        <f>VLOOKUP(E50,VIP!$A$2:$O9597,8,FALSE)</f>
        <v>Si</v>
      </c>
      <c r="J50" s="119" t="str">
        <f>VLOOKUP(E50,VIP!$A$2:$O9547,8,FALSE)</f>
        <v>Si</v>
      </c>
      <c r="K50" s="119" t="str">
        <f>VLOOKUP(E50,VIP!$A$2:$O13121,6,0)</f>
        <v>SI</v>
      </c>
      <c r="L50" s="121" t="s">
        <v>2227</v>
      </c>
      <c r="M50" s="117" t="s">
        <v>2464</v>
      </c>
      <c r="N50" s="117" t="s">
        <v>2471</v>
      </c>
      <c r="O50" s="145" t="s">
        <v>2473</v>
      </c>
      <c r="P50" s="146"/>
      <c r="Q50" s="117" t="s">
        <v>2227</v>
      </c>
    </row>
    <row r="51" spans="1:17" ht="18" x14ac:dyDescent="0.25">
      <c r="A51" s="119" t="str">
        <f>VLOOKUP(E51,'LISTADO ATM'!$A$2:$C$901,3,0)</f>
        <v>DISTRITO NACIONAL</v>
      </c>
      <c r="B51" s="135" t="s">
        <v>2722</v>
      </c>
      <c r="C51" s="118">
        <v>44307.654756944445</v>
      </c>
      <c r="D51" s="119" t="s">
        <v>2188</v>
      </c>
      <c r="E51" s="120">
        <v>961</v>
      </c>
      <c r="F51" s="145" t="str">
        <f>VLOOKUP(E51,VIP!$A$2:$O12758,2,0)</f>
        <v>DRBR03H</v>
      </c>
      <c r="G51" s="119" t="str">
        <f>VLOOKUP(E51,'LISTADO ATM'!$A$2:$B$900,2,0)</f>
        <v xml:space="preserve">ATM Listín Diario </v>
      </c>
      <c r="H51" s="119" t="str">
        <f>VLOOKUP(E51,VIP!$A$2:$O17679,7,FALSE)</f>
        <v>Si</v>
      </c>
      <c r="I51" s="119" t="str">
        <f>VLOOKUP(E51,VIP!$A$2:$O9644,8,FALSE)</f>
        <v>Si</v>
      </c>
      <c r="J51" s="119" t="str">
        <f>VLOOKUP(E51,VIP!$A$2:$O9594,8,FALSE)</f>
        <v>Si</v>
      </c>
      <c r="K51" s="119" t="str">
        <f>VLOOKUP(E51,VIP!$A$2:$O13168,6,0)</f>
        <v>NO</v>
      </c>
      <c r="L51" s="121" t="s">
        <v>2227</v>
      </c>
      <c r="M51" s="117" t="s">
        <v>2464</v>
      </c>
      <c r="N51" s="117" t="s">
        <v>2471</v>
      </c>
      <c r="O51" s="145" t="s">
        <v>2473</v>
      </c>
      <c r="P51" s="146"/>
      <c r="Q51" s="162" t="s">
        <v>2227</v>
      </c>
    </row>
    <row r="52" spans="1:17" ht="18" x14ac:dyDescent="0.25">
      <c r="A52" s="119" t="str">
        <f>VLOOKUP(E52,'LISTADO ATM'!$A$2:$C$901,3,0)</f>
        <v>DISTRITO NACIONAL</v>
      </c>
      <c r="B52" s="135" t="s">
        <v>2721</v>
      </c>
      <c r="C52" s="118">
        <v>44307.656053240738</v>
      </c>
      <c r="D52" s="119" t="s">
        <v>2188</v>
      </c>
      <c r="E52" s="120">
        <v>146</v>
      </c>
      <c r="F52" s="145" t="str">
        <f>VLOOKUP(E52,VIP!$A$2:$O12757,2,0)</f>
        <v>DRBR146</v>
      </c>
      <c r="G52" s="119" t="str">
        <f>VLOOKUP(E52,'LISTADO ATM'!$A$2:$B$900,2,0)</f>
        <v xml:space="preserve">ATM Tribunal Superior Constitucional </v>
      </c>
      <c r="H52" s="119" t="str">
        <f>VLOOKUP(E52,VIP!$A$2:$O17678,7,FALSE)</f>
        <v>Si</v>
      </c>
      <c r="I52" s="119" t="str">
        <f>VLOOKUP(E52,VIP!$A$2:$O9643,8,FALSE)</f>
        <v>Si</v>
      </c>
      <c r="J52" s="119" t="str">
        <f>VLOOKUP(E52,VIP!$A$2:$O9593,8,FALSE)</f>
        <v>Si</v>
      </c>
      <c r="K52" s="119" t="str">
        <f>VLOOKUP(E52,VIP!$A$2:$O13167,6,0)</f>
        <v>NO</v>
      </c>
      <c r="L52" s="121" t="s">
        <v>2227</v>
      </c>
      <c r="M52" s="117" t="s">
        <v>2464</v>
      </c>
      <c r="N52" s="117" t="s">
        <v>2471</v>
      </c>
      <c r="O52" s="145" t="s">
        <v>2473</v>
      </c>
      <c r="P52" s="146"/>
      <c r="Q52" s="162" t="s">
        <v>2227</v>
      </c>
    </row>
    <row r="53" spans="1:17" ht="18" x14ac:dyDescent="0.25">
      <c r="A53" s="119" t="str">
        <f>VLOOKUP(E53,'LISTADO ATM'!$A$2:$C$901,3,0)</f>
        <v>DISTRITO NACIONAL</v>
      </c>
      <c r="B53" s="135" t="s">
        <v>2720</v>
      </c>
      <c r="C53" s="118">
        <v>44307.657870370371</v>
      </c>
      <c r="D53" s="119" t="s">
        <v>2188</v>
      </c>
      <c r="E53" s="120">
        <v>943</v>
      </c>
      <c r="F53" s="145" t="str">
        <f>VLOOKUP(E53,VIP!$A$2:$O12756,2,0)</f>
        <v>DRBR16K</v>
      </c>
      <c r="G53" s="119" t="str">
        <f>VLOOKUP(E53,'LISTADO ATM'!$A$2:$B$900,2,0)</f>
        <v xml:space="preserve">ATM Oficina Tránsito Terreste </v>
      </c>
      <c r="H53" s="119" t="str">
        <f>VLOOKUP(E53,VIP!$A$2:$O17677,7,FALSE)</f>
        <v>Si</v>
      </c>
      <c r="I53" s="119" t="str">
        <f>VLOOKUP(E53,VIP!$A$2:$O9642,8,FALSE)</f>
        <v>Si</v>
      </c>
      <c r="J53" s="119" t="str">
        <f>VLOOKUP(E53,VIP!$A$2:$O9592,8,FALSE)</f>
        <v>Si</v>
      </c>
      <c r="K53" s="119" t="str">
        <f>VLOOKUP(E53,VIP!$A$2:$O13166,6,0)</f>
        <v>NO</v>
      </c>
      <c r="L53" s="121" t="s">
        <v>2227</v>
      </c>
      <c r="M53" s="117" t="s">
        <v>2464</v>
      </c>
      <c r="N53" s="117" t="s">
        <v>2471</v>
      </c>
      <c r="O53" s="145" t="s">
        <v>2473</v>
      </c>
      <c r="P53" s="146"/>
      <c r="Q53" s="162" t="s">
        <v>2227</v>
      </c>
    </row>
    <row r="54" spans="1:17" ht="18" x14ac:dyDescent="0.25">
      <c r="A54" s="119" t="str">
        <f>VLOOKUP(E54,'LISTADO ATM'!$A$2:$C$901,3,0)</f>
        <v>DISTRITO NACIONAL</v>
      </c>
      <c r="B54" s="135" t="s">
        <v>2719</v>
      </c>
      <c r="C54" s="118">
        <v>44307.659201388888</v>
      </c>
      <c r="D54" s="119" t="s">
        <v>2188</v>
      </c>
      <c r="E54" s="120">
        <v>517</v>
      </c>
      <c r="F54" s="145" t="str">
        <f>VLOOKUP(E54,VIP!$A$2:$O12755,2,0)</f>
        <v>DRBR517</v>
      </c>
      <c r="G54" s="119" t="str">
        <f>VLOOKUP(E54,'LISTADO ATM'!$A$2:$B$900,2,0)</f>
        <v xml:space="preserve">ATM Autobanco Oficina Sans Soucí </v>
      </c>
      <c r="H54" s="119" t="str">
        <f>VLOOKUP(E54,VIP!$A$2:$O17676,7,FALSE)</f>
        <v>Si</v>
      </c>
      <c r="I54" s="119" t="str">
        <f>VLOOKUP(E54,VIP!$A$2:$O9641,8,FALSE)</f>
        <v>Si</v>
      </c>
      <c r="J54" s="119" t="str">
        <f>VLOOKUP(E54,VIP!$A$2:$O9591,8,FALSE)</f>
        <v>Si</v>
      </c>
      <c r="K54" s="119" t="str">
        <f>VLOOKUP(E54,VIP!$A$2:$O13165,6,0)</f>
        <v>SI</v>
      </c>
      <c r="L54" s="121" t="s">
        <v>2227</v>
      </c>
      <c r="M54" s="117" t="s">
        <v>2464</v>
      </c>
      <c r="N54" s="117" t="s">
        <v>2471</v>
      </c>
      <c r="O54" s="145" t="s">
        <v>2473</v>
      </c>
      <c r="P54" s="146"/>
      <c r="Q54" s="162" t="s">
        <v>2227</v>
      </c>
    </row>
    <row r="55" spans="1:17" ht="18" x14ac:dyDescent="0.25">
      <c r="A55" s="119" t="str">
        <f>VLOOKUP(E55,'LISTADO ATM'!$A$2:$C$901,3,0)</f>
        <v>NORTE</v>
      </c>
      <c r="B55" s="135" t="s">
        <v>2718</v>
      </c>
      <c r="C55" s="118">
        <v>44307.660486111112</v>
      </c>
      <c r="D55" s="119" t="s">
        <v>2189</v>
      </c>
      <c r="E55" s="120">
        <v>74</v>
      </c>
      <c r="F55" s="145" t="str">
        <f>VLOOKUP(E55,VIP!$A$2:$O12754,2,0)</f>
        <v>DRBR074</v>
      </c>
      <c r="G55" s="119" t="str">
        <f>VLOOKUP(E55,'LISTADO ATM'!$A$2:$B$900,2,0)</f>
        <v xml:space="preserve">ATM Oficina Sosúa </v>
      </c>
      <c r="H55" s="119" t="str">
        <f>VLOOKUP(E55,VIP!$A$2:$O17675,7,FALSE)</f>
        <v>Si</v>
      </c>
      <c r="I55" s="119" t="str">
        <f>VLOOKUP(E55,VIP!$A$2:$O9640,8,FALSE)</f>
        <v>Si</v>
      </c>
      <c r="J55" s="119" t="str">
        <f>VLOOKUP(E55,VIP!$A$2:$O9590,8,FALSE)</f>
        <v>Si</v>
      </c>
      <c r="K55" s="119" t="str">
        <f>VLOOKUP(E55,VIP!$A$2:$O13164,6,0)</f>
        <v>NO</v>
      </c>
      <c r="L55" s="121" t="s">
        <v>2227</v>
      </c>
      <c r="M55" s="117" t="s">
        <v>2464</v>
      </c>
      <c r="N55" s="117" t="s">
        <v>2471</v>
      </c>
      <c r="O55" s="145" t="s">
        <v>2500</v>
      </c>
      <c r="P55" s="146"/>
      <c r="Q55" s="162" t="s">
        <v>2227</v>
      </c>
    </row>
    <row r="56" spans="1:17" ht="18" x14ac:dyDescent="0.25">
      <c r="A56" s="119" t="str">
        <f>VLOOKUP(E56,'LISTADO ATM'!$A$2:$C$901,3,0)</f>
        <v>DISTRITO NACIONAL</v>
      </c>
      <c r="B56" s="135" t="s">
        <v>2717</v>
      </c>
      <c r="C56" s="118">
        <v>44307.663043981483</v>
      </c>
      <c r="D56" s="119" t="s">
        <v>2188</v>
      </c>
      <c r="E56" s="120">
        <v>115</v>
      </c>
      <c r="F56" s="145" t="str">
        <f>VLOOKUP(E56,VIP!$A$2:$O12753,2,0)</f>
        <v>DRBR115</v>
      </c>
      <c r="G56" s="119" t="str">
        <f>VLOOKUP(E56,'LISTADO ATM'!$A$2:$B$900,2,0)</f>
        <v xml:space="preserve">ATM Oficina Megacentro I </v>
      </c>
      <c r="H56" s="119" t="str">
        <f>VLOOKUP(E56,VIP!$A$2:$O17674,7,FALSE)</f>
        <v>Si</v>
      </c>
      <c r="I56" s="119" t="str">
        <f>VLOOKUP(E56,VIP!$A$2:$O9639,8,FALSE)</f>
        <v>Si</v>
      </c>
      <c r="J56" s="119" t="str">
        <f>VLOOKUP(E56,VIP!$A$2:$O9589,8,FALSE)</f>
        <v>Si</v>
      </c>
      <c r="K56" s="119" t="str">
        <f>VLOOKUP(E56,VIP!$A$2:$O13163,6,0)</f>
        <v>SI</v>
      </c>
      <c r="L56" s="121" t="s">
        <v>2227</v>
      </c>
      <c r="M56" s="117" t="s">
        <v>2464</v>
      </c>
      <c r="N56" s="117" t="s">
        <v>2471</v>
      </c>
      <c r="O56" s="145" t="s">
        <v>2473</v>
      </c>
      <c r="P56" s="146"/>
      <c r="Q56" s="162" t="s">
        <v>2227</v>
      </c>
    </row>
    <row r="57" spans="1:17" ht="18" x14ac:dyDescent="0.25">
      <c r="A57" s="119" t="str">
        <f>VLOOKUP(E57,'LISTADO ATM'!$A$2:$C$901,3,0)</f>
        <v>NORTE</v>
      </c>
      <c r="B57" s="135" t="s">
        <v>2716</v>
      </c>
      <c r="C57" s="118">
        <v>44307.664097222223</v>
      </c>
      <c r="D57" s="119" t="s">
        <v>2189</v>
      </c>
      <c r="E57" s="120">
        <v>138</v>
      </c>
      <c r="F57" s="145" t="str">
        <f>VLOOKUP(E57,VIP!$A$2:$O12752,2,0)</f>
        <v>DRBR138</v>
      </c>
      <c r="G57" s="119" t="str">
        <f>VLOOKUP(E57,'LISTADO ATM'!$A$2:$B$900,2,0)</f>
        <v xml:space="preserve">ATM UNP Fantino </v>
      </c>
      <c r="H57" s="119" t="str">
        <f>VLOOKUP(E57,VIP!$A$2:$O17673,7,FALSE)</f>
        <v>Si</v>
      </c>
      <c r="I57" s="119" t="str">
        <f>VLOOKUP(E57,VIP!$A$2:$O9638,8,FALSE)</f>
        <v>Si</v>
      </c>
      <c r="J57" s="119" t="str">
        <f>VLOOKUP(E57,VIP!$A$2:$O9588,8,FALSE)</f>
        <v>Si</v>
      </c>
      <c r="K57" s="119" t="str">
        <f>VLOOKUP(E57,VIP!$A$2:$O13162,6,0)</f>
        <v>NO</v>
      </c>
      <c r="L57" s="121" t="s">
        <v>2227</v>
      </c>
      <c r="M57" s="117" t="s">
        <v>2464</v>
      </c>
      <c r="N57" s="117" t="s">
        <v>2471</v>
      </c>
      <c r="O57" s="145" t="s">
        <v>2500</v>
      </c>
      <c r="P57" s="146"/>
      <c r="Q57" s="162" t="s">
        <v>2227</v>
      </c>
    </row>
    <row r="58" spans="1:17" ht="18" x14ac:dyDescent="0.25">
      <c r="A58" s="119" t="str">
        <f>VLOOKUP(E58,'LISTADO ATM'!$A$2:$C$901,3,0)</f>
        <v>NORTE</v>
      </c>
      <c r="B58" s="135" t="s">
        <v>2715</v>
      </c>
      <c r="C58" s="118">
        <v>44307.665879629632</v>
      </c>
      <c r="D58" s="119" t="s">
        <v>2189</v>
      </c>
      <c r="E58" s="120">
        <v>262</v>
      </c>
      <c r="F58" s="145" t="str">
        <f>VLOOKUP(E58,VIP!$A$2:$O12751,2,0)</f>
        <v>DRBR262</v>
      </c>
      <c r="G58" s="119" t="str">
        <f>VLOOKUP(E58,'LISTADO ATM'!$A$2:$B$900,2,0)</f>
        <v xml:space="preserve">ATM Oficina Obras Públicas (Santiago) </v>
      </c>
      <c r="H58" s="119" t="str">
        <f>VLOOKUP(E58,VIP!$A$2:$O17672,7,FALSE)</f>
        <v>Si</v>
      </c>
      <c r="I58" s="119" t="str">
        <f>VLOOKUP(E58,VIP!$A$2:$O9637,8,FALSE)</f>
        <v>Si</v>
      </c>
      <c r="J58" s="119" t="str">
        <f>VLOOKUP(E58,VIP!$A$2:$O9587,8,FALSE)</f>
        <v>Si</v>
      </c>
      <c r="K58" s="119" t="str">
        <f>VLOOKUP(E58,VIP!$A$2:$O13161,6,0)</f>
        <v>SI</v>
      </c>
      <c r="L58" s="121" t="s">
        <v>2227</v>
      </c>
      <c r="M58" s="117" t="s">
        <v>2464</v>
      </c>
      <c r="N58" s="117" t="s">
        <v>2471</v>
      </c>
      <c r="O58" s="145" t="s">
        <v>2500</v>
      </c>
      <c r="P58" s="146"/>
      <c r="Q58" s="162" t="s">
        <v>2227</v>
      </c>
    </row>
    <row r="59" spans="1:17" ht="18" x14ac:dyDescent="0.25">
      <c r="A59" s="119" t="str">
        <f>VLOOKUP(E59,'LISTADO ATM'!$A$2:$C$901,3,0)</f>
        <v>DISTRITO NACIONAL</v>
      </c>
      <c r="B59" s="135" t="s">
        <v>2714</v>
      </c>
      <c r="C59" s="118">
        <v>44307.667708333334</v>
      </c>
      <c r="D59" s="119" t="s">
        <v>2188</v>
      </c>
      <c r="E59" s="120">
        <v>623</v>
      </c>
      <c r="F59" s="145" t="str">
        <f>VLOOKUP(E59,VIP!$A$2:$O12750,2,0)</f>
        <v>DRBR623</v>
      </c>
      <c r="G59" s="119" t="str">
        <f>VLOOKUP(E59,'LISTADO ATM'!$A$2:$B$900,2,0)</f>
        <v xml:space="preserve">ATM Operaciones Especiales (Manoguayabo) </v>
      </c>
      <c r="H59" s="119" t="str">
        <f>VLOOKUP(E59,VIP!$A$2:$O17671,7,FALSE)</f>
        <v>Si</v>
      </c>
      <c r="I59" s="119" t="str">
        <f>VLOOKUP(E59,VIP!$A$2:$O9636,8,FALSE)</f>
        <v>Si</v>
      </c>
      <c r="J59" s="119" t="str">
        <f>VLOOKUP(E59,VIP!$A$2:$O9586,8,FALSE)</f>
        <v>Si</v>
      </c>
      <c r="K59" s="119" t="str">
        <f>VLOOKUP(E59,VIP!$A$2:$O13160,6,0)</f>
        <v>No</v>
      </c>
      <c r="L59" s="121" t="s">
        <v>2227</v>
      </c>
      <c r="M59" s="117" t="s">
        <v>2464</v>
      </c>
      <c r="N59" s="117" t="s">
        <v>2471</v>
      </c>
      <c r="O59" s="145" t="s">
        <v>2473</v>
      </c>
      <c r="P59" s="146"/>
      <c r="Q59" s="162" t="s">
        <v>2227</v>
      </c>
    </row>
    <row r="60" spans="1:17" ht="18" x14ac:dyDescent="0.25">
      <c r="A60" s="119" t="str">
        <f>VLOOKUP(E60,'LISTADO ATM'!$A$2:$C$901,3,0)</f>
        <v>DISTRITO NACIONAL</v>
      </c>
      <c r="B60" s="135" t="s">
        <v>2713</v>
      </c>
      <c r="C60" s="118">
        <v>44307.669444444444</v>
      </c>
      <c r="D60" s="119" t="s">
        <v>2188</v>
      </c>
      <c r="E60" s="120">
        <v>487</v>
      </c>
      <c r="F60" s="145" t="str">
        <f>VLOOKUP(E60,VIP!$A$2:$O12749,2,0)</f>
        <v>DRBR487</v>
      </c>
      <c r="G60" s="119" t="str">
        <f>VLOOKUP(E60,'LISTADO ATM'!$A$2:$B$900,2,0)</f>
        <v xml:space="preserve">ATM Olé Hainamosa </v>
      </c>
      <c r="H60" s="119" t="str">
        <f>VLOOKUP(E60,VIP!$A$2:$O17670,7,FALSE)</f>
        <v>Si</v>
      </c>
      <c r="I60" s="119" t="str">
        <f>VLOOKUP(E60,VIP!$A$2:$O9635,8,FALSE)</f>
        <v>Si</v>
      </c>
      <c r="J60" s="119" t="str">
        <f>VLOOKUP(E60,VIP!$A$2:$O9585,8,FALSE)</f>
        <v>Si</v>
      </c>
      <c r="K60" s="119" t="str">
        <f>VLOOKUP(E60,VIP!$A$2:$O13159,6,0)</f>
        <v>SI</v>
      </c>
      <c r="L60" s="121" t="s">
        <v>2227</v>
      </c>
      <c r="M60" s="117" t="s">
        <v>2464</v>
      </c>
      <c r="N60" s="117" t="s">
        <v>2471</v>
      </c>
      <c r="O60" s="145" t="s">
        <v>2473</v>
      </c>
      <c r="P60" s="146"/>
      <c r="Q60" s="162" t="s">
        <v>2227</v>
      </c>
    </row>
    <row r="61" spans="1:17" ht="18" x14ac:dyDescent="0.25">
      <c r="A61" s="119" t="str">
        <f>VLOOKUP(E61,'LISTADO ATM'!$A$2:$C$901,3,0)</f>
        <v>NORTE</v>
      </c>
      <c r="B61" s="135" t="s">
        <v>2712</v>
      </c>
      <c r="C61" s="118">
        <v>44307.670717592591</v>
      </c>
      <c r="D61" s="119" t="s">
        <v>2189</v>
      </c>
      <c r="E61" s="120">
        <v>253</v>
      </c>
      <c r="F61" s="145" t="str">
        <f>VLOOKUP(E61,VIP!$A$2:$O12748,2,0)</f>
        <v>DRBR253</v>
      </c>
      <c r="G61" s="119" t="str">
        <f>VLOOKUP(E61,'LISTADO ATM'!$A$2:$B$900,2,0)</f>
        <v xml:space="preserve">ATM Centro Cuesta Nacional (Santiago) </v>
      </c>
      <c r="H61" s="119" t="str">
        <f>VLOOKUP(E61,VIP!$A$2:$O17669,7,FALSE)</f>
        <v>Si</v>
      </c>
      <c r="I61" s="119" t="str">
        <f>VLOOKUP(E61,VIP!$A$2:$O9634,8,FALSE)</f>
        <v>Si</v>
      </c>
      <c r="J61" s="119" t="str">
        <f>VLOOKUP(E61,VIP!$A$2:$O9584,8,FALSE)</f>
        <v>Si</v>
      </c>
      <c r="K61" s="119" t="str">
        <f>VLOOKUP(E61,VIP!$A$2:$O13158,6,0)</f>
        <v>NO</v>
      </c>
      <c r="L61" s="121" t="s">
        <v>2227</v>
      </c>
      <c r="M61" s="117" t="s">
        <v>2464</v>
      </c>
      <c r="N61" s="117" t="s">
        <v>2471</v>
      </c>
      <c r="O61" s="145" t="s">
        <v>2500</v>
      </c>
      <c r="P61" s="146"/>
      <c r="Q61" s="162" t="s">
        <v>2227</v>
      </c>
    </row>
    <row r="62" spans="1:17" ht="18" x14ac:dyDescent="0.25">
      <c r="A62" s="119" t="str">
        <f>VLOOKUP(E62,'LISTADO ATM'!$A$2:$C$901,3,0)</f>
        <v>DISTRITO NACIONAL</v>
      </c>
      <c r="B62" s="135" t="s">
        <v>2733</v>
      </c>
      <c r="C62" s="118">
        <v>44307.77679398148</v>
      </c>
      <c r="D62" s="119" t="s">
        <v>2188</v>
      </c>
      <c r="E62" s="120">
        <v>355</v>
      </c>
      <c r="F62" s="145" t="str">
        <f>VLOOKUP(E62,VIP!$A$2:$O12755,2,0)</f>
        <v>DRBR355</v>
      </c>
      <c r="G62" s="119" t="str">
        <f>VLOOKUP(E62,'LISTADO ATM'!$A$2:$B$900,2,0)</f>
        <v xml:space="preserve">ATM UNP Metro II </v>
      </c>
      <c r="H62" s="119" t="str">
        <f>VLOOKUP(E62,VIP!$A$2:$O17676,7,FALSE)</f>
        <v>Si</v>
      </c>
      <c r="I62" s="119" t="str">
        <f>VLOOKUP(E62,VIP!$A$2:$O9641,8,FALSE)</f>
        <v>Si</v>
      </c>
      <c r="J62" s="119" t="str">
        <f>VLOOKUP(E62,VIP!$A$2:$O9591,8,FALSE)</f>
        <v>Si</v>
      </c>
      <c r="K62" s="119" t="str">
        <f>VLOOKUP(E62,VIP!$A$2:$O13165,6,0)</f>
        <v>SI</v>
      </c>
      <c r="L62" s="121" t="s">
        <v>2227</v>
      </c>
      <c r="M62" s="117" t="s">
        <v>2464</v>
      </c>
      <c r="N62" s="117" t="s">
        <v>2471</v>
      </c>
      <c r="O62" s="145" t="s">
        <v>2473</v>
      </c>
      <c r="P62" s="146"/>
      <c r="Q62" s="117" t="s">
        <v>2227</v>
      </c>
    </row>
    <row r="63" spans="1:17" ht="18" x14ac:dyDescent="0.25">
      <c r="A63" s="119" t="str">
        <f>VLOOKUP(E63,'LISTADO ATM'!$A$2:$C$901,3,0)</f>
        <v>DISTRITO NACIONAL</v>
      </c>
      <c r="B63" s="135" t="s">
        <v>2732</v>
      </c>
      <c r="C63" s="118">
        <v>44307.779849537037</v>
      </c>
      <c r="D63" s="119" t="s">
        <v>2188</v>
      </c>
      <c r="E63" s="120">
        <v>407</v>
      </c>
      <c r="F63" s="147" t="str">
        <f>VLOOKUP(E63,VIP!$A$2:$O12754,2,0)</f>
        <v>DRBR407</v>
      </c>
      <c r="G63" s="119" t="str">
        <f>VLOOKUP(E63,'LISTADO ATM'!$A$2:$B$900,2,0)</f>
        <v xml:space="preserve">ATM Multicentro La Sirena Villa Mella </v>
      </c>
      <c r="H63" s="119" t="str">
        <f>VLOOKUP(E63,VIP!$A$2:$O17675,7,FALSE)</f>
        <v>Si</v>
      </c>
      <c r="I63" s="119" t="str">
        <f>VLOOKUP(E63,VIP!$A$2:$O9640,8,FALSE)</f>
        <v>Si</v>
      </c>
      <c r="J63" s="119" t="str">
        <f>VLOOKUP(E63,VIP!$A$2:$O9590,8,FALSE)</f>
        <v>Si</v>
      </c>
      <c r="K63" s="119" t="str">
        <f>VLOOKUP(E63,VIP!$A$2:$O13164,6,0)</f>
        <v>NO</v>
      </c>
      <c r="L63" s="121" t="s">
        <v>2227</v>
      </c>
      <c r="M63" s="117" t="s">
        <v>2464</v>
      </c>
      <c r="N63" s="117" t="s">
        <v>2471</v>
      </c>
      <c r="O63" s="147" t="s">
        <v>2473</v>
      </c>
      <c r="P63" s="146"/>
      <c r="Q63" s="117" t="s">
        <v>2227</v>
      </c>
    </row>
    <row r="64" spans="1:17" ht="18" x14ac:dyDescent="0.25">
      <c r="A64" s="119" t="str">
        <f>VLOOKUP(E64,'LISTADO ATM'!$A$2:$C$901,3,0)</f>
        <v>DISTRITO NACIONAL</v>
      </c>
      <c r="B64" s="135" t="s">
        <v>2731</v>
      </c>
      <c r="C64" s="118">
        <v>44307.78052083333</v>
      </c>
      <c r="D64" s="119" t="s">
        <v>2188</v>
      </c>
      <c r="E64" s="120">
        <v>685</v>
      </c>
      <c r="F64" s="147" t="str">
        <f>VLOOKUP(E64,VIP!$A$2:$O12753,2,0)</f>
        <v>DRBR685</v>
      </c>
      <c r="G64" s="119" t="str">
        <f>VLOOKUP(E64,'LISTADO ATM'!$A$2:$B$900,2,0)</f>
        <v>ATM Autoservicio UASD</v>
      </c>
      <c r="H64" s="119" t="str">
        <f>VLOOKUP(E64,VIP!$A$2:$O17674,7,FALSE)</f>
        <v>NO</v>
      </c>
      <c r="I64" s="119" t="str">
        <f>VLOOKUP(E64,VIP!$A$2:$O9639,8,FALSE)</f>
        <v>SI</v>
      </c>
      <c r="J64" s="119" t="str">
        <f>VLOOKUP(E64,VIP!$A$2:$O9589,8,FALSE)</f>
        <v>SI</v>
      </c>
      <c r="K64" s="119" t="str">
        <f>VLOOKUP(E64,VIP!$A$2:$O13163,6,0)</f>
        <v>NO</v>
      </c>
      <c r="L64" s="121" t="s">
        <v>2227</v>
      </c>
      <c r="M64" s="117" t="s">
        <v>2464</v>
      </c>
      <c r="N64" s="117" t="s">
        <v>2471</v>
      </c>
      <c r="O64" s="147" t="s">
        <v>2473</v>
      </c>
      <c r="P64" s="146"/>
      <c r="Q64" s="117" t="s">
        <v>2227</v>
      </c>
    </row>
    <row r="65" spans="1:17" ht="18" x14ac:dyDescent="0.25">
      <c r="A65" s="119" t="str">
        <f>VLOOKUP(E65,'LISTADO ATM'!$A$2:$C$901,3,0)</f>
        <v>DISTRITO NACIONAL</v>
      </c>
      <c r="B65" s="135" t="s">
        <v>2726</v>
      </c>
      <c r="C65" s="118">
        <v>44307.80709490741</v>
      </c>
      <c r="D65" s="119" t="s">
        <v>2188</v>
      </c>
      <c r="E65" s="120">
        <v>642</v>
      </c>
      <c r="F65" s="147" t="str">
        <f>VLOOKUP(E65,VIP!$A$2:$O12748,2,0)</f>
        <v>DRBR24O</v>
      </c>
      <c r="G65" s="119" t="str">
        <f>VLOOKUP(E65,'LISTADO ATM'!$A$2:$B$900,2,0)</f>
        <v xml:space="preserve">ATM OMSA Sto. Dgo. </v>
      </c>
      <c r="H65" s="119" t="str">
        <f>VLOOKUP(E65,VIP!$A$2:$O17669,7,FALSE)</f>
        <v>Si</v>
      </c>
      <c r="I65" s="119" t="str">
        <f>VLOOKUP(E65,VIP!$A$2:$O9634,8,FALSE)</f>
        <v>Si</v>
      </c>
      <c r="J65" s="119" t="str">
        <f>VLOOKUP(E65,VIP!$A$2:$O9584,8,FALSE)</f>
        <v>Si</v>
      </c>
      <c r="K65" s="119" t="str">
        <f>VLOOKUP(E65,VIP!$A$2:$O13158,6,0)</f>
        <v>NO</v>
      </c>
      <c r="L65" s="121" t="s">
        <v>2227</v>
      </c>
      <c r="M65" s="117" t="s">
        <v>2464</v>
      </c>
      <c r="N65" s="117" t="s">
        <v>2471</v>
      </c>
      <c r="O65" s="147" t="s">
        <v>2473</v>
      </c>
      <c r="P65" s="146"/>
      <c r="Q65" s="117" t="s">
        <v>2227</v>
      </c>
    </row>
    <row r="66" spans="1:17" ht="18" x14ac:dyDescent="0.25">
      <c r="A66" s="119" t="str">
        <f>VLOOKUP(E66,'LISTADO ATM'!$A$2:$C$901,3,0)</f>
        <v>NORTE</v>
      </c>
      <c r="B66" s="135" t="s">
        <v>2756</v>
      </c>
      <c r="C66" s="118">
        <v>44307.875636574077</v>
      </c>
      <c r="D66" s="119" t="s">
        <v>2188</v>
      </c>
      <c r="E66" s="120">
        <v>689</v>
      </c>
      <c r="F66" s="147" t="str">
        <f>VLOOKUP(E66,VIP!$A$2:$O12754,2,0)</f>
        <v>DRBR689</v>
      </c>
      <c r="G66" s="119" t="str">
        <f>VLOOKUP(E66,'LISTADO ATM'!$A$2:$B$900,2,0)</f>
        <v>ATM Eco Petroleo Villa Gonzalez</v>
      </c>
      <c r="H66" s="119" t="str">
        <f>VLOOKUP(E66,VIP!$A$2:$O17675,7,FALSE)</f>
        <v>NO</v>
      </c>
      <c r="I66" s="119" t="str">
        <f>VLOOKUP(E66,VIP!$A$2:$O9640,8,FALSE)</f>
        <v>NO</v>
      </c>
      <c r="J66" s="119" t="str">
        <f>VLOOKUP(E66,VIP!$A$2:$O9590,8,FALSE)</f>
        <v>NO</v>
      </c>
      <c r="K66" s="119" t="str">
        <f>VLOOKUP(E66,VIP!$A$2:$O13164,6,0)</f>
        <v>NO</v>
      </c>
      <c r="L66" s="121" t="s">
        <v>2227</v>
      </c>
      <c r="M66" s="117" t="s">
        <v>2464</v>
      </c>
      <c r="N66" s="117" t="s">
        <v>2471</v>
      </c>
      <c r="O66" s="147" t="s">
        <v>2473</v>
      </c>
      <c r="P66" s="146"/>
      <c r="Q66" s="117" t="s">
        <v>2227</v>
      </c>
    </row>
    <row r="67" spans="1:17" ht="18" x14ac:dyDescent="0.25">
      <c r="A67" s="119" t="str">
        <f>VLOOKUP(E67,'LISTADO ATM'!$A$2:$C$901,3,0)</f>
        <v>DISTRITO NACIONAL</v>
      </c>
      <c r="B67" s="135" t="s">
        <v>2752</v>
      </c>
      <c r="C67" s="118">
        <v>44307.879293981481</v>
      </c>
      <c r="D67" s="119" t="s">
        <v>2188</v>
      </c>
      <c r="E67" s="120">
        <v>755</v>
      </c>
      <c r="F67" s="147" t="str">
        <f>VLOOKUP(E67,VIP!$A$2:$O12750,2,0)</f>
        <v>DRBR755</v>
      </c>
      <c r="G67" s="119" t="str">
        <f>VLOOKUP(E67,'LISTADO ATM'!$A$2:$B$900,2,0)</f>
        <v xml:space="preserve">ATM Oficina Galería del Este (Plaza) </v>
      </c>
      <c r="H67" s="119" t="str">
        <f>VLOOKUP(E67,VIP!$A$2:$O17671,7,FALSE)</f>
        <v>Si</v>
      </c>
      <c r="I67" s="119" t="str">
        <f>VLOOKUP(E67,VIP!$A$2:$O9636,8,FALSE)</f>
        <v>Si</v>
      </c>
      <c r="J67" s="119" t="str">
        <f>VLOOKUP(E67,VIP!$A$2:$O9586,8,FALSE)</f>
        <v>Si</v>
      </c>
      <c r="K67" s="119" t="str">
        <f>VLOOKUP(E67,VIP!$A$2:$O13160,6,0)</f>
        <v>NO</v>
      </c>
      <c r="L67" s="121" t="s">
        <v>2227</v>
      </c>
      <c r="M67" s="117" t="s">
        <v>2464</v>
      </c>
      <c r="N67" s="117" t="s">
        <v>2471</v>
      </c>
      <c r="O67" s="147" t="s">
        <v>2473</v>
      </c>
      <c r="P67" s="146"/>
      <c r="Q67" s="117" t="s">
        <v>2227</v>
      </c>
    </row>
    <row r="68" spans="1:17" ht="18" x14ac:dyDescent="0.25">
      <c r="A68" s="119" t="str">
        <f>VLOOKUP(E68,'LISTADO ATM'!$A$2:$C$901,3,0)</f>
        <v>DISTRITO NACIONAL</v>
      </c>
      <c r="B68" s="135" t="s">
        <v>2766</v>
      </c>
      <c r="C68" s="118">
        <v>44307.939050925925</v>
      </c>
      <c r="D68" s="119" t="s">
        <v>2188</v>
      </c>
      <c r="E68" s="120">
        <v>686</v>
      </c>
      <c r="F68" s="147" t="str">
        <f>VLOOKUP(E68,VIP!$A$2:$O12751,2,0)</f>
        <v>DRBR686</v>
      </c>
      <c r="G68" s="119" t="str">
        <f>VLOOKUP(E68,'LISTADO ATM'!$A$2:$B$900,2,0)</f>
        <v>ATM Autoservicio Oficina Máximo Gómez</v>
      </c>
      <c r="H68" s="119" t="str">
        <f>VLOOKUP(E68,VIP!$A$2:$O17672,7,FALSE)</f>
        <v>Si</v>
      </c>
      <c r="I68" s="119" t="str">
        <f>VLOOKUP(E68,VIP!$A$2:$O9637,8,FALSE)</f>
        <v>Si</v>
      </c>
      <c r="J68" s="119" t="str">
        <f>VLOOKUP(E68,VIP!$A$2:$O9587,8,FALSE)</f>
        <v>Si</v>
      </c>
      <c r="K68" s="119" t="str">
        <f>VLOOKUP(E68,VIP!$A$2:$O13161,6,0)</f>
        <v>NO</v>
      </c>
      <c r="L68" s="121" t="s">
        <v>2227</v>
      </c>
      <c r="M68" s="117" t="s">
        <v>2464</v>
      </c>
      <c r="N68" s="117" t="s">
        <v>2471</v>
      </c>
      <c r="O68" s="147" t="s">
        <v>2473</v>
      </c>
      <c r="P68" s="146"/>
      <c r="Q68" s="117" t="s">
        <v>2227</v>
      </c>
    </row>
    <row r="69" spans="1:17" ht="18" x14ac:dyDescent="0.25">
      <c r="A69" s="119" t="str">
        <f>VLOOKUP(E69,'LISTADO ATM'!$A$2:$C$901,3,0)</f>
        <v>ESTE</v>
      </c>
      <c r="B69" s="135">
        <v>335859402</v>
      </c>
      <c r="C69" s="118">
        <v>44306.467199074075</v>
      </c>
      <c r="D69" s="119" t="s">
        <v>2188</v>
      </c>
      <c r="E69" s="120">
        <v>680</v>
      </c>
      <c r="F69" s="147" t="str">
        <f>VLOOKUP(E69,VIP!$A$2:$O12679,2,0)</f>
        <v>DRBR680</v>
      </c>
      <c r="G69" s="119" t="str">
        <f>VLOOKUP(E69,'LISTADO ATM'!$A$2:$B$900,2,0)</f>
        <v>ATM Hotel Royalton</v>
      </c>
      <c r="H69" s="119" t="str">
        <f>VLOOKUP(E69,VIP!$A$2:$O17600,7,FALSE)</f>
        <v>NO</v>
      </c>
      <c r="I69" s="119" t="str">
        <f>VLOOKUP(E69,VIP!$A$2:$O9565,8,FALSE)</f>
        <v>NO</v>
      </c>
      <c r="J69" s="119" t="str">
        <f>VLOOKUP(E69,VIP!$A$2:$O9515,8,FALSE)</f>
        <v>NO</v>
      </c>
      <c r="K69" s="119" t="str">
        <f>VLOOKUP(E69,VIP!$A$2:$O13089,6,0)</f>
        <v>NO</v>
      </c>
      <c r="L69" s="121" t="s">
        <v>2584</v>
      </c>
      <c r="M69" s="158" t="s">
        <v>2642</v>
      </c>
      <c r="N69" s="117" t="s">
        <v>2471</v>
      </c>
      <c r="O69" s="147" t="s">
        <v>2473</v>
      </c>
      <c r="P69" s="146"/>
      <c r="Q69" s="157">
        <v>44307.606608796297</v>
      </c>
    </row>
    <row r="70" spans="1:17" ht="18" x14ac:dyDescent="0.25">
      <c r="A70" s="119" t="str">
        <f>VLOOKUP(E70,'LISTADO ATM'!$A$2:$C$901,3,0)</f>
        <v>DISTRITO NACIONAL</v>
      </c>
      <c r="B70" s="135">
        <v>335859460</v>
      </c>
      <c r="C70" s="118">
        <v>44306.480752314812</v>
      </c>
      <c r="D70" s="119" t="s">
        <v>2188</v>
      </c>
      <c r="E70" s="120">
        <v>834</v>
      </c>
      <c r="F70" s="147" t="str">
        <f>VLOOKUP(E70,VIP!$A$2:$O12674,2,0)</f>
        <v>DRBR834</v>
      </c>
      <c r="G70" s="119" t="str">
        <f>VLOOKUP(E70,'LISTADO ATM'!$A$2:$B$900,2,0)</f>
        <v xml:space="preserve">ATM Centro Médico Moderno </v>
      </c>
      <c r="H70" s="119" t="str">
        <f>VLOOKUP(E70,VIP!$A$2:$O17595,7,FALSE)</f>
        <v>Si</v>
      </c>
      <c r="I70" s="119" t="str">
        <f>VLOOKUP(E70,VIP!$A$2:$O9560,8,FALSE)</f>
        <v>Si</v>
      </c>
      <c r="J70" s="119" t="str">
        <f>VLOOKUP(E70,VIP!$A$2:$O9510,8,FALSE)</f>
        <v>Si</v>
      </c>
      <c r="K70" s="119" t="str">
        <f>VLOOKUP(E70,VIP!$A$2:$O13084,6,0)</f>
        <v>NO</v>
      </c>
      <c r="L70" s="121" t="s">
        <v>2584</v>
      </c>
      <c r="M70" s="158" t="s">
        <v>2642</v>
      </c>
      <c r="N70" s="117" t="s">
        <v>2471</v>
      </c>
      <c r="O70" s="147" t="s">
        <v>2473</v>
      </c>
      <c r="P70" s="146"/>
      <c r="Q70" s="157">
        <v>44307.606608796297</v>
      </c>
    </row>
    <row r="71" spans="1:17" ht="18" x14ac:dyDescent="0.25">
      <c r="A71" s="119" t="str">
        <f>VLOOKUP(E71,'LISTADO ATM'!$A$2:$C$901,3,0)</f>
        <v>ESTE</v>
      </c>
      <c r="B71" s="135">
        <v>335859399</v>
      </c>
      <c r="C71" s="118">
        <v>44306.466365740744</v>
      </c>
      <c r="D71" s="119" t="s">
        <v>2188</v>
      </c>
      <c r="E71" s="120">
        <v>631</v>
      </c>
      <c r="F71" s="147" t="str">
        <f>VLOOKUP(E71,VIP!$A$2:$O12680,2,0)</f>
        <v>DRBR417</v>
      </c>
      <c r="G71" s="119" t="str">
        <f>VLOOKUP(E71,'LISTADO ATM'!$A$2:$B$900,2,0)</f>
        <v xml:space="preserve">ATM ASOCODEQUI (San Pedro) </v>
      </c>
      <c r="H71" s="119" t="str">
        <f>VLOOKUP(E71,VIP!$A$2:$O17601,7,FALSE)</f>
        <v>Si</v>
      </c>
      <c r="I71" s="119" t="str">
        <f>VLOOKUP(E71,VIP!$A$2:$O9566,8,FALSE)</f>
        <v>Si</v>
      </c>
      <c r="J71" s="119" t="str">
        <f>VLOOKUP(E71,VIP!$A$2:$O9516,8,FALSE)</f>
        <v>Si</v>
      </c>
      <c r="K71" s="119" t="str">
        <f>VLOOKUP(E71,VIP!$A$2:$O13090,6,0)</f>
        <v>NO</v>
      </c>
      <c r="L71" s="121" t="s">
        <v>2584</v>
      </c>
      <c r="M71" s="117" t="s">
        <v>2464</v>
      </c>
      <c r="N71" s="117" t="s">
        <v>2471</v>
      </c>
      <c r="O71" s="147" t="s">
        <v>2473</v>
      </c>
      <c r="P71" s="146"/>
      <c r="Q71" s="117" t="s">
        <v>2584</v>
      </c>
    </row>
    <row r="72" spans="1:17" ht="18" x14ac:dyDescent="0.25">
      <c r="A72" s="119" t="str">
        <f>VLOOKUP(E72,'LISTADO ATM'!$A$2:$C$901,3,0)</f>
        <v>DISTRITO NACIONAL</v>
      </c>
      <c r="B72" s="135">
        <v>335859462</v>
      </c>
      <c r="C72" s="118">
        <v>44306.481921296298</v>
      </c>
      <c r="D72" s="119" t="s">
        <v>2188</v>
      </c>
      <c r="E72" s="120">
        <v>761</v>
      </c>
      <c r="F72" s="147" t="str">
        <f>VLOOKUP(E72,VIP!$A$2:$O12673,2,0)</f>
        <v>DRBR761</v>
      </c>
      <c r="G72" s="119" t="str">
        <f>VLOOKUP(E72,'LISTADO ATM'!$A$2:$B$900,2,0)</f>
        <v xml:space="preserve">ATM ISSPOL </v>
      </c>
      <c r="H72" s="119" t="str">
        <f>VLOOKUP(E72,VIP!$A$2:$O17594,7,FALSE)</f>
        <v>Si</v>
      </c>
      <c r="I72" s="119" t="str">
        <f>VLOOKUP(E72,VIP!$A$2:$O9559,8,FALSE)</f>
        <v>Si</v>
      </c>
      <c r="J72" s="119" t="str">
        <f>VLOOKUP(E72,VIP!$A$2:$O9509,8,FALSE)</f>
        <v>Si</v>
      </c>
      <c r="K72" s="119" t="str">
        <f>VLOOKUP(E72,VIP!$A$2:$O13083,6,0)</f>
        <v>NO</v>
      </c>
      <c r="L72" s="121" t="s">
        <v>2584</v>
      </c>
      <c r="M72" s="117" t="s">
        <v>2464</v>
      </c>
      <c r="N72" s="117" t="s">
        <v>2471</v>
      </c>
      <c r="O72" s="147" t="s">
        <v>2473</v>
      </c>
      <c r="P72" s="146"/>
      <c r="Q72" s="117" t="s">
        <v>2584</v>
      </c>
    </row>
    <row r="73" spans="1:17" ht="18" x14ac:dyDescent="0.25">
      <c r="A73" s="119" t="str">
        <f>VLOOKUP(E73,'LISTADO ATM'!$A$2:$C$901,3,0)</f>
        <v>DISTRITO NACIONAL</v>
      </c>
      <c r="B73" s="135">
        <v>335859463</v>
      </c>
      <c r="C73" s="118">
        <v>44306.482662037037</v>
      </c>
      <c r="D73" s="119" t="s">
        <v>2188</v>
      </c>
      <c r="E73" s="120">
        <v>331</v>
      </c>
      <c r="F73" s="147" t="str">
        <f>VLOOKUP(E73,VIP!$A$2:$O12672,2,0)</f>
        <v>DRBR331</v>
      </c>
      <c r="G73" s="119" t="str">
        <f>VLOOKUP(E73,'LISTADO ATM'!$A$2:$B$900,2,0)</f>
        <v>ATM Ayuntamiento Sto. Dgo. Este</v>
      </c>
      <c r="H73" s="119" t="str">
        <f>VLOOKUP(E73,VIP!$A$2:$O17593,7,FALSE)</f>
        <v>N/A</v>
      </c>
      <c r="I73" s="119" t="str">
        <f>VLOOKUP(E73,VIP!$A$2:$O9558,8,FALSE)</f>
        <v>N/A</v>
      </c>
      <c r="J73" s="119" t="str">
        <f>VLOOKUP(E73,VIP!$A$2:$O9508,8,FALSE)</f>
        <v>N/A</v>
      </c>
      <c r="K73" s="119" t="str">
        <f>VLOOKUP(E73,VIP!$A$2:$O13082,6,0)</f>
        <v>NO</v>
      </c>
      <c r="L73" s="121" t="s">
        <v>2584</v>
      </c>
      <c r="M73" s="117" t="s">
        <v>2464</v>
      </c>
      <c r="N73" s="117" t="s">
        <v>2471</v>
      </c>
      <c r="O73" s="147" t="s">
        <v>2473</v>
      </c>
      <c r="P73" s="146"/>
      <c r="Q73" s="117" t="s">
        <v>2584</v>
      </c>
    </row>
    <row r="74" spans="1:17" ht="18" x14ac:dyDescent="0.25">
      <c r="A74" s="119" t="str">
        <f>VLOOKUP(E74,'LISTADO ATM'!$A$2:$C$901,3,0)</f>
        <v>DISTRITO NACIONAL</v>
      </c>
      <c r="B74" s="135" t="s">
        <v>2697</v>
      </c>
      <c r="C74" s="118">
        <v>44307.604814814818</v>
      </c>
      <c r="D74" s="119" t="s">
        <v>2491</v>
      </c>
      <c r="E74" s="120">
        <v>958</v>
      </c>
      <c r="F74" s="147" t="str">
        <f>VLOOKUP(E74,VIP!$A$2:$O12751,2,0)</f>
        <v>DRBR958</v>
      </c>
      <c r="G74" s="119" t="str">
        <f>VLOOKUP(E74,'LISTADO ATM'!$A$2:$B$900,2,0)</f>
        <v xml:space="preserve">ATM Olé Aut. San Isidro </v>
      </c>
      <c r="H74" s="119" t="str">
        <f>VLOOKUP(E74,VIP!$A$2:$O17672,7,FALSE)</f>
        <v>Si</v>
      </c>
      <c r="I74" s="119" t="str">
        <f>VLOOKUP(E74,VIP!$A$2:$O9637,8,FALSE)</f>
        <v>Si</v>
      </c>
      <c r="J74" s="119" t="str">
        <f>VLOOKUP(E74,VIP!$A$2:$O9587,8,FALSE)</f>
        <v>Si</v>
      </c>
      <c r="K74" s="119" t="str">
        <f>VLOOKUP(E74,VIP!$A$2:$O13161,6,0)</f>
        <v>NO</v>
      </c>
      <c r="L74" s="121" t="s">
        <v>2701</v>
      </c>
      <c r="M74" s="158" t="s">
        <v>2642</v>
      </c>
      <c r="N74" s="117" t="s">
        <v>2702</v>
      </c>
      <c r="O74" s="147" t="s">
        <v>2706</v>
      </c>
      <c r="P74" s="146" t="s">
        <v>2708</v>
      </c>
      <c r="Q74" s="157" t="s">
        <v>2701</v>
      </c>
    </row>
    <row r="75" spans="1:17" ht="18" x14ac:dyDescent="0.25">
      <c r="A75" s="119" t="str">
        <f>VLOOKUP(E75,'LISTADO ATM'!$A$2:$C$901,3,0)</f>
        <v>NORTE</v>
      </c>
      <c r="B75" s="135" t="s">
        <v>2696</v>
      </c>
      <c r="C75" s="118">
        <v>44307.606585648151</v>
      </c>
      <c r="D75" s="119" t="s">
        <v>2491</v>
      </c>
      <c r="E75" s="120">
        <v>497</v>
      </c>
      <c r="F75" s="147" t="str">
        <f>VLOOKUP(E75,VIP!$A$2:$O12750,2,0)</f>
        <v>DRBR497</v>
      </c>
      <c r="G75" s="119" t="str">
        <f>VLOOKUP(E75,'LISTADO ATM'!$A$2:$B$900,2,0)</f>
        <v xml:space="preserve">ATM Oficina El Portal II (Santiago) </v>
      </c>
      <c r="H75" s="119" t="str">
        <f>VLOOKUP(E75,VIP!$A$2:$O17671,7,FALSE)</f>
        <v>Si</v>
      </c>
      <c r="I75" s="119" t="str">
        <f>VLOOKUP(E75,VIP!$A$2:$O9636,8,FALSE)</f>
        <v>Si</v>
      </c>
      <c r="J75" s="119" t="str">
        <f>VLOOKUP(E75,VIP!$A$2:$O9586,8,FALSE)</f>
        <v>Si</v>
      </c>
      <c r="K75" s="119" t="str">
        <f>VLOOKUP(E75,VIP!$A$2:$O13160,6,0)</f>
        <v>SI</v>
      </c>
      <c r="L75" s="121" t="s">
        <v>2701</v>
      </c>
      <c r="M75" s="158" t="s">
        <v>2642</v>
      </c>
      <c r="N75" s="117" t="s">
        <v>2702</v>
      </c>
      <c r="O75" s="147" t="s">
        <v>2705</v>
      </c>
      <c r="P75" s="146" t="s">
        <v>2708</v>
      </c>
      <c r="Q75" s="157" t="s">
        <v>2701</v>
      </c>
    </row>
    <row r="76" spans="1:17" ht="18" x14ac:dyDescent="0.25">
      <c r="A76" s="119" t="str">
        <f>VLOOKUP(E76,'LISTADO ATM'!$A$2:$C$901,3,0)</f>
        <v>SUR</v>
      </c>
      <c r="B76" s="135" t="s">
        <v>2691</v>
      </c>
      <c r="C76" s="118">
        <v>44307.614490740743</v>
      </c>
      <c r="D76" s="119" t="s">
        <v>2491</v>
      </c>
      <c r="E76" s="120">
        <v>891</v>
      </c>
      <c r="F76" s="147" t="str">
        <f>VLOOKUP(E76,VIP!$A$2:$O12745,2,0)</f>
        <v>DRBR891</v>
      </c>
      <c r="G76" s="119" t="str">
        <f>VLOOKUP(E76,'LISTADO ATM'!$A$2:$B$900,2,0)</f>
        <v xml:space="preserve">ATM Estación Texaco (Barahona) </v>
      </c>
      <c r="H76" s="119" t="str">
        <f>VLOOKUP(E76,VIP!$A$2:$O17666,7,FALSE)</f>
        <v>Si</v>
      </c>
      <c r="I76" s="119" t="str">
        <f>VLOOKUP(E76,VIP!$A$2:$O9631,8,FALSE)</f>
        <v>Si</v>
      </c>
      <c r="J76" s="119" t="str">
        <f>VLOOKUP(E76,VIP!$A$2:$O9581,8,FALSE)</f>
        <v>Si</v>
      </c>
      <c r="K76" s="119" t="str">
        <f>VLOOKUP(E76,VIP!$A$2:$O13155,6,0)</f>
        <v>NO</v>
      </c>
      <c r="L76" s="121" t="s">
        <v>2701</v>
      </c>
      <c r="M76" s="158" t="s">
        <v>2642</v>
      </c>
      <c r="N76" s="117" t="s">
        <v>2702</v>
      </c>
      <c r="O76" s="147" t="s">
        <v>2703</v>
      </c>
      <c r="P76" s="146" t="s">
        <v>2708</v>
      </c>
      <c r="Q76" s="157" t="s">
        <v>2701</v>
      </c>
    </row>
    <row r="77" spans="1:17" ht="18" x14ac:dyDescent="0.25">
      <c r="A77" s="119" t="str">
        <f>VLOOKUP(E77,'LISTADO ATM'!$A$2:$C$901,3,0)</f>
        <v>DISTRITO NACIONAL</v>
      </c>
      <c r="B77" s="135" t="s">
        <v>2590</v>
      </c>
      <c r="C77" s="118">
        <v>44306.696782407409</v>
      </c>
      <c r="D77" s="119" t="s">
        <v>2188</v>
      </c>
      <c r="E77" s="120">
        <v>904</v>
      </c>
      <c r="F77" s="147" t="str">
        <f>VLOOKUP(E77,VIP!$A$2:$O12681,2,0)</f>
        <v>DRBR24B</v>
      </c>
      <c r="G77" s="119" t="str">
        <f>VLOOKUP(E77,'LISTADO ATM'!$A$2:$B$900,2,0)</f>
        <v xml:space="preserve">ATM Oficina Multicentro La Sirena Churchill </v>
      </c>
      <c r="H77" s="119" t="str">
        <f>VLOOKUP(E77,VIP!$A$2:$O17602,7,FALSE)</f>
        <v>Si</v>
      </c>
      <c r="I77" s="119" t="str">
        <f>VLOOKUP(E77,VIP!$A$2:$O9567,8,FALSE)</f>
        <v>Si</v>
      </c>
      <c r="J77" s="119" t="str">
        <f>VLOOKUP(E77,VIP!$A$2:$O9517,8,FALSE)</f>
        <v>Si</v>
      </c>
      <c r="K77" s="119" t="str">
        <f>VLOOKUP(E77,VIP!$A$2:$O13091,6,0)</f>
        <v>SI</v>
      </c>
      <c r="L77" s="121" t="s">
        <v>2253</v>
      </c>
      <c r="M77" s="158" t="s">
        <v>2642</v>
      </c>
      <c r="N77" s="117" t="s">
        <v>2471</v>
      </c>
      <c r="O77" s="147" t="s">
        <v>2473</v>
      </c>
      <c r="P77" s="146"/>
      <c r="Q77" s="157">
        <v>44307.435300925928</v>
      </c>
    </row>
    <row r="78" spans="1:17" ht="18" x14ac:dyDescent="0.25">
      <c r="A78" s="119" t="str">
        <f>VLOOKUP(E78,'LISTADO ATM'!$A$2:$C$901,3,0)</f>
        <v>NORTE</v>
      </c>
      <c r="B78" s="135" t="s">
        <v>2602</v>
      </c>
      <c r="C78" s="118">
        <v>44306.83121527778</v>
      </c>
      <c r="D78" s="119" t="s">
        <v>2189</v>
      </c>
      <c r="E78" s="120">
        <v>771</v>
      </c>
      <c r="F78" s="147" t="str">
        <f>VLOOKUP(E78,VIP!$A$2:$O12681,2,0)</f>
        <v>DRBR771</v>
      </c>
      <c r="G78" s="119" t="str">
        <f>VLOOKUP(E78,'LISTADO ATM'!$A$2:$B$900,2,0)</f>
        <v xml:space="preserve">ATM UASD Mao </v>
      </c>
      <c r="H78" s="119" t="str">
        <f>VLOOKUP(E78,VIP!$A$2:$O17602,7,FALSE)</f>
        <v>Si</v>
      </c>
      <c r="I78" s="119" t="str">
        <f>VLOOKUP(E78,VIP!$A$2:$O9567,8,FALSE)</f>
        <v>Si</v>
      </c>
      <c r="J78" s="119" t="str">
        <f>VLOOKUP(E78,VIP!$A$2:$O9517,8,FALSE)</f>
        <v>Si</v>
      </c>
      <c r="K78" s="119" t="str">
        <f>VLOOKUP(E78,VIP!$A$2:$O13091,6,0)</f>
        <v>NO</v>
      </c>
      <c r="L78" s="121" t="s">
        <v>2253</v>
      </c>
      <c r="M78" s="158" t="s">
        <v>2642</v>
      </c>
      <c r="N78" s="117" t="s">
        <v>2471</v>
      </c>
      <c r="O78" s="147" t="s">
        <v>2597</v>
      </c>
      <c r="P78" s="146"/>
      <c r="Q78" s="157">
        <v>44307.435300925928</v>
      </c>
    </row>
    <row r="79" spans="1:17" ht="18" x14ac:dyDescent="0.25">
      <c r="A79" s="119" t="str">
        <f>VLOOKUP(E79,'LISTADO ATM'!$A$2:$C$901,3,0)</f>
        <v>DISTRITO NACIONAL</v>
      </c>
      <c r="B79" s="135" t="s">
        <v>2606</v>
      </c>
      <c r="C79" s="118">
        <v>44307.079270833332</v>
      </c>
      <c r="D79" s="119" t="s">
        <v>2188</v>
      </c>
      <c r="E79" s="120">
        <v>522</v>
      </c>
      <c r="F79" s="147" t="str">
        <f>VLOOKUP(E79,VIP!$A$2:$O12678,2,0)</f>
        <v>DRBR522</v>
      </c>
      <c r="G79" s="119" t="str">
        <f>VLOOKUP(E79,'LISTADO ATM'!$A$2:$B$900,2,0)</f>
        <v xml:space="preserve">ATM Oficina Galería 360 </v>
      </c>
      <c r="H79" s="119" t="str">
        <f>VLOOKUP(E79,VIP!$A$2:$O17599,7,FALSE)</f>
        <v>Si</v>
      </c>
      <c r="I79" s="119" t="str">
        <f>VLOOKUP(E79,VIP!$A$2:$O9564,8,FALSE)</f>
        <v>Si</v>
      </c>
      <c r="J79" s="119" t="str">
        <f>VLOOKUP(E79,VIP!$A$2:$O9514,8,FALSE)</f>
        <v>Si</v>
      </c>
      <c r="K79" s="119" t="str">
        <f>VLOOKUP(E79,VIP!$A$2:$O13088,6,0)</f>
        <v>SI</v>
      </c>
      <c r="L79" s="121" t="s">
        <v>2253</v>
      </c>
      <c r="M79" s="158" t="s">
        <v>2642</v>
      </c>
      <c r="N79" s="117" t="s">
        <v>2471</v>
      </c>
      <c r="O79" s="147" t="s">
        <v>2473</v>
      </c>
      <c r="P79" s="146"/>
      <c r="Q79" s="157">
        <v>44307.435300925928</v>
      </c>
    </row>
    <row r="80" spans="1:17" ht="18" x14ac:dyDescent="0.25">
      <c r="A80" s="119" t="str">
        <f>VLOOKUP(E80,'LISTADO ATM'!$A$2:$C$901,3,0)</f>
        <v>DISTRITO NACIONAL</v>
      </c>
      <c r="B80" s="135" t="s">
        <v>2607</v>
      </c>
      <c r="C80" s="118">
        <v>44307.081597222219</v>
      </c>
      <c r="D80" s="119" t="s">
        <v>2188</v>
      </c>
      <c r="E80" s="120">
        <v>54</v>
      </c>
      <c r="F80" s="147" t="str">
        <f>VLOOKUP(E80,VIP!$A$2:$O12679,2,0)</f>
        <v>DRBR054</v>
      </c>
      <c r="G80" s="119" t="str">
        <f>VLOOKUP(E80,'LISTADO ATM'!$A$2:$B$900,2,0)</f>
        <v xml:space="preserve">ATM Autoservicio Galería 360 </v>
      </c>
      <c r="H80" s="119" t="str">
        <f>VLOOKUP(E80,VIP!$A$2:$O17600,7,FALSE)</f>
        <v>Si</v>
      </c>
      <c r="I80" s="119" t="str">
        <f>VLOOKUP(E80,VIP!$A$2:$O9565,8,FALSE)</f>
        <v>Si</v>
      </c>
      <c r="J80" s="119" t="str">
        <f>VLOOKUP(E80,VIP!$A$2:$O9515,8,FALSE)</f>
        <v>Si</v>
      </c>
      <c r="K80" s="119" t="str">
        <f>VLOOKUP(E80,VIP!$A$2:$O13089,6,0)</f>
        <v>NO</v>
      </c>
      <c r="L80" s="121" t="s">
        <v>2253</v>
      </c>
      <c r="M80" s="158" t="s">
        <v>2642</v>
      </c>
      <c r="N80" s="117" t="s">
        <v>2471</v>
      </c>
      <c r="O80" s="147" t="s">
        <v>2473</v>
      </c>
      <c r="P80" s="146"/>
      <c r="Q80" s="157">
        <v>44307.435300925928</v>
      </c>
    </row>
    <row r="81" spans="1:17" ht="18" x14ac:dyDescent="0.25">
      <c r="A81" s="119" t="str">
        <f>VLOOKUP(E81,'LISTADO ATM'!$A$2:$C$901,3,0)</f>
        <v>NORTE</v>
      </c>
      <c r="B81" s="135" t="s">
        <v>2611</v>
      </c>
      <c r="C81" s="118">
        <v>44307.131921296299</v>
      </c>
      <c r="D81" s="119" t="s">
        <v>2189</v>
      </c>
      <c r="E81" s="120">
        <v>668</v>
      </c>
      <c r="F81" s="147" t="str">
        <f>VLOOKUP(E81,VIP!$A$2:$O12683,2,0)</f>
        <v>DRBR668</v>
      </c>
      <c r="G81" s="119" t="str">
        <f>VLOOKUP(E81,'LISTADO ATM'!$A$2:$B$900,2,0)</f>
        <v>ATM Hospital HEMMI (Santiago)</v>
      </c>
      <c r="H81" s="119" t="str">
        <f>VLOOKUP(E81,VIP!$A$2:$O17604,7,FALSE)</f>
        <v>N/A</v>
      </c>
      <c r="I81" s="119" t="str">
        <f>VLOOKUP(E81,VIP!$A$2:$O9569,8,FALSE)</f>
        <v>N/A</v>
      </c>
      <c r="J81" s="119" t="str">
        <f>VLOOKUP(E81,VIP!$A$2:$O9519,8,FALSE)</f>
        <v>N/A</v>
      </c>
      <c r="K81" s="119" t="str">
        <f>VLOOKUP(E81,VIP!$A$2:$O13093,6,0)</f>
        <v>N/A</v>
      </c>
      <c r="L81" s="121" t="s">
        <v>2253</v>
      </c>
      <c r="M81" s="158" t="s">
        <v>2642</v>
      </c>
      <c r="N81" s="117" t="s">
        <v>2471</v>
      </c>
      <c r="O81" s="147" t="s">
        <v>2597</v>
      </c>
      <c r="P81" s="146"/>
      <c r="Q81" s="157">
        <v>44307.435300925928</v>
      </c>
    </row>
    <row r="82" spans="1:17" ht="18" x14ac:dyDescent="0.25">
      <c r="A82" s="119" t="str">
        <f>VLOOKUP(E82,'LISTADO ATM'!$A$2:$C$901,3,0)</f>
        <v>NORTE</v>
      </c>
      <c r="B82" s="135">
        <v>335859963</v>
      </c>
      <c r="C82" s="118">
        <v>44306.658229166664</v>
      </c>
      <c r="D82" s="119" t="s">
        <v>2189</v>
      </c>
      <c r="E82" s="120">
        <v>760</v>
      </c>
      <c r="F82" s="147" t="str">
        <f>VLOOKUP(E82,VIP!$A$2:$O12675,2,0)</f>
        <v>DRBR760</v>
      </c>
      <c r="G82" s="119" t="str">
        <f>VLOOKUP(E82,'LISTADO ATM'!$A$2:$B$900,2,0)</f>
        <v xml:space="preserve">ATM UNP Cruce Guayacanes (Mao) </v>
      </c>
      <c r="H82" s="119" t="str">
        <f>VLOOKUP(E82,VIP!$A$2:$O17596,7,FALSE)</f>
        <v>Si</v>
      </c>
      <c r="I82" s="119" t="str">
        <f>VLOOKUP(E82,VIP!$A$2:$O9561,8,FALSE)</f>
        <v>Si</v>
      </c>
      <c r="J82" s="119" t="str">
        <f>VLOOKUP(E82,VIP!$A$2:$O9511,8,FALSE)</f>
        <v>Si</v>
      </c>
      <c r="K82" s="119" t="str">
        <f>VLOOKUP(E82,VIP!$A$2:$O13085,6,0)</f>
        <v>NO</v>
      </c>
      <c r="L82" s="121" t="s">
        <v>2253</v>
      </c>
      <c r="M82" s="158" t="s">
        <v>2642</v>
      </c>
      <c r="N82" s="117" t="s">
        <v>2471</v>
      </c>
      <c r="O82" s="147" t="s">
        <v>2500</v>
      </c>
      <c r="P82" s="146"/>
      <c r="Q82" s="157">
        <v>44307.875694444447</v>
      </c>
    </row>
    <row r="83" spans="1:17" ht="18" x14ac:dyDescent="0.25">
      <c r="A83" s="119" t="str">
        <f>VLOOKUP(E83,'LISTADO ATM'!$A$2:$C$901,3,0)</f>
        <v>DISTRITO NACIONAL</v>
      </c>
      <c r="B83" s="135">
        <v>335856528</v>
      </c>
      <c r="C83" s="118">
        <v>44303.324675925927</v>
      </c>
      <c r="D83" s="119" t="s">
        <v>2188</v>
      </c>
      <c r="E83" s="120">
        <v>812</v>
      </c>
      <c r="F83" s="147" t="str">
        <f>VLOOKUP(E83,VIP!$A$2:$O12625,2,0)</f>
        <v>DRBR812</v>
      </c>
      <c r="G83" s="119" t="str">
        <f>VLOOKUP(E83,'LISTADO ATM'!$A$2:$B$900,2,0)</f>
        <v xml:space="preserve">ATM Canasta del Pueblo </v>
      </c>
      <c r="H83" s="119" t="str">
        <f>VLOOKUP(E83,VIP!$A$2:$O17546,7,FALSE)</f>
        <v>Si</v>
      </c>
      <c r="I83" s="119" t="str">
        <f>VLOOKUP(E83,VIP!$A$2:$O9511,8,FALSE)</f>
        <v>Si</v>
      </c>
      <c r="J83" s="119" t="str">
        <f>VLOOKUP(E83,VIP!$A$2:$O9461,8,FALSE)</f>
        <v>Si</v>
      </c>
      <c r="K83" s="119" t="str">
        <f>VLOOKUP(E83,VIP!$A$2:$O13035,6,0)</f>
        <v>NO</v>
      </c>
      <c r="L83" s="121" t="s">
        <v>2253</v>
      </c>
      <c r="M83" s="117" t="s">
        <v>2464</v>
      </c>
      <c r="N83" s="117" t="s">
        <v>2505</v>
      </c>
      <c r="O83" s="147" t="s">
        <v>2473</v>
      </c>
      <c r="P83" s="146"/>
      <c r="Q83" s="117" t="s">
        <v>2253</v>
      </c>
    </row>
    <row r="84" spans="1:17" ht="18" x14ac:dyDescent="0.25">
      <c r="A84" s="119" t="str">
        <f>VLOOKUP(E84,'LISTADO ATM'!$A$2:$C$901,3,0)</f>
        <v>DISTRITO NACIONAL</v>
      </c>
      <c r="B84" s="135" t="s">
        <v>2596</v>
      </c>
      <c r="C84" s="118">
        <v>44306.660138888888</v>
      </c>
      <c r="D84" s="119" t="s">
        <v>2188</v>
      </c>
      <c r="E84" s="120">
        <v>617</v>
      </c>
      <c r="F84" s="147" t="str">
        <f>VLOOKUP(E84,VIP!$A$2:$O12688,2,0)</f>
        <v>DRBR617</v>
      </c>
      <c r="G84" s="119" t="str">
        <f>VLOOKUP(E84,'LISTADO ATM'!$A$2:$B$900,2,0)</f>
        <v xml:space="preserve">ATM Guardia Presidencial </v>
      </c>
      <c r="H84" s="119" t="str">
        <f>VLOOKUP(E84,VIP!$A$2:$O17609,7,FALSE)</f>
        <v>Si</v>
      </c>
      <c r="I84" s="119" t="str">
        <f>VLOOKUP(E84,VIP!$A$2:$O9574,8,FALSE)</f>
        <v>Si</v>
      </c>
      <c r="J84" s="119" t="str">
        <f>VLOOKUP(E84,VIP!$A$2:$O9524,8,FALSE)</f>
        <v>Si</v>
      </c>
      <c r="K84" s="119" t="str">
        <f>VLOOKUP(E84,VIP!$A$2:$O13098,6,0)</f>
        <v>NO</v>
      </c>
      <c r="L84" s="121" t="s">
        <v>2253</v>
      </c>
      <c r="M84" s="117" t="s">
        <v>2464</v>
      </c>
      <c r="N84" s="117" t="s">
        <v>2505</v>
      </c>
      <c r="O84" s="147" t="s">
        <v>2473</v>
      </c>
      <c r="P84" s="146"/>
      <c r="Q84" s="117" t="s">
        <v>2253</v>
      </c>
    </row>
    <row r="85" spans="1:17" ht="18" x14ac:dyDescent="0.25">
      <c r="A85" s="119" t="str">
        <f>VLOOKUP(E85,'LISTADO ATM'!$A$2:$C$901,3,0)</f>
        <v>NORTE</v>
      </c>
      <c r="B85" s="135" t="s">
        <v>2612</v>
      </c>
      <c r="C85" s="118">
        <v>44307.155034722222</v>
      </c>
      <c r="D85" s="119" t="s">
        <v>2189</v>
      </c>
      <c r="E85" s="120">
        <v>926</v>
      </c>
      <c r="F85" s="147" t="str">
        <f>VLOOKUP(E85,VIP!$A$2:$O12684,2,0)</f>
        <v>DRBR926</v>
      </c>
      <c r="G85" s="119" t="str">
        <f>VLOOKUP(E85,'LISTADO ATM'!$A$2:$B$900,2,0)</f>
        <v>ATM S/M Juan Cepin</v>
      </c>
      <c r="H85" s="119" t="str">
        <f>VLOOKUP(E85,VIP!$A$2:$O17605,7,FALSE)</f>
        <v>N/A</v>
      </c>
      <c r="I85" s="119" t="str">
        <f>VLOOKUP(E85,VIP!$A$2:$O9570,8,FALSE)</f>
        <v>N/A</v>
      </c>
      <c r="J85" s="119" t="str">
        <f>VLOOKUP(E85,VIP!$A$2:$O9520,8,FALSE)</f>
        <v>N/A</v>
      </c>
      <c r="K85" s="119" t="str">
        <f>VLOOKUP(E85,VIP!$A$2:$O13094,6,0)</f>
        <v>N/A</v>
      </c>
      <c r="L85" s="121" t="s">
        <v>2253</v>
      </c>
      <c r="M85" s="117" t="s">
        <v>2464</v>
      </c>
      <c r="N85" s="117" t="s">
        <v>2471</v>
      </c>
      <c r="O85" s="147" t="s">
        <v>2597</v>
      </c>
      <c r="P85" s="146"/>
      <c r="Q85" s="117" t="s">
        <v>2253</v>
      </c>
    </row>
    <row r="86" spans="1:17" ht="18" x14ac:dyDescent="0.25">
      <c r="A86" s="119" t="str">
        <f>VLOOKUP(E86,'LISTADO ATM'!$A$2:$C$901,3,0)</f>
        <v>NORTE</v>
      </c>
      <c r="B86" s="135" t="s">
        <v>2742</v>
      </c>
      <c r="C86" s="118">
        <v>44307.724502314813</v>
      </c>
      <c r="D86" s="119" t="s">
        <v>2189</v>
      </c>
      <c r="E86" s="120">
        <v>599</v>
      </c>
      <c r="F86" s="147" t="str">
        <f>VLOOKUP(E86,VIP!$A$2:$O12764,2,0)</f>
        <v>DRBR258</v>
      </c>
      <c r="G86" s="119" t="str">
        <f>VLOOKUP(E86,'LISTADO ATM'!$A$2:$B$900,2,0)</f>
        <v xml:space="preserve">ATM Oficina Plaza Internacional (Santiago) </v>
      </c>
      <c r="H86" s="119" t="str">
        <f>VLOOKUP(E86,VIP!$A$2:$O17685,7,FALSE)</f>
        <v>Si</v>
      </c>
      <c r="I86" s="119" t="str">
        <f>VLOOKUP(E86,VIP!$A$2:$O9650,8,FALSE)</f>
        <v>Si</v>
      </c>
      <c r="J86" s="119" t="str">
        <f>VLOOKUP(E86,VIP!$A$2:$O9600,8,FALSE)</f>
        <v>Si</v>
      </c>
      <c r="K86" s="119" t="str">
        <f>VLOOKUP(E86,VIP!$A$2:$O13174,6,0)</f>
        <v>NO</v>
      </c>
      <c r="L86" s="121" t="s">
        <v>2253</v>
      </c>
      <c r="M86" s="117" t="s">
        <v>2464</v>
      </c>
      <c r="N86" s="117" t="s">
        <v>2471</v>
      </c>
      <c r="O86" s="147" t="s">
        <v>2597</v>
      </c>
      <c r="P86" s="146"/>
      <c r="Q86" s="117" t="s">
        <v>2253</v>
      </c>
    </row>
    <row r="87" spans="1:17" ht="18" x14ac:dyDescent="0.25">
      <c r="A87" s="119" t="str">
        <f>VLOOKUP(E87,'LISTADO ATM'!$A$2:$C$901,3,0)</f>
        <v>SUR</v>
      </c>
      <c r="B87" s="135" t="s">
        <v>2740</v>
      </c>
      <c r="C87" s="118">
        <v>44307.736215277779</v>
      </c>
      <c r="D87" s="119" t="s">
        <v>2188</v>
      </c>
      <c r="E87" s="120">
        <v>592</v>
      </c>
      <c r="F87" s="147" t="str">
        <f>VLOOKUP(E87,VIP!$A$2:$O12762,2,0)</f>
        <v>DRBR081</v>
      </c>
      <c r="G87" s="119" t="str">
        <f>VLOOKUP(E87,'LISTADO ATM'!$A$2:$B$900,2,0)</f>
        <v xml:space="preserve">ATM Centro de Caja San Cristóbal I </v>
      </c>
      <c r="H87" s="119" t="str">
        <f>VLOOKUP(E87,VIP!$A$2:$O17683,7,FALSE)</f>
        <v>Si</v>
      </c>
      <c r="I87" s="119" t="str">
        <f>VLOOKUP(E87,VIP!$A$2:$O9648,8,FALSE)</f>
        <v>Si</v>
      </c>
      <c r="J87" s="119" t="str">
        <f>VLOOKUP(E87,VIP!$A$2:$O9598,8,FALSE)</f>
        <v>Si</v>
      </c>
      <c r="K87" s="119" t="str">
        <f>VLOOKUP(E87,VIP!$A$2:$O13172,6,0)</f>
        <v>SI</v>
      </c>
      <c r="L87" s="121" t="s">
        <v>2253</v>
      </c>
      <c r="M87" s="117" t="s">
        <v>2464</v>
      </c>
      <c r="N87" s="117" t="s">
        <v>2471</v>
      </c>
      <c r="O87" s="147" t="s">
        <v>2473</v>
      </c>
      <c r="P87" s="146"/>
      <c r="Q87" s="117" t="s">
        <v>2253</v>
      </c>
    </row>
    <row r="88" spans="1:17" ht="18" x14ac:dyDescent="0.25">
      <c r="A88" s="119" t="str">
        <f>VLOOKUP(E88,'LISTADO ATM'!$A$2:$C$901,3,0)</f>
        <v>SUR</v>
      </c>
      <c r="B88" s="135" t="s">
        <v>2739</v>
      </c>
      <c r="C88" s="118">
        <v>44307.736932870372</v>
      </c>
      <c r="D88" s="119" t="s">
        <v>2188</v>
      </c>
      <c r="E88" s="120">
        <v>873</v>
      </c>
      <c r="F88" s="147" t="str">
        <f>VLOOKUP(E88,VIP!$A$2:$O12761,2,0)</f>
        <v>DRBR873</v>
      </c>
      <c r="G88" s="119" t="str">
        <f>VLOOKUP(E88,'LISTADO ATM'!$A$2:$B$900,2,0)</f>
        <v xml:space="preserve">ATM Centro de Caja San Cristóbal II </v>
      </c>
      <c r="H88" s="119" t="str">
        <f>VLOOKUP(E88,VIP!$A$2:$O17682,7,FALSE)</f>
        <v>Si</v>
      </c>
      <c r="I88" s="119" t="str">
        <f>VLOOKUP(E88,VIP!$A$2:$O9647,8,FALSE)</f>
        <v>Si</v>
      </c>
      <c r="J88" s="119" t="str">
        <f>VLOOKUP(E88,VIP!$A$2:$O9597,8,FALSE)</f>
        <v>Si</v>
      </c>
      <c r="K88" s="119" t="str">
        <f>VLOOKUP(E88,VIP!$A$2:$O13171,6,0)</f>
        <v>SI</v>
      </c>
      <c r="L88" s="121" t="s">
        <v>2253</v>
      </c>
      <c r="M88" s="117" t="s">
        <v>2464</v>
      </c>
      <c r="N88" s="117" t="s">
        <v>2471</v>
      </c>
      <c r="O88" s="147" t="s">
        <v>2473</v>
      </c>
      <c r="P88" s="146"/>
      <c r="Q88" s="117" t="s">
        <v>2253</v>
      </c>
    </row>
    <row r="89" spans="1:17" ht="18" x14ac:dyDescent="0.25">
      <c r="A89" s="119" t="str">
        <f>VLOOKUP(E89,'LISTADO ATM'!$A$2:$C$901,3,0)</f>
        <v>ESTE</v>
      </c>
      <c r="B89" s="135" t="s">
        <v>2735</v>
      </c>
      <c r="C89" s="118">
        <v>44307.771782407406</v>
      </c>
      <c r="D89" s="119" t="s">
        <v>2188</v>
      </c>
      <c r="E89" s="120">
        <v>838</v>
      </c>
      <c r="F89" s="147" t="str">
        <f>VLOOKUP(E89,VIP!$A$2:$O12757,2,0)</f>
        <v>DRBR838</v>
      </c>
      <c r="G89" s="119" t="str">
        <f>VLOOKUP(E89,'LISTADO ATM'!$A$2:$B$900,2,0)</f>
        <v xml:space="preserve">ATM UNP Consuelo </v>
      </c>
      <c r="H89" s="119" t="str">
        <f>VLOOKUP(E89,VIP!$A$2:$O17678,7,FALSE)</f>
        <v>Si</v>
      </c>
      <c r="I89" s="119" t="str">
        <f>VLOOKUP(E89,VIP!$A$2:$O9643,8,FALSE)</f>
        <v>Si</v>
      </c>
      <c r="J89" s="119" t="str">
        <f>VLOOKUP(E89,VIP!$A$2:$O9593,8,FALSE)</f>
        <v>Si</v>
      </c>
      <c r="K89" s="119" t="str">
        <f>VLOOKUP(E89,VIP!$A$2:$O13167,6,0)</f>
        <v>NO</v>
      </c>
      <c r="L89" s="121" t="s">
        <v>2253</v>
      </c>
      <c r="M89" s="117" t="s">
        <v>2464</v>
      </c>
      <c r="N89" s="117" t="s">
        <v>2471</v>
      </c>
      <c r="O89" s="147" t="s">
        <v>2473</v>
      </c>
      <c r="P89" s="146"/>
      <c r="Q89" s="117" t="s">
        <v>2253</v>
      </c>
    </row>
    <row r="90" spans="1:17" ht="18" x14ac:dyDescent="0.25">
      <c r="A90" s="119" t="str">
        <f>VLOOKUP(E90,'LISTADO ATM'!$A$2:$C$901,3,0)</f>
        <v>NORTE</v>
      </c>
      <c r="B90" s="135" t="s">
        <v>2734</v>
      </c>
      <c r="C90" s="118">
        <v>44307.772835648146</v>
      </c>
      <c r="D90" s="119" t="s">
        <v>2189</v>
      </c>
      <c r="E90" s="120">
        <v>771</v>
      </c>
      <c r="F90" s="147" t="str">
        <f>VLOOKUP(E90,VIP!$A$2:$O12756,2,0)</f>
        <v>DRBR771</v>
      </c>
      <c r="G90" s="119" t="str">
        <f>VLOOKUP(E90,'LISTADO ATM'!$A$2:$B$900,2,0)</f>
        <v xml:space="preserve">ATM UASD Mao </v>
      </c>
      <c r="H90" s="119" t="str">
        <f>VLOOKUP(E90,VIP!$A$2:$O17677,7,FALSE)</f>
        <v>Si</v>
      </c>
      <c r="I90" s="119" t="str">
        <f>VLOOKUP(E90,VIP!$A$2:$O9642,8,FALSE)</f>
        <v>Si</v>
      </c>
      <c r="J90" s="119" t="str">
        <f>VLOOKUP(E90,VIP!$A$2:$O9592,8,FALSE)</f>
        <v>Si</v>
      </c>
      <c r="K90" s="119" t="str">
        <f>VLOOKUP(E90,VIP!$A$2:$O13166,6,0)</f>
        <v>NO</v>
      </c>
      <c r="L90" s="121" t="s">
        <v>2253</v>
      </c>
      <c r="M90" s="117" t="s">
        <v>2464</v>
      </c>
      <c r="N90" s="117" t="s">
        <v>2471</v>
      </c>
      <c r="O90" s="147" t="s">
        <v>2597</v>
      </c>
      <c r="P90" s="146"/>
      <c r="Q90" s="117" t="s">
        <v>2253</v>
      </c>
    </row>
    <row r="91" spans="1:17" ht="18" x14ac:dyDescent="0.25">
      <c r="A91" s="119" t="str">
        <f>VLOOKUP(E91,'LISTADO ATM'!$A$2:$C$901,3,0)</f>
        <v>ESTE</v>
      </c>
      <c r="B91" s="135" t="s">
        <v>2727</v>
      </c>
      <c r="C91" s="118">
        <v>44307.804675925923</v>
      </c>
      <c r="D91" s="119" t="s">
        <v>2188</v>
      </c>
      <c r="E91" s="120">
        <v>842</v>
      </c>
      <c r="F91" s="147" t="str">
        <f>VLOOKUP(E91,VIP!$A$2:$O12749,2,0)</f>
        <v>DRBR842</v>
      </c>
      <c r="G91" s="119" t="str">
        <f>VLOOKUP(E91,'LISTADO ATM'!$A$2:$B$900,2,0)</f>
        <v xml:space="preserve">ATM Plaza Orense II (La Romana) </v>
      </c>
      <c r="H91" s="119" t="str">
        <f>VLOOKUP(E91,VIP!$A$2:$O17670,7,FALSE)</f>
        <v>Si</v>
      </c>
      <c r="I91" s="119" t="str">
        <f>VLOOKUP(E91,VIP!$A$2:$O9635,8,FALSE)</f>
        <v>Si</v>
      </c>
      <c r="J91" s="119" t="str">
        <f>VLOOKUP(E91,VIP!$A$2:$O9585,8,FALSE)</f>
        <v>Si</v>
      </c>
      <c r="K91" s="119" t="str">
        <f>VLOOKUP(E91,VIP!$A$2:$O13159,6,0)</f>
        <v>NO</v>
      </c>
      <c r="L91" s="121" t="s">
        <v>2253</v>
      </c>
      <c r="M91" s="117" t="s">
        <v>2464</v>
      </c>
      <c r="N91" s="117" t="s">
        <v>2471</v>
      </c>
      <c r="O91" s="147" t="s">
        <v>2473</v>
      </c>
      <c r="P91" s="146"/>
      <c r="Q91" s="117" t="s">
        <v>2253</v>
      </c>
    </row>
    <row r="92" spans="1:17" s="99" customFormat="1" ht="18" x14ac:dyDescent="0.25">
      <c r="A92" s="119" t="str">
        <f>VLOOKUP(E92,'LISTADO ATM'!$A$2:$C$901,3,0)</f>
        <v>ESTE</v>
      </c>
      <c r="B92" s="135" t="s">
        <v>2767</v>
      </c>
      <c r="C92" s="118">
        <v>44307.938159722224</v>
      </c>
      <c r="D92" s="119" t="s">
        <v>2188</v>
      </c>
      <c r="E92" s="120">
        <v>613</v>
      </c>
      <c r="F92" s="148" t="str">
        <f>VLOOKUP(E92,VIP!$A$2:$O12752,2,0)</f>
        <v>DRBR145</v>
      </c>
      <c r="G92" s="119" t="str">
        <f>VLOOKUP(E92,'LISTADO ATM'!$A$2:$B$900,2,0)</f>
        <v xml:space="preserve">ATM Almacenes Zaglul (La Altagracia) </v>
      </c>
      <c r="H92" s="119" t="str">
        <f>VLOOKUP(E92,VIP!$A$2:$O17673,7,FALSE)</f>
        <v>Si</v>
      </c>
      <c r="I92" s="119" t="str">
        <f>VLOOKUP(E92,VIP!$A$2:$O9638,8,FALSE)</f>
        <v>Si</v>
      </c>
      <c r="J92" s="119" t="str">
        <f>VLOOKUP(E92,VIP!$A$2:$O9588,8,FALSE)</f>
        <v>Si</v>
      </c>
      <c r="K92" s="119" t="str">
        <f>VLOOKUP(E92,VIP!$A$2:$O13162,6,0)</f>
        <v>NO</v>
      </c>
      <c r="L92" s="121" t="s">
        <v>2769</v>
      </c>
      <c r="M92" s="117" t="s">
        <v>2464</v>
      </c>
      <c r="N92" s="117" t="s">
        <v>2471</v>
      </c>
      <c r="O92" s="148" t="s">
        <v>2473</v>
      </c>
      <c r="P92" s="146"/>
      <c r="Q92" s="117" t="s">
        <v>2769</v>
      </c>
    </row>
    <row r="93" spans="1:17" s="99" customFormat="1" ht="18" x14ac:dyDescent="0.25">
      <c r="A93" s="119" t="str">
        <f>VLOOKUP(E93,'LISTADO ATM'!$A$2:$C$901,3,0)</f>
        <v>NORTE</v>
      </c>
      <c r="B93" s="135" t="s">
        <v>2768</v>
      </c>
      <c r="C93" s="118">
        <v>44307.93681712963</v>
      </c>
      <c r="D93" s="119" t="s">
        <v>2189</v>
      </c>
      <c r="E93" s="120">
        <v>64</v>
      </c>
      <c r="F93" s="148" t="str">
        <f>VLOOKUP(E93,VIP!$A$2:$O12753,2,0)</f>
        <v>DRBR064</v>
      </c>
      <c r="G93" s="119" t="str">
        <f>VLOOKUP(E93,'LISTADO ATM'!$A$2:$B$900,2,0)</f>
        <v xml:space="preserve">ATM COOPALINA (Cotuí) </v>
      </c>
      <c r="H93" s="119" t="str">
        <f>VLOOKUP(E93,VIP!$A$2:$O17674,7,FALSE)</f>
        <v>Si</v>
      </c>
      <c r="I93" s="119" t="str">
        <f>VLOOKUP(E93,VIP!$A$2:$O9639,8,FALSE)</f>
        <v>Si</v>
      </c>
      <c r="J93" s="119" t="str">
        <f>VLOOKUP(E93,VIP!$A$2:$O9589,8,FALSE)</f>
        <v>Si</v>
      </c>
      <c r="K93" s="119" t="str">
        <f>VLOOKUP(E93,VIP!$A$2:$O13163,6,0)</f>
        <v>NO</v>
      </c>
      <c r="L93" s="121" t="s">
        <v>2769</v>
      </c>
      <c r="M93" s="117" t="s">
        <v>2464</v>
      </c>
      <c r="N93" s="117" t="s">
        <v>2471</v>
      </c>
      <c r="O93" s="148" t="s">
        <v>2500</v>
      </c>
      <c r="P93" s="146"/>
      <c r="Q93" s="117" t="s">
        <v>2769</v>
      </c>
    </row>
    <row r="94" spans="1:17" s="99" customFormat="1" ht="18" x14ac:dyDescent="0.25">
      <c r="A94" s="119" t="str">
        <f>VLOOKUP(E94,'LISTADO ATM'!$A$2:$C$901,3,0)</f>
        <v>NORTE</v>
      </c>
      <c r="B94" s="135" t="s">
        <v>2593</v>
      </c>
      <c r="C94" s="118">
        <v>44306.68509259259</v>
      </c>
      <c r="D94" s="119" t="s">
        <v>2491</v>
      </c>
      <c r="E94" s="120">
        <v>304</v>
      </c>
      <c r="F94" s="148" t="str">
        <f>VLOOKUP(E94,VIP!$A$2:$O12685,2,0)</f>
        <v>DRBR304</v>
      </c>
      <c r="G94" s="119" t="str">
        <f>VLOOKUP(E94,'LISTADO ATM'!$A$2:$B$900,2,0)</f>
        <v xml:space="preserve">ATM Multicentro La Sirena Estrella Sadhala </v>
      </c>
      <c r="H94" s="119" t="str">
        <f>VLOOKUP(E94,VIP!$A$2:$O17606,7,FALSE)</f>
        <v>Si</v>
      </c>
      <c r="I94" s="119" t="str">
        <f>VLOOKUP(E94,VIP!$A$2:$O9571,8,FALSE)</f>
        <v>Si</v>
      </c>
      <c r="J94" s="119" t="str">
        <f>VLOOKUP(E94,VIP!$A$2:$O9521,8,FALSE)</f>
        <v>Si</v>
      </c>
      <c r="K94" s="119" t="str">
        <f>VLOOKUP(E94,VIP!$A$2:$O13095,6,0)</f>
        <v>NO</v>
      </c>
      <c r="L94" s="121" t="s">
        <v>2521</v>
      </c>
      <c r="M94" s="117" t="s">
        <v>2464</v>
      </c>
      <c r="N94" s="117" t="s">
        <v>2471</v>
      </c>
      <c r="O94" s="148" t="s">
        <v>2492</v>
      </c>
      <c r="P94" s="146"/>
      <c r="Q94" s="117" t="s">
        <v>2521</v>
      </c>
    </row>
    <row r="95" spans="1:17" s="99" customFormat="1" ht="18" x14ac:dyDescent="0.25">
      <c r="A95" s="119" t="str">
        <f>VLOOKUP(E95,'LISTADO ATM'!$A$2:$C$901,3,0)</f>
        <v>DISTRITO NACIONAL</v>
      </c>
      <c r="B95" s="135" t="s">
        <v>2683</v>
      </c>
      <c r="C95" s="118">
        <v>44307.481203703705</v>
      </c>
      <c r="D95" s="119" t="s">
        <v>2467</v>
      </c>
      <c r="E95" s="120">
        <v>908</v>
      </c>
      <c r="F95" s="148" t="str">
        <f>VLOOKUP(E95,VIP!$A$2:$O12739,2,0)</f>
        <v>DRBR16D</v>
      </c>
      <c r="G95" s="119" t="str">
        <f>VLOOKUP(E95,'LISTADO ATM'!$A$2:$B$900,2,0)</f>
        <v xml:space="preserve">ATM Oficina Plaza Botánika </v>
      </c>
      <c r="H95" s="119" t="str">
        <f>VLOOKUP(E95,VIP!$A$2:$O17660,7,FALSE)</f>
        <v>Si</v>
      </c>
      <c r="I95" s="119" t="str">
        <f>VLOOKUP(E95,VIP!$A$2:$O9625,8,FALSE)</f>
        <v>Si</v>
      </c>
      <c r="J95" s="119" t="str">
        <f>VLOOKUP(E95,VIP!$A$2:$O9575,8,FALSE)</f>
        <v>Si</v>
      </c>
      <c r="K95" s="119" t="str">
        <f>VLOOKUP(E95,VIP!$A$2:$O13149,6,0)</f>
        <v>NO</v>
      </c>
      <c r="L95" s="121" t="s">
        <v>2521</v>
      </c>
      <c r="M95" s="117" t="s">
        <v>2464</v>
      </c>
      <c r="N95" s="117" t="s">
        <v>2471</v>
      </c>
      <c r="O95" s="148" t="s">
        <v>2472</v>
      </c>
      <c r="P95" s="146"/>
      <c r="Q95" s="117" t="s">
        <v>2521</v>
      </c>
    </row>
    <row r="96" spans="1:17" s="99" customFormat="1" ht="18" x14ac:dyDescent="0.25">
      <c r="A96" s="119" t="str">
        <f>VLOOKUP(E96,'LISTADO ATM'!$A$2:$C$901,3,0)</f>
        <v>DISTRITO NACIONAL</v>
      </c>
      <c r="B96" s="135" t="s">
        <v>2746</v>
      </c>
      <c r="C96" s="118">
        <v>44307.6872337963</v>
      </c>
      <c r="D96" s="119" t="s">
        <v>2467</v>
      </c>
      <c r="E96" s="120">
        <v>113</v>
      </c>
      <c r="F96" s="148" t="str">
        <f>VLOOKUP(E96,VIP!$A$2:$O12768,2,0)</f>
        <v>DRBR113</v>
      </c>
      <c r="G96" s="119" t="str">
        <f>VLOOKUP(E96,'LISTADO ATM'!$A$2:$B$900,2,0)</f>
        <v xml:space="preserve">ATM Autoservicio Atalaya del Mar </v>
      </c>
      <c r="H96" s="119" t="str">
        <f>VLOOKUP(E96,VIP!$A$2:$O17689,7,FALSE)</f>
        <v>Si</v>
      </c>
      <c r="I96" s="119" t="str">
        <f>VLOOKUP(E96,VIP!$A$2:$O9654,8,FALSE)</f>
        <v>No</v>
      </c>
      <c r="J96" s="119" t="str">
        <f>VLOOKUP(E96,VIP!$A$2:$O9604,8,FALSE)</f>
        <v>No</v>
      </c>
      <c r="K96" s="119" t="str">
        <f>VLOOKUP(E96,VIP!$A$2:$O13178,6,0)</f>
        <v>NO</v>
      </c>
      <c r="L96" s="121" t="s">
        <v>2750</v>
      </c>
      <c r="M96" s="117" t="s">
        <v>2464</v>
      </c>
      <c r="N96" s="117" t="s">
        <v>2471</v>
      </c>
      <c r="O96" s="148" t="s">
        <v>2472</v>
      </c>
      <c r="P96" s="146"/>
      <c r="Q96" s="117" t="s">
        <v>2750</v>
      </c>
    </row>
    <row r="97" spans="1:17" s="99" customFormat="1" ht="18" x14ac:dyDescent="0.25">
      <c r="A97" s="119" t="str">
        <f>VLOOKUP(E97,'LISTADO ATM'!$A$2:$C$901,3,0)</f>
        <v>NORTE</v>
      </c>
      <c r="B97" s="135" t="s">
        <v>2634</v>
      </c>
      <c r="C97" s="118">
        <v>44307.250706018516</v>
      </c>
      <c r="D97" s="119" t="s">
        <v>2526</v>
      </c>
      <c r="E97" s="120">
        <v>291</v>
      </c>
      <c r="F97" s="148" t="str">
        <f>VLOOKUP(E97,VIP!$A$2:$O12706,2,0)</f>
        <v>DRBR291</v>
      </c>
      <c r="G97" s="119" t="str">
        <f>VLOOKUP(E97,'LISTADO ATM'!$A$2:$B$900,2,0)</f>
        <v xml:space="preserve">ATM S/M Jumbo Las Colinas </v>
      </c>
      <c r="H97" s="119" t="str">
        <f>VLOOKUP(E97,VIP!$A$2:$O17627,7,FALSE)</f>
        <v>Si</v>
      </c>
      <c r="I97" s="119" t="str">
        <f>VLOOKUP(E97,VIP!$A$2:$O9592,8,FALSE)</f>
        <v>Si</v>
      </c>
      <c r="J97" s="119" t="str">
        <f>VLOOKUP(E97,VIP!$A$2:$O9542,8,FALSE)</f>
        <v>Si</v>
      </c>
      <c r="K97" s="119" t="str">
        <f>VLOOKUP(E97,VIP!$A$2:$O13116,6,0)</f>
        <v>NO</v>
      </c>
      <c r="L97" s="121" t="s">
        <v>2636</v>
      </c>
      <c r="M97" s="117" t="s">
        <v>2464</v>
      </c>
      <c r="N97" s="117" t="s">
        <v>2471</v>
      </c>
      <c r="O97" s="148" t="s">
        <v>2527</v>
      </c>
      <c r="P97" s="146"/>
      <c r="Q97" s="117" t="s">
        <v>2636</v>
      </c>
    </row>
    <row r="98" spans="1:17" s="99" customFormat="1" ht="18" x14ac:dyDescent="0.25">
      <c r="A98" s="119" t="str">
        <f>VLOOKUP(E98,'LISTADO ATM'!$A$2:$C$901,3,0)</f>
        <v>ESTE</v>
      </c>
      <c r="B98" s="135" t="s">
        <v>2650</v>
      </c>
      <c r="C98" s="118">
        <v>44307.382557870369</v>
      </c>
      <c r="D98" s="119" t="s">
        <v>2467</v>
      </c>
      <c r="E98" s="120">
        <v>293</v>
      </c>
      <c r="F98" s="148" t="str">
        <f>VLOOKUP(E98,VIP!$A$2:$O12716,2,0)</f>
        <v>DRBR293</v>
      </c>
      <c r="G98" s="119" t="str">
        <f>VLOOKUP(E98,'LISTADO ATM'!$A$2:$B$900,2,0)</f>
        <v xml:space="preserve">ATM S/M Nueva Visión (San Pedro) </v>
      </c>
      <c r="H98" s="119" t="str">
        <f>VLOOKUP(E98,VIP!$A$2:$O17637,7,FALSE)</f>
        <v>Si</v>
      </c>
      <c r="I98" s="119" t="str">
        <f>VLOOKUP(E98,VIP!$A$2:$O9602,8,FALSE)</f>
        <v>Si</v>
      </c>
      <c r="J98" s="119" t="str">
        <f>VLOOKUP(E98,VIP!$A$2:$O9552,8,FALSE)</f>
        <v>Si</v>
      </c>
      <c r="K98" s="119" t="str">
        <f>VLOOKUP(E98,VIP!$A$2:$O13126,6,0)</f>
        <v>NO</v>
      </c>
      <c r="L98" s="121" t="s">
        <v>2524</v>
      </c>
      <c r="M98" s="117" t="s">
        <v>2464</v>
      </c>
      <c r="N98" s="117" t="s">
        <v>2471</v>
      </c>
      <c r="O98" s="148" t="s">
        <v>2472</v>
      </c>
      <c r="P98" s="146"/>
      <c r="Q98" s="117" t="s">
        <v>2524</v>
      </c>
    </row>
    <row r="99" spans="1:17" s="99" customFormat="1" ht="18" x14ac:dyDescent="0.25">
      <c r="A99" s="119" t="str">
        <f>VLOOKUP(E99,'LISTADO ATM'!$A$2:$C$901,3,0)</f>
        <v>DISTRITO NACIONAL</v>
      </c>
      <c r="B99" s="135" t="s">
        <v>2666</v>
      </c>
      <c r="C99" s="118">
        <v>44307.54886574074</v>
      </c>
      <c r="D99" s="119" t="s">
        <v>2467</v>
      </c>
      <c r="E99" s="120">
        <v>416</v>
      </c>
      <c r="F99" s="148" t="str">
        <f>VLOOKUP(E99,VIP!$A$2:$O12722,2,0)</f>
        <v>DRBR416</v>
      </c>
      <c r="G99" s="119" t="str">
        <f>VLOOKUP(E99,'LISTADO ATM'!$A$2:$B$900,2,0)</f>
        <v xml:space="preserve">ATM Autobanco San Martín II </v>
      </c>
      <c r="H99" s="119" t="str">
        <f>VLOOKUP(E99,VIP!$A$2:$O17643,7,FALSE)</f>
        <v>Si</v>
      </c>
      <c r="I99" s="119" t="str">
        <f>VLOOKUP(E99,VIP!$A$2:$O9608,8,FALSE)</f>
        <v>Si</v>
      </c>
      <c r="J99" s="119" t="str">
        <f>VLOOKUP(E99,VIP!$A$2:$O9558,8,FALSE)</f>
        <v>Si</v>
      </c>
      <c r="K99" s="119" t="str">
        <f>VLOOKUP(E99,VIP!$A$2:$O13132,6,0)</f>
        <v>NO</v>
      </c>
      <c r="L99" s="121" t="s">
        <v>2524</v>
      </c>
      <c r="M99" s="117" t="s">
        <v>2464</v>
      </c>
      <c r="N99" s="117" t="s">
        <v>2471</v>
      </c>
      <c r="O99" s="148" t="s">
        <v>2472</v>
      </c>
      <c r="P99" s="146"/>
      <c r="Q99" s="117" t="s">
        <v>2524</v>
      </c>
    </row>
    <row r="100" spans="1:17" s="99" customFormat="1" ht="18" x14ac:dyDescent="0.25">
      <c r="A100" s="119" t="str">
        <f>VLOOKUP(E100,'LISTADO ATM'!$A$2:$C$901,3,0)</f>
        <v>ESTE</v>
      </c>
      <c r="B100" s="135" t="s">
        <v>2736</v>
      </c>
      <c r="C100" s="118">
        <v>44307.769456018519</v>
      </c>
      <c r="D100" s="119" t="s">
        <v>2491</v>
      </c>
      <c r="E100" s="120">
        <v>386</v>
      </c>
      <c r="F100" s="148" t="str">
        <f>VLOOKUP(E100,VIP!$A$2:$O12758,2,0)</f>
        <v>DRBR386</v>
      </c>
      <c r="G100" s="119" t="str">
        <f>VLOOKUP(E100,'LISTADO ATM'!$A$2:$B$900,2,0)</f>
        <v xml:space="preserve">ATM Plaza Verón II </v>
      </c>
      <c r="H100" s="119" t="str">
        <f>VLOOKUP(E100,VIP!$A$2:$O17679,7,FALSE)</f>
        <v>Si</v>
      </c>
      <c r="I100" s="119" t="str">
        <f>VLOOKUP(E100,VIP!$A$2:$O9644,8,FALSE)</f>
        <v>Si</v>
      </c>
      <c r="J100" s="119" t="str">
        <f>VLOOKUP(E100,VIP!$A$2:$O9594,8,FALSE)</f>
        <v>Si</v>
      </c>
      <c r="K100" s="119" t="str">
        <f>VLOOKUP(E100,VIP!$A$2:$O13168,6,0)</f>
        <v>NO</v>
      </c>
      <c r="L100" s="121" t="s">
        <v>2524</v>
      </c>
      <c r="M100" s="117" t="s">
        <v>2464</v>
      </c>
      <c r="N100" s="117" t="s">
        <v>2471</v>
      </c>
      <c r="O100" s="148" t="s">
        <v>2492</v>
      </c>
      <c r="P100" s="146"/>
      <c r="Q100" s="117" t="s">
        <v>2524</v>
      </c>
    </row>
    <row r="101" spans="1:17" s="99" customFormat="1" ht="18" x14ac:dyDescent="0.25">
      <c r="A101" s="119" t="str">
        <f>VLOOKUP(E101,'LISTADO ATM'!$A$2:$C$901,3,0)</f>
        <v>SUR</v>
      </c>
      <c r="B101" s="135" t="s">
        <v>2738</v>
      </c>
      <c r="C101" s="118">
        <v>44307.756655092591</v>
      </c>
      <c r="D101" s="119" t="s">
        <v>2491</v>
      </c>
      <c r="E101" s="120">
        <v>101</v>
      </c>
      <c r="F101" s="148" t="str">
        <f>VLOOKUP(E101,VIP!$A$2:$O12760,2,0)</f>
        <v>DRBR101</v>
      </c>
      <c r="G101" s="119" t="str">
        <f>VLOOKUP(E101,'LISTADO ATM'!$A$2:$B$900,2,0)</f>
        <v xml:space="preserve">ATM Oficina San Juan de la Maguana I </v>
      </c>
      <c r="H101" s="119" t="str">
        <f>VLOOKUP(E101,VIP!$A$2:$O17681,7,FALSE)</f>
        <v>Si</v>
      </c>
      <c r="I101" s="119" t="str">
        <f>VLOOKUP(E101,VIP!$A$2:$O9646,8,FALSE)</f>
        <v>Si</v>
      </c>
      <c r="J101" s="119" t="str">
        <f>VLOOKUP(E101,VIP!$A$2:$O9596,8,FALSE)</f>
        <v>Si</v>
      </c>
      <c r="K101" s="119" t="str">
        <f>VLOOKUP(E101,VIP!$A$2:$O13170,6,0)</f>
        <v>SI</v>
      </c>
      <c r="L101" s="121" t="s">
        <v>2749</v>
      </c>
      <c r="M101" s="117" t="s">
        <v>2464</v>
      </c>
      <c r="N101" s="117" t="s">
        <v>2471</v>
      </c>
      <c r="O101" s="148" t="s">
        <v>2492</v>
      </c>
      <c r="P101" s="146"/>
      <c r="Q101" s="117" t="s">
        <v>2749</v>
      </c>
    </row>
    <row r="102" spans="1:17" s="99" customFormat="1" ht="18" x14ac:dyDescent="0.25">
      <c r="A102" s="119" t="str">
        <f>VLOOKUP(E102,'LISTADO ATM'!$A$2:$C$901,3,0)</f>
        <v>SUR</v>
      </c>
      <c r="B102" s="135">
        <v>335859224</v>
      </c>
      <c r="C102" s="118">
        <v>44306.422627314816</v>
      </c>
      <c r="D102" s="119" t="s">
        <v>2467</v>
      </c>
      <c r="E102" s="120">
        <v>252</v>
      </c>
      <c r="F102" s="148" t="str">
        <f>VLOOKUP(E102,VIP!$A$2:$O12663,2,0)</f>
        <v>DRBR252</v>
      </c>
      <c r="G102" s="119" t="str">
        <f>VLOOKUP(E102,'LISTADO ATM'!$A$2:$B$900,2,0)</f>
        <v xml:space="preserve">ATM Banco Agrícola (Barahona) </v>
      </c>
      <c r="H102" s="119" t="str">
        <f>VLOOKUP(E102,VIP!$A$2:$O17584,7,FALSE)</f>
        <v>Si</v>
      </c>
      <c r="I102" s="119" t="str">
        <f>VLOOKUP(E102,VIP!$A$2:$O9549,8,FALSE)</f>
        <v>Si</v>
      </c>
      <c r="J102" s="119" t="str">
        <f>VLOOKUP(E102,VIP!$A$2:$O9499,8,FALSE)</f>
        <v>Si</v>
      </c>
      <c r="K102" s="119" t="str">
        <f>VLOOKUP(E102,VIP!$A$2:$O13073,6,0)</f>
        <v>NO</v>
      </c>
      <c r="L102" s="121" t="s">
        <v>2458</v>
      </c>
      <c r="M102" s="158" t="s">
        <v>2642</v>
      </c>
      <c r="N102" s="117" t="s">
        <v>2471</v>
      </c>
      <c r="O102" s="148" t="s">
        <v>2472</v>
      </c>
      <c r="P102" s="146"/>
      <c r="Q102" s="157">
        <v>44307.435300925928</v>
      </c>
    </row>
    <row r="103" spans="1:17" s="99" customFormat="1" ht="18" x14ac:dyDescent="0.25">
      <c r="A103" s="119" t="str">
        <f>VLOOKUP(E103,'LISTADO ATM'!$A$2:$C$901,3,0)</f>
        <v>SUR</v>
      </c>
      <c r="B103" s="135">
        <v>335859484</v>
      </c>
      <c r="C103" s="118">
        <v>44306.490347222221</v>
      </c>
      <c r="D103" s="119" t="s">
        <v>2467</v>
      </c>
      <c r="E103" s="120">
        <v>616</v>
      </c>
      <c r="F103" s="148" t="str">
        <f>VLOOKUP(E103,VIP!$A$2:$O12676,2,0)</f>
        <v>DRBR187</v>
      </c>
      <c r="G103" s="119" t="str">
        <f>VLOOKUP(E103,'LISTADO ATM'!$A$2:$B$900,2,0)</f>
        <v xml:space="preserve">ATM 5ta. Brigada Barahona </v>
      </c>
      <c r="H103" s="119" t="str">
        <f>VLOOKUP(E103,VIP!$A$2:$O17597,7,FALSE)</f>
        <v>Si</v>
      </c>
      <c r="I103" s="119" t="str">
        <f>VLOOKUP(E103,VIP!$A$2:$O9562,8,FALSE)</f>
        <v>Si</v>
      </c>
      <c r="J103" s="119" t="str">
        <f>VLOOKUP(E103,VIP!$A$2:$O9512,8,FALSE)</f>
        <v>Si</v>
      </c>
      <c r="K103" s="119" t="str">
        <f>VLOOKUP(E103,VIP!$A$2:$O13086,6,0)</f>
        <v>NO</v>
      </c>
      <c r="L103" s="121" t="s">
        <v>2458</v>
      </c>
      <c r="M103" s="158" t="s">
        <v>2642</v>
      </c>
      <c r="N103" s="117" t="s">
        <v>2471</v>
      </c>
      <c r="O103" s="148" t="s">
        <v>2472</v>
      </c>
      <c r="P103" s="146"/>
      <c r="Q103" s="157">
        <v>44307.435300925928</v>
      </c>
    </row>
    <row r="104" spans="1:17" s="99" customFormat="1" ht="18" x14ac:dyDescent="0.25">
      <c r="A104" s="119" t="str">
        <f>VLOOKUP(E104,'LISTADO ATM'!$A$2:$C$901,3,0)</f>
        <v>DISTRITO NACIONAL</v>
      </c>
      <c r="B104" s="135" t="s">
        <v>2630</v>
      </c>
      <c r="C104" s="118">
        <v>44307.250520833331</v>
      </c>
      <c r="D104" s="119" t="s">
        <v>2467</v>
      </c>
      <c r="E104" s="120">
        <v>624</v>
      </c>
      <c r="F104" s="148" t="str">
        <f>VLOOKUP(E104,VIP!$A$2:$O12702,2,0)</f>
        <v>DRBR624</v>
      </c>
      <c r="G104" s="119" t="str">
        <f>VLOOKUP(E104,'LISTADO ATM'!$A$2:$B$900,2,0)</f>
        <v xml:space="preserve">ATM Policía Nacional I </v>
      </c>
      <c r="H104" s="119" t="str">
        <f>VLOOKUP(E104,VIP!$A$2:$O17623,7,FALSE)</f>
        <v>Si</v>
      </c>
      <c r="I104" s="119" t="str">
        <f>VLOOKUP(E104,VIP!$A$2:$O9588,8,FALSE)</f>
        <v>Si</v>
      </c>
      <c r="J104" s="119" t="str">
        <f>VLOOKUP(E104,VIP!$A$2:$O9538,8,FALSE)</f>
        <v>Si</v>
      </c>
      <c r="K104" s="119" t="str">
        <f>VLOOKUP(E104,VIP!$A$2:$O13112,6,0)</f>
        <v>NO</v>
      </c>
      <c r="L104" s="121" t="s">
        <v>2458</v>
      </c>
      <c r="M104" s="158" t="s">
        <v>2642</v>
      </c>
      <c r="N104" s="117" t="s">
        <v>2471</v>
      </c>
      <c r="O104" s="148" t="s">
        <v>2472</v>
      </c>
      <c r="P104" s="146"/>
      <c r="Q104" s="157">
        <v>44307.435300925928</v>
      </c>
    </row>
    <row r="105" spans="1:17" s="99" customFormat="1" ht="18" x14ac:dyDescent="0.25">
      <c r="A105" s="119" t="str">
        <f>VLOOKUP(E105,'LISTADO ATM'!$A$2:$C$901,3,0)</f>
        <v>DISTRITO NACIONAL</v>
      </c>
      <c r="B105" s="135" t="s">
        <v>2631</v>
      </c>
      <c r="C105" s="118">
        <v>44307.250555555554</v>
      </c>
      <c r="D105" s="119" t="s">
        <v>2491</v>
      </c>
      <c r="E105" s="120">
        <v>735</v>
      </c>
      <c r="F105" s="148" t="str">
        <f>VLOOKUP(E105,VIP!$A$2:$O12703,2,0)</f>
        <v>DRBR179</v>
      </c>
      <c r="G105" s="119" t="str">
        <f>VLOOKUP(E105,'LISTADO ATM'!$A$2:$B$900,2,0)</f>
        <v xml:space="preserve">ATM Oficina Independencia II  </v>
      </c>
      <c r="H105" s="119" t="str">
        <f>VLOOKUP(E105,VIP!$A$2:$O17624,7,FALSE)</f>
        <v>Si</v>
      </c>
      <c r="I105" s="119" t="str">
        <f>VLOOKUP(E105,VIP!$A$2:$O9589,8,FALSE)</f>
        <v>Si</v>
      </c>
      <c r="J105" s="119" t="str">
        <f>VLOOKUP(E105,VIP!$A$2:$O9539,8,FALSE)</f>
        <v>Si</v>
      </c>
      <c r="K105" s="119" t="str">
        <f>VLOOKUP(E105,VIP!$A$2:$O13113,6,0)</f>
        <v>NO</v>
      </c>
      <c r="L105" s="121" t="s">
        <v>2458</v>
      </c>
      <c r="M105" s="158" t="s">
        <v>2642</v>
      </c>
      <c r="N105" s="117" t="s">
        <v>2471</v>
      </c>
      <c r="O105" s="148" t="s">
        <v>2492</v>
      </c>
      <c r="P105" s="146"/>
      <c r="Q105" s="157">
        <v>44307.435300925928</v>
      </c>
    </row>
    <row r="106" spans="1:17" s="99" customFormat="1" ht="18" x14ac:dyDescent="0.25">
      <c r="A106" s="119" t="str">
        <f>VLOOKUP(E106,'LISTADO ATM'!$A$2:$C$901,3,0)</f>
        <v>DISTRITO NACIONAL</v>
      </c>
      <c r="B106" s="135" t="s">
        <v>2627</v>
      </c>
      <c r="C106" s="118">
        <v>44307.245567129627</v>
      </c>
      <c r="D106" s="119" t="s">
        <v>2467</v>
      </c>
      <c r="E106" s="120">
        <v>642</v>
      </c>
      <c r="F106" s="148" t="str">
        <f>VLOOKUP(E106,VIP!$A$2:$O12699,2,0)</f>
        <v>DRBR24O</v>
      </c>
      <c r="G106" s="119" t="str">
        <f>VLOOKUP(E106,'LISTADO ATM'!$A$2:$B$900,2,0)</f>
        <v xml:space="preserve">ATM OMSA Sto. Dgo. </v>
      </c>
      <c r="H106" s="119" t="str">
        <f>VLOOKUP(E106,VIP!$A$2:$O17620,7,FALSE)</f>
        <v>Si</v>
      </c>
      <c r="I106" s="119" t="str">
        <f>VLOOKUP(E106,VIP!$A$2:$O9585,8,FALSE)</f>
        <v>Si</v>
      </c>
      <c r="J106" s="119" t="str">
        <f>VLOOKUP(E106,VIP!$A$2:$O9535,8,FALSE)</f>
        <v>Si</v>
      </c>
      <c r="K106" s="119" t="str">
        <f>VLOOKUP(E106,VIP!$A$2:$O13109,6,0)</f>
        <v>NO</v>
      </c>
      <c r="L106" s="121" t="s">
        <v>2458</v>
      </c>
      <c r="M106" s="158" t="s">
        <v>2642</v>
      </c>
      <c r="N106" s="117" t="s">
        <v>2471</v>
      </c>
      <c r="O106" s="148" t="s">
        <v>2472</v>
      </c>
      <c r="P106" s="146"/>
      <c r="Q106" s="157">
        <v>44307.606608796297</v>
      </c>
    </row>
    <row r="107" spans="1:17" s="99" customFormat="1" ht="18" x14ac:dyDescent="0.25">
      <c r="A107" s="119" t="str">
        <f>VLOOKUP(E107,'LISTADO ATM'!$A$2:$C$901,3,0)</f>
        <v>NORTE</v>
      </c>
      <c r="B107" s="135" t="s">
        <v>2632</v>
      </c>
      <c r="C107" s="118">
        <v>44307.250601851854</v>
      </c>
      <c r="D107" s="119" t="s">
        <v>2491</v>
      </c>
      <c r="E107" s="120">
        <v>888</v>
      </c>
      <c r="F107" s="148" t="str">
        <f>VLOOKUP(E107,VIP!$A$2:$O12704,2,0)</f>
        <v>DRBR888</v>
      </c>
      <c r="G107" s="119" t="str">
        <f>VLOOKUP(E107,'LISTADO ATM'!$A$2:$B$900,2,0)</f>
        <v>ATM Oficina galeria 56 II (SFM)</v>
      </c>
      <c r="H107" s="119" t="str">
        <f>VLOOKUP(E107,VIP!$A$2:$O17625,7,FALSE)</f>
        <v>Si</v>
      </c>
      <c r="I107" s="119" t="str">
        <f>VLOOKUP(E107,VIP!$A$2:$O9590,8,FALSE)</f>
        <v>Si</v>
      </c>
      <c r="J107" s="119" t="str">
        <f>VLOOKUP(E107,VIP!$A$2:$O9540,8,FALSE)</f>
        <v>Si</v>
      </c>
      <c r="K107" s="119" t="str">
        <f>VLOOKUP(E107,VIP!$A$2:$O13114,6,0)</f>
        <v>SI</v>
      </c>
      <c r="L107" s="121" t="s">
        <v>2458</v>
      </c>
      <c r="M107" s="158" t="s">
        <v>2642</v>
      </c>
      <c r="N107" s="117" t="s">
        <v>2471</v>
      </c>
      <c r="O107" s="148" t="s">
        <v>2492</v>
      </c>
      <c r="P107" s="146"/>
      <c r="Q107" s="157">
        <v>44307.606608796297</v>
      </c>
    </row>
    <row r="108" spans="1:17" s="99" customFormat="1" ht="18" x14ac:dyDescent="0.25">
      <c r="A108" s="119" t="str">
        <f>VLOOKUP(E108,'LISTADO ATM'!$A$2:$C$901,3,0)</f>
        <v>DISTRITO NACIONAL</v>
      </c>
      <c r="B108" s="135" t="s">
        <v>2633</v>
      </c>
      <c r="C108" s="118">
        <v>44307.250625000001</v>
      </c>
      <c r="D108" s="119" t="s">
        <v>2491</v>
      </c>
      <c r="E108" s="120">
        <v>911</v>
      </c>
      <c r="F108" s="151" t="str">
        <f>VLOOKUP(E108,VIP!$A$2:$O12705,2,0)</f>
        <v>DRBR911</v>
      </c>
      <c r="G108" s="119" t="str">
        <f>VLOOKUP(E108,'LISTADO ATM'!$A$2:$B$900,2,0)</f>
        <v xml:space="preserve">ATM Oficina Venezuela II </v>
      </c>
      <c r="H108" s="119" t="str">
        <f>VLOOKUP(E108,VIP!$A$2:$O17626,7,FALSE)</f>
        <v>Si</v>
      </c>
      <c r="I108" s="119" t="str">
        <f>VLOOKUP(E108,VIP!$A$2:$O9591,8,FALSE)</f>
        <v>Si</v>
      </c>
      <c r="J108" s="119" t="str">
        <f>VLOOKUP(E108,VIP!$A$2:$O9541,8,FALSE)</f>
        <v>Si</v>
      </c>
      <c r="K108" s="119" t="str">
        <f>VLOOKUP(E108,VIP!$A$2:$O13115,6,0)</f>
        <v>SI</v>
      </c>
      <c r="L108" s="121" t="s">
        <v>2458</v>
      </c>
      <c r="M108" s="158" t="s">
        <v>2642</v>
      </c>
      <c r="N108" s="117" t="s">
        <v>2471</v>
      </c>
      <c r="O108" s="151" t="s">
        <v>2492</v>
      </c>
      <c r="P108" s="146"/>
      <c r="Q108" s="157">
        <v>44307.606608796297</v>
      </c>
    </row>
    <row r="109" spans="1:17" s="99" customFormat="1" ht="18" x14ac:dyDescent="0.25">
      <c r="A109" s="119" t="str">
        <f>VLOOKUP(E109,'LISTADO ATM'!$A$2:$C$901,3,0)</f>
        <v>DISTRITO NACIONAL</v>
      </c>
      <c r="B109" s="135" t="s">
        <v>2640</v>
      </c>
      <c r="C109" s="118">
        <v>44307.341770833336</v>
      </c>
      <c r="D109" s="119" t="s">
        <v>2467</v>
      </c>
      <c r="E109" s="120">
        <v>272</v>
      </c>
      <c r="F109" s="151" t="str">
        <f>VLOOKUP(E109,VIP!$A$2:$O12710,2,0)</f>
        <v>DRBR272</v>
      </c>
      <c r="G109" s="119" t="str">
        <f>VLOOKUP(E109,'LISTADO ATM'!$A$2:$B$900,2,0)</f>
        <v xml:space="preserve">ATM Cámara de Diputados </v>
      </c>
      <c r="H109" s="119" t="str">
        <f>VLOOKUP(E109,VIP!$A$2:$O17631,7,FALSE)</f>
        <v>Si</v>
      </c>
      <c r="I109" s="119" t="str">
        <f>VLOOKUP(E109,VIP!$A$2:$O9596,8,FALSE)</f>
        <v>Si</v>
      </c>
      <c r="J109" s="119" t="str">
        <f>VLOOKUP(E109,VIP!$A$2:$O9546,8,FALSE)</f>
        <v>Si</v>
      </c>
      <c r="K109" s="119" t="str">
        <f>VLOOKUP(E109,VIP!$A$2:$O13120,6,0)</f>
        <v>NO</v>
      </c>
      <c r="L109" s="121" t="s">
        <v>2458</v>
      </c>
      <c r="M109" s="158" t="s">
        <v>2642</v>
      </c>
      <c r="N109" s="117" t="s">
        <v>2471</v>
      </c>
      <c r="O109" s="151" t="s">
        <v>2472</v>
      </c>
      <c r="P109" s="146"/>
      <c r="Q109" s="157">
        <v>44307.606608796297</v>
      </c>
    </row>
    <row r="110" spans="1:17" s="99" customFormat="1" ht="18" x14ac:dyDescent="0.25">
      <c r="A110" s="119" t="str">
        <f>VLOOKUP(E110,'LISTADO ATM'!$A$2:$C$901,3,0)</f>
        <v>DISTRITO NACIONAL</v>
      </c>
      <c r="B110" s="135" t="s">
        <v>2663</v>
      </c>
      <c r="C110" s="118">
        <v>44307.555717592593</v>
      </c>
      <c r="D110" s="119" t="s">
        <v>2491</v>
      </c>
      <c r="E110" s="120">
        <v>745</v>
      </c>
      <c r="F110" s="151" t="str">
        <f>VLOOKUP(E110,VIP!$A$2:$O12719,2,0)</f>
        <v>DRBR027</v>
      </c>
      <c r="G110" s="119" t="str">
        <f>VLOOKUP(E110,'LISTADO ATM'!$A$2:$B$900,2,0)</f>
        <v xml:space="preserve">ATM Oficina Ave. Duarte </v>
      </c>
      <c r="H110" s="119" t="str">
        <f>VLOOKUP(E110,VIP!$A$2:$O17640,7,FALSE)</f>
        <v>No</v>
      </c>
      <c r="I110" s="119" t="str">
        <f>VLOOKUP(E110,VIP!$A$2:$O9605,8,FALSE)</f>
        <v>No</v>
      </c>
      <c r="J110" s="119" t="str">
        <f>VLOOKUP(E110,VIP!$A$2:$O9555,8,FALSE)</f>
        <v>No</v>
      </c>
      <c r="K110" s="119" t="str">
        <f>VLOOKUP(E110,VIP!$A$2:$O13129,6,0)</f>
        <v>NO</v>
      </c>
      <c r="L110" s="121" t="s">
        <v>2458</v>
      </c>
      <c r="M110" s="158" t="s">
        <v>2642</v>
      </c>
      <c r="N110" s="117" t="s">
        <v>2471</v>
      </c>
      <c r="O110" s="151" t="s">
        <v>2492</v>
      </c>
      <c r="P110" s="146"/>
      <c r="Q110" s="157">
        <v>44307.689583333333</v>
      </c>
    </row>
    <row r="111" spans="1:17" s="99" customFormat="1" ht="18" x14ac:dyDescent="0.25">
      <c r="A111" s="119" t="str">
        <f>VLOOKUP(E111,'LISTADO ATM'!$A$2:$C$901,3,0)</f>
        <v>DISTRITO NACIONAL</v>
      </c>
      <c r="B111" s="135" t="s">
        <v>2685</v>
      </c>
      <c r="C111" s="118">
        <v>44307.478414351855</v>
      </c>
      <c r="D111" s="119" t="s">
        <v>2467</v>
      </c>
      <c r="E111" s="120">
        <v>18</v>
      </c>
      <c r="F111" s="151" t="str">
        <f>VLOOKUP(E111,VIP!$A$2:$O12741,2,0)</f>
        <v>DRBR018</v>
      </c>
      <c r="G111" s="119" t="str">
        <f>VLOOKUP(E111,'LISTADO ATM'!$A$2:$B$900,2,0)</f>
        <v xml:space="preserve">ATM Oficina Haina Occidental I </v>
      </c>
      <c r="H111" s="119" t="str">
        <f>VLOOKUP(E111,VIP!$A$2:$O17662,7,FALSE)</f>
        <v>Si</v>
      </c>
      <c r="I111" s="119" t="str">
        <f>VLOOKUP(E111,VIP!$A$2:$O9627,8,FALSE)</f>
        <v>Si</v>
      </c>
      <c r="J111" s="119" t="str">
        <f>VLOOKUP(E111,VIP!$A$2:$O9577,8,FALSE)</f>
        <v>Si</v>
      </c>
      <c r="K111" s="119" t="str">
        <f>VLOOKUP(E111,VIP!$A$2:$O13151,6,0)</f>
        <v>SI</v>
      </c>
      <c r="L111" s="121" t="s">
        <v>2458</v>
      </c>
      <c r="M111" s="158" t="s">
        <v>2642</v>
      </c>
      <c r="N111" s="117" t="s">
        <v>2471</v>
      </c>
      <c r="O111" s="151" t="s">
        <v>2472</v>
      </c>
      <c r="P111" s="146"/>
      <c r="Q111" s="157">
        <v>44307.781944444447</v>
      </c>
    </row>
    <row r="112" spans="1:17" s="99" customFormat="1" ht="18" x14ac:dyDescent="0.25">
      <c r="A112" s="119" t="str">
        <f>VLOOKUP(E112,'LISTADO ATM'!$A$2:$C$901,3,0)</f>
        <v>NORTE</v>
      </c>
      <c r="B112" s="135" t="s">
        <v>2675</v>
      </c>
      <c r="C112" s="118">
        <v>44307.493680555555</v>
      </c>
      <c r="D112" s="119" t="s">
        <v>2526</v>
      </c>
      <c r="E112" s="120">
        <v>528</v>
      </c>
      <c r="F112" s="151" t="str">
        <f>VLOOKUP(E112,VIP!$A$2:$O12731,2,0)</f>
        <v>DRBR284</v>
      </c>
      <c r="G112" s="119" t="str">
        <f>VLOOKUP(E112,'LISTADO ATM'!$A$2:$B$900,2,0)</f>
        <v xml:space="preserve">ATM Ferretería Ochoa (Santiago) </v>
      </c>
      <c r="H112" s="119" t="str">
        <f>VLOOKUP(E112,VIP!$A$2:$O17652,7,FALSE)</f>
        <v>Si</v>
      </c>
      <c r="I112" s="119" t="str">
        <f>VLOOKUP(E112,VIP!$A$2:$O9617,8,FALSE)</f>
        <v>Si</v>
      </c>
      <c r="J112" s="119" t="str">
        <f>VLOOKUP(E112,VIP!$A$2:$O9567,8,FALSE)</f>
        <v>Si</v>
      </c>
      <c r="K112" s="119" t="str">
        <f>VLOOKUP(E112,VIP!$A$2:$O13141,6,0)</f>
        <v>NO</v>
      </c>
      <c r="L112" s="121" t="s">
        <v>2458</v>
      </c>
      <c r="M112" s="158" t="s">
        <v>2642</v>
      </c>
      <c r="N112" s="117" t="s">
        <v>2471</v>
      </c>
      <c r="O112" s="151" t="s">
        <v>2527</v>
      </c>
      <c r="P112" s="146"/>
      <c r="Q112" s="157">
        <v>44307.781944444447</v>
      </c>
    </row>
    <row r="113" spans="1:17" s="99" customFormat="1" ht="18" x14ac:dyDescent="0.25">
      <c r="A113" s="119" t="str">
        <f>VLOOKUP(E113,'LISTADO ATM'!$A$2:$C$901,3,0)</f>
        <v>DISTRITO NACIONAL</v>
      </c>
      <c r="B113" s="135" t="s">
        <v>2644</v>
      </c>
      <c r="C113" s="118">
        <v>44307.418090277781</v>
      </c>
      <c r="D113" s="119" t="s">
        <v>2467</v>
      </c>
      <c r="E113" s="120">
        <v>507</v>
      </c>
      <c r="F113" s="151" t="str">
        <f>VLOOKUP(E113,VIP!$A$2:$O12710,2,0)</f>
        <v>DRBR507</v>
      </c>
      <c r="G113" s="119" t="str">
        <f>VLOOKUP(E113,'LISTADO ATM'!$A$2:$B$900,2,0)</f>
        <v>ATM Estación Sigma Boca Chica</v>
      </c>
      <c r="H113" s="119" t="str">
        <f>VLOOKUP(E113,VIP!$A$2:$O17631,7,FALSE)</f>
        <v>Si</v>
      </c>
      <c r="I113" s="119" t="str">
        <f>VLOOKUP(E113,VIP!$A$2:$O9596,8,FALSE)</f>
        <v>Si</v>
      </c>
      <c r="J113" s="119" t="str">
        <f>VLOOKUP(E113,VIP!$A$2:$O9546,8,FALSE)</f>
        <v>Si</v>
      </c>
      <c r="K113" s="119" t="str">
        <f>VLOOKUP(E113,VIP!$A$2:$O13120,6,0)</f>
        <v>NO</v>
      </c>
      <c r="L113" s="121" t="s">
        <v>2458</v>
      </c>
      <c r="M113" s="158" t="s">
        <v>2642</v>
      </c>
      <c r="N113" s="117" t="s">
        <v>2471</v>
      </c>
      <c r="O113" s="151" t="s">
        <v>2472</v>
      </c>
      <c r="P113" s="146"/>
      <c r="Q113" s="157">
        <v>44307.878472222219</v>
      </c>
    </row>
    <row r="114" spans="1:17" s="99" customFormat="1" ht="18" x14ac:dyDescent="0.25">
      <c r="A114" s="119" t="str">
        <f>VLOOKUP(E114,'LISTADO ATM'!$A$2:$C$901,3,0)</f>
        <v>NORTE</v>
      </c>
      <c r="B114" s="135">
        <v>335859633</v>
      </c>
      <c r="C114" s="118">
        <v>44306.547233796293</v>
      </c>
      <c r="D114" s="119" t="s">
        <v>2491</v>
      </c>
      <c r="E114" s="120">
        <v>413</v>
      </c>
      <c r="F114" s="151" t="str">
        <f>VLOOKUP(E114,VIP!$A$2:$O12688,2,0)</f>
        <v>DRBR413</v>
      </c>
      <c r="G114" s="119" t="str">
        <f>VLOOKUP(E114,'LISTADO ATM'!$A$2:$B$900,2,0)</f>
        <v xml:space="preserve">ATM UNP Las Galeras Samaná </v>
      </c>
      <c r="H114" s="119" t="str">
        <f>VLOOKUP(E114,VIP!$A$2:$O17609,7,FALSE)</f>
        <v>Si</v>
      </c>
      <c r="I114" s="119" t="str">
        <f>VLOOKUP(E114,VIP!$A$2:$O9574,8,FALSE)</f>
        <v>Si</v>
      </c>
      <c r="J114" s="119" t="str">
        <f>VLOOKUP(E114,VIP!$A$2:$O9524,8,FALSE)</f>
        <v>Si</v>
      </c>
      <c r="K114" s="119" t="str">
        <f>VLOOKUP(E114,VIP!$A$2:$O13098,6,0)</f>
        <v>NO</v>
      </c>
      <c r="L114" s="121" t="s">
        <v>2458</v>
      </c>
      <c r="M114" s="158" t="s">
        <v>2642</v>
      </c>
      <c r="N114" s="117" t="s">
        <v>2471</v>
      </c>
      <c r="O114" s="151" t="s">
        <v>2492</v>
      </c>
      <c r="P114" s="146"/>
      <c r="Q114" s="157">
        <v>44307.893750000003</v>
      </c>
    </row>
    <row r="115" spans="1:17" s="99" customFormat="1" ht="18" x14ac:dyDescent="0.25">
      <c r="A115" s="119" t="str">
        <f>VLOOKUP(E115,'LISTADO ATM'!$A$2:$C$901,3,0)</f>
        <v>DISTRITO NACIONAL</v>
      </c>
      <c r="B115" s="135" t="s">
        <v>2652</v>
      </c>
      <c r="C115" s="118">
        <v>44307.367349537039</v>
      </c>
      <c r="D115" s="119" t="s">
        <v>2467</v>
      </c>
      <c r="E115" s="120">
        <v>678</v>
      </c>
      <c r="F115" s="151" t="str">
        <f>VLOOKUP(E115,VIP!$A$2:$O12718,2,0)</f>
        <v>DRBR678</v>
      </c>
      <c r="G115" s="119" t="str">
        <f>VLOOKUP(E115,'LISTADO ATM'!$A$2:$B$900,2,0)</f>
        <v>ATM Eco Petroleo San Isidro</v>
      </c>
      <c r="H115" s="119" t="str">
        <f>VLOOKUP(E115,VIP!$A$2:$O17639,7,FALSE)</f>
        <v>Si</v>
      </c>
      <c r="I115" s="119" t="str">
        <f>VLOOKUP(E115,VIP!$A$2:$O9604,8,FALSE)</f>
        <v>Si</v>
      </c>
      <c r="J115" s="119" t="str">
        <f>VLOOKUP(E115,VIP!$A$2:$O9554,8,FALSE)</f>
        <v>Si</v>
      </c>
      <c r="K115" s="119" t="str">
        <f>VLOOKUP(E115,VIP!$A$2:$O13128,6,0)</f>
        <v>NO</v>
      </c>
      <c r="L115" s="121" t="s">
        <v>2458</v>
      </c>
      <c r="M115" s="158" t="s">
        <v>2642</v>
      </c>
      <c r="N115" s="117" t="s">
        <v>2471</v>
      </c>
      <c r="O115" s="151" t="s">
        <v>2472</v>
      </c>
      <c r="P115" s="146"/>
      <c r="Q115" s="157">
        <v>44307.897222222222</v>
      </c>
    </row>
    <row r="116" spans="1:17" s="99" customFormat="1" ht="18" x14ac:dyDescent="0.25">
      <c r="A116" s="119" t="str">
        <f>VLOOKUP(E116,'LISTADO ATM'!$A$2:$C$901,3,0)</f>
        <v>DISTRITO NACIONAL</v>
      </c>
      <c r="B116" s="135" t="s">
        <v>2681</v>
      </c>
      <c r="C116" s="118">
        <v>44307.483159722222</v>
      </c>
      <c r="D116" s="119" t="s">
        <v>2467</v>
      </c>
      <c r="E116" s="120">
        <v>580</v>
      </c>
      <c r="F116" s="151" t="str">
        <f>VLOOKUP(E116,VIP!$A$2:$O12737,2,0)</f>
        <v>DRBR523</v>
      </c>
      <c r="G116" s="119" t="str">
        <f>VLOOKUP(E116,'LISTADO ATM'!$A$2:$B$900,2,0)</f>
        <v xml:space="preserve">ATM Edificio Propagas </v>
      </c>
      <c r="H116" s="119" t="str">
        <f>VLOOKUP(E116,VIP!$A$2:$O17658,7,FALSE)</f>
        <v>Si</v>
      </c>
      <c r="I116" s="119" t="str">
        <f>VLOOKUP(E116,VIP!$A$2:$O9623,8,FALSE)</f>
        <v>Si</v>
      </c>
      <c r="J116" s="119" t="str">
        <f>VLOOKUP(E116,VIP!$A$2:$O9573,8,FALSE)</f>
        <v>Si</v>
      </c>
      <c r="K116" s="119" t="str">
        <f>VLOOKUP(E116,VIP!$A$2:$O13147,6,0)</f>
        <v>NO</v>
      </c>
      <c r="L116" s="121" t="s">
        <v>2458</v>
      </c>
      <c r="M116" s="158" t="s">
        <v>2642</v>
      </c>
      <c r="N116" s="117" t="s">
        <v>2471</v>
      </c>
      <c r="O116" s="151" t="s">
        <v>2472</v>
      </c>
      <c r="P116" s="146"/>
      <c r="Q116" s="157">
        <v>44307.9</v>
      </c>
    </row>
    <row r="117" spans="1:17" s="99" customFormat="1" ht="18" x14ac:dyDescent="0.25">
      <c r="A117" s="119" t="str">
        <f>VLOOKUP(E117,'LISTADO ATM'!$A$2:$C$901,3,0)</f>
        <v>SUR</v>
      </c>
      <c r="B117" s="135" t="s">
        <v>2654</v>
      </c>
      <c r="C117" s="118">
        <v>44307.606400462966</v>
      </c>
      <c r="D117" s="119" t="s">
        <v>2467</v>
      </c>
      <c r="E117" s="120">
        <v>766</v>
      </c>
      <c r="F117" s="151" t="str">
        <f>VLOOKUP(E117,VIP!$A$2:$O12710,2,0)</f>
        <v>DRBR440</v>
      </c>
      <c r="G117" s="119" t="str">
        <f>VLOOKUP(E117,'LISTADO ATM'!$A$2:$B$900,2,0)</f>
        <v xml:space="preserve">ATM Oficina Azua II </v>
      </c>
      <c r="H117" s="119" t="str">
        <f>VLOOKUP(E117,VIP!$A$2:$O17631,7,FALSE)</f>
        <v>Si</v>
      </c>
      <c r="I117" s="119" t="str">
        <f>VLOOKUP(E117,VIP!$A$2:$O9596,8,FALSE)</f>
        <v>Si</v>
      </c>
      <c r="J117" s="119" t="str">
        <f>VLOOKUP(E117,VIP!$A$2:$O9546,8,FALSE)</f>
        <v>Si</v>
      </c>
      <c r="K117" s="119" t="str">
        <f>VLOOKUP(E117,VIP!$A$2:$O13120,6,0)</f>
        <v>SI</v>
      </c>
      <c r="L117" s="121" t="s">
        <v>2458</v>
      </c>
      <c r="M117" s="158" t="s">
        <v>2642</v>
      </c>
      <c r="N117" s="117" t="s">
        <v>2471</v>
      </c>
      <c r="O117" s="151" t="s">
        <v>2472</v>
      </c>
      <c r="P117" s="146"/>
      <c r="Q117" s="157">
        <v>44307.900694444441</v>
      </c>
    </row>
    <row r="118" spans="1:17" s="99" customFormat="1" ht="18" x14ac:dyDescent="0.25">
      <c r="A118" s="119" t="str">
        <f>VLOOKUP(E118,'LISTADO ATM'!$A$2:$C$901,3,0)</f>
        <v>SUR</v>
      </c>
      <c r="B118" s="135">
        <v>335858781</v>
      </c>
      <c r="C118" s="118">
        <v>44305.911840277775</v>
      </c>
      <c r="D118" s="119" t="s">
        <v>2467</v>
      </c>
      <c r="E118" s="120">
        <v>873</v>
      </c>
      <c r="F118" s="151" t="str">
        <f>VLOOKUP(E118,VIP!$A$2:$O12666,2,0)</f>
        <v>DRBR873</v>
      </c>
      <c r="G118" s="119" t="str">
        <f>VLOOKUP(E118,'LISTADO ATM'!$A$2:$B$900,2,0)</f>
        <v xml:space="preserve">ATM Centro de Caja San Cristóbal II </v>
      </c>
      <c r="H118" s="119" t="str">
        <f>VLOOKUP(E118,VIP!$A$2:$O17587,7,FALSE)</f>
        <v>Si</v>
      </c>
      <c r="I118" s="119" t="str">
        <f>VLOOKUP(E118,VIP!$A$2:$O9552,8,FALSE)</f>
        <v>Si</v>
      </c>
      <c r="J118" s="119" t="str">
        <f>VLOOKUP(E118,VIP!$A$2:$O9502,8,FALSE)</f>
        <v>Si</v>
      </c>
      <c r="K118" s="119" t="str">
        <f>VLOOKUP(E118,VIP!$A$2:$O13076,6,0)</f>
        <v>SI</v>
      </c>
      <c r="L118" s="121" t="s">
        <v>2458</v>
      </c>
      <c r="M118" s="117" t="s">
        <v>2464</v>
      </c>
      <c r="N118" s="117" t="s">
        <v>2471</v>
      </c>
      <c r="O118" s="151" t="s">
        <v>2472</v>
      </c>
      <c r="P118" s="146"/>
      <c r="Q118" s="117" t="s">
        <v>2458</v>
      </c>
    </row>
    <row r="119" spans="1:17" s="99" customFormat="1" ht="18" x14ac:dyDescent="0.25">
      <c r="A119" s="119" t="str">
        <f>VLOOKUP(E119,'LISTADO ATM'!$A$2:$C$901,3,0)</f>
        <v>DISTRITO NACIONAL</v>
      </c>
      <c r="B119" s="135" t="s">
        <v>2628</v>
      </c>
      <c r="C119" s="118">
        <v>44307.24726851852</v>
      </c>
      <c r="D119" s="119" t="s">
        <v>2467</v>
      </c>
      <c r="E119" s="120">
        <v>35</v>
      </c>
      <c r="F119" s="151" t="str">
        <f>VLOOKUP(E119,VIP!$A$2:$O12700,2,0)</f>
        <v>DRBR035</v>
      </c>
      <c r="G119" s="119" t="str">
        <f>VLOOKUP(E119,'LISTADO ATM'!$A$2:$B$900,2,0)</f>
        <v xml:space="preserve">ATM Dirección General de Aduanas I </v>
      </c>
      <c r="H119" s="119" t="str">
        <f>VLOOKUP(E119,VIP!$A$2:$O17621,7,FALSE)</f>
        <v>Si</v>
      </c>
      <c r="I119" s="119" t="str">
        <f>VLOOKUP(E119,VIP!$A$2:$O9586,8,FALSE)</f>
        <v>Si</v>
      </c>
      <c r="J119" s="119" t="str">
        <f>VLOOKUP(E119,VIP!$A$2:$O9536,8,FALSE)</f>
        <v>Si</v>
      </c>
      <c r="K119" s="119" t="str">
        <f>VLOOKUP(E119,VIP!$A$2:$O13110,6,0)</f>
        <v>NO</v>
      </c>
      <c r="L119" s="121" t="s">
        <v>2458</v>
      </c>
      <c r="M119" s="117" t="s">
        <v>2464</v>
      </c>
      <c r="N119" s="117" t="s">
        <v>2471</v>
      </c>
      <c r="O119" s="151" t="s">
        <v>2472</v>
      </c>
      <c r="P119" s="146"/>
      <c r="Q119" s="117" t="s">
        <v>2458</v>
      </c>
    </row>
    <row r="120" spans="1:17" s="99" customFormat="1" ht="18" x14ac:dyDescent="0.25">
      <c r="A120" s="119" t="str">
        <f>VLOOKUP(E120,'LISTADO ATM'!$A$2:$C$901,3,0)</f>
        <v>DISTRITO NACIONAL</v>
      </c>
      <c r="B120" s="135" t="s">
        <v>2629</v>
      </c>
      <c r="C120" s="118">
        <v>44307.250486111108</v>
      </c>
      <c r="D120" s="119" t="s">
        <v>2467</v>
      </c>
      <c r="E120" s="120">
        <v>225</v>
      </c>
      <c r="F120" s="151" t="str">
        <f>VLOOKUP(E120,VIP!$A$2:$O12701,2,0)</f>
        <v>DRBR225</v>
      </c>
      <c r="G120" s="119" t="str">
        <f>VLOOKUP(E120,'LISTADO ATM'!$A$2:$B$900,2,0)</f>
        <v xml:space="preserve">ATM S/M Nacional Arroyo Hondo </v>
      </c>
      <c r="H120" s="119" t="str">
        <f>VLOOKUP(E120,VIP!$A$2:$O17622,7,FALSE)</f>
        <v>Si</v>
      </c>
      <c r="I120" s="119" t="str">
        <f>VLOOKUP(E120,VIP!$A$2:$O9587,8,FALSE)</f>
        <v>Si</v>
      </c>
      <c r="J120" s="119" t="str">
        <f>VLOOKUP(E120,VIP!$A$2:$O9537,8,FALSE)</f>
        <v>Si</v>
      </c>
      <c r="K120" s="119" t="str">
        <f>VLOOKUP(E120,VIP!$A$2:$O13111,6,0)</f>
        <v>NO</v>
      </c>
      <c r="L120" s="121" t="s">
        <v>2458</v>
      </c>
      <c r="M120" s="117" t="s">
        <v>2464</v>
      </c>
      <c r="N120" s="117" t="s">
        <v>2471</v>
      </c>
      <c r="O120" s="151" t="s">
        <v>2472</v>
      </c>
      <c r="P120" s="146"/>
      <c r="Q120" s="117" t="s">
        <v>2458</v>
      </c>
    </row>
    <row r="121" spans="1:17" s="99" customFormat="1" ht="18" x14ac:dyDescent="0.25">
      <c r="A121" s="119" t="str">
        <f>VLOOKUP(E121,'LISTADO ATM'!$A$2:$C$901,3,0)</f>
        <v>DISTRITO NACIONAL</v>
      </c>
      <c r="B121" s="135" t="s">
        <v>2639</v>
      </c>
      <c r="C121" s="118">
        <v>44307.343414351853</v>
      </c>
      <c r="D121" s="119" t="s">
        <v>2467</v>
      </c>
      <c r="E121" s="120">
        <v>860</v>
      </c>
      <c r="F121" s="151" t="str">
        <f>VLOOKUP(E121,VIP!$A$2:$O12709,2,0)</f>
        <v>DRBR860</v>
      </c>
      <c r="G121" s="119" t="str">
        <f>VLOOKUP(E121,'LISTADO ATM'!$A$2:$B$900,2,0)</f>
        <v xml:space="preserve">ATM Oficina Bella Vista 27 de Febrero I </v>
      </c>
      <c r="H121" s="119" t="str">
        <f>VLOOKUP(E121,VIP!$A$2:$O17630,7,FALSE)</f>
        <v>Si</v>
      </c>
      <c r="I121" s="119" t="str">
        <f>VLOOKUP(E121,VIP!$A$2:$O9595,8,FALSE)</f>
        <v>Si</v>
      </c>
      <c r="J121" s="119" t="str">
        <f>VLOOKUP(E121,VIP!$A$2:$O9545,8,FALSE)</f>
        <v>Si</v>
      </c>
      <c r="K121" s="119" t="str">
        <f>VLOOKUP(E121,VIP!$A$2:$O13119,6,0)</f>
        <v>NO</v>
      </c>
      <c r="L121" s="121" t="s">
        <v>2458</v>
      </c>
      <c r="M121" s="117" t="s">
        <v>2464</v>
      </c>
      <c r="N121" s="117" t="s">
        <v>2471</v>
      </c>
      <c r="O121" s="151" t="s">
        <v>2472</v>
      </c>
      <c r="P121" s="146"/>
      <c r="Q121" s="117" t="s">
        <v>2458</v>
      </c>
    </row>
    <row r="122" spans="1:17" s="99" customFormat="1" ht="18" x14ac:dyDescent="0.25">
      <c r="A122" s="119" t="str">
        <f>VLOOKUP(E122,'LISTADO ATM'!$A$2:$C$901,3,0)</f>
        <v>NORTE</v>
      </c>
      <c r="B122" s="135" t="s">
        <v>2678</v>
      </c>
      <c r="C122" s="118">
        <v>44307.487696759257</v>
      </c>
      <c r="D122" s="119" t="s">
        <v>2491</v>
      </c>
      <c r="E122" s="120">
        <v>91</v>
      </c>
      <c r="F122" s="151" t="str">
        <f>VLOOKUP(E122,VIP!$A$2:$O12734,2,0)</f>
        <v>DRBR091</v>
      </c>
      <c r="G122" s="119" t="str">
        <f>VLOOKUP(E122,'LISTADO ATM'!$A$2:$B$900,2,0)</f>
        <v xml:space="preserve">ATM UNP Villa Isabela </v>
      </c>
      <c r="H122" s="119" t="str">
        <f>VLOOKUP(E122,VIP!$A$2:$O17655,7,FALSE)</f>
        <v>Si</v>
      </c>
      <c r="I122" s="119" t="str">
        <f>VLOOKUP(E122,VIP!$A$2:$O9620,8,FALSE)</f>
        <v>Si</v>
      </c>
      <c r="J122" s="119" t="str">
        <f>VLOOKUP(E122,VIP!$A$2:$O9570,8,FALSE)</f>
        <v>Si</v>
      </c>
      <c r="K122" s="119" t="str">
        <f>VLOOKUP(E122,VIP!$A$2:$O13144,6,0)</f>
        <v>NO</v>
      </c>
      <c r="L122" s="121" t="s">
        <v>2458</v>
      </c>
      <c r="M122" s="117" t="s">
        <v>2464</v>
      </c>
      <c r="N122" s="117" t="s">
        <v>2471</v>
      </c>
      <c r="O122" s="151" t="s">
        <v>2492</v>
      </c>
      <c r="P122" s="146"/>
      <c r="Q122" s="117" t="s">
        <v>2458</v>
      </c>
    </row>
    <row r="123" spans="1:17" s="99" customFormat="1" ht="18" x14ac:dyDescent="0.25">
      <c r="A123" s="119" t="str">
        <f>VLOOKUP(E123,'LISTADO ATM'!$A$2:$C$901,3,0)</f>
        <v>SUR</v>
      </c>
      <c r="B123" s="135" t="s">
        <v>2741</v>
      </c>
      <c r="C123" s="118">
        <v>44307.726435185185</v>
      </c>
      <c r="D123" s="119" t="s">
        <v>2467</v>
      </c>
      <c r="E123" s="120">
        <v>873</v>
      </c>
      <c r="F123" s="151" t="str">
        <f>VLOOKUP(E123,VIP!$A$2:$O12763,2,0)</f>
        <v>DRBR873</v>
      </c>
      <c r="G123" s="119" t="str">
        <f>VLOOKUP(E123,'LISTADO ATM'!$A$2:$B$900,2,0)</f>
        <v xml:space="preserve">ATM Centro de Caja San Cristóbal II </v>
      </c>
      <c r="H123" s="119" t="str">
        <f>VLOOKUP(E123,VIP!$A$2:$O17684,7,FALSE)</f>
        <v>Si</v>
      </c>
      <c r="I123" s="119" t="str">
        <f>VLOOKUP(E123,VIP!$A$2:$O9649,8,FALSE)</f>
        <v>Si</v>
      </c>
      <c r="J123" s="119" t="str">
        <f>VLOOKUP(E123,VIP!$A$2:$O9599,8,FALSE)</f>
        <v>Si</v>
      </c>
      <c r="K123" s="119" t="str">
        <f>VLOOKUP(E123,VIP!$A$2:$O13173,6,0)</f>
        <v>SI</v>
      </c>
      <c r="L123" s="121" t="s">
        <v>2458</v>
      </c>
      <c r="M123" s="117" t="s">
        <v>2464</v>
      </c>
      <c r="N123" s="117" t="s">
        <v>2471</v>
      </c>
      <c r="O123" s="151" t="s">
        <v>2472</v>
      </c>
      <c r="P123" s="146"/>
      <c r="Q123" s="117" t="s">
        <v>2458</v>
      </c>
    </row>
    <row r="124" spans="1:17" s="99" customFormat="1" ht="18" x14ac:dyDescent="0.25">
      <c r="A124" s="119" t="str">
        <f>VLOOKUP(E124,'LISTADO ATM'!$A$2:$C$901,3,0)</f>
        <v>ESTE</v>
      </c>
      <c r="B124" s="135" t="s">
        <v>2760</v>
      </c>
      <c r="C124" s="118">
        <v>44307.836377314816</v>
      </c>
      <c r="D124" s="119" t="s">
        <v>2491</v>
      </c>
      <c r="E124" s="120">
        <v>385</v>
      </c>
      <c r="F124" s="151" t="str">
        <f>VLOOKUP(E124,VIP!$A$2:$O12758,2,0)</f>
        <v>DRBR385</v>
      </c>
      <c r="G124" s="119" t="str">
        <f>VLOOKUP(E124,'LISTADO ATM'!$A$2:$B$900,2,0)</f>
        <v xml:space="preserve">ATM Plaza Verón I </v>
      </c>
      <c r="H124" s="119" t="str">
        <f>VLOOKUP(E124,VIP!$A$2:$O17679,7,FALSE)</f>
        <v>Si</v>
      </c>
      <c r="I124" s="119" t="str">
        <f>VLOOKUP(E124,VIP!$A$2:$O9644,8,FALSE)</f>
        <v>Si</v>
      </c>
      <c r="J124" s="119" t="str">
        <f>VLOOKUP(E124,VIP!$A$2:$O9594,8,FALSE)</f>
        <v>Si</v>
      </c>
      <c r="K124" s="119" t="str">
        <f>VLOOKUP(E124,VIP!$A$2:$O13168,6,0)</f>
        <v>NO</v>
      </c>
      <c r="L124" s="121" t="s">
        <v>2458</v>
      </c>
      <c r="M124" s="117" t="s">
        <v>2464</v>
      </c>
      <c r="N124" s="117" t="s">
        <v>2471</v>
      </c>
      <c r="O124" s="151" t="s">
        <v>2492</v>
      </c>
      <c r="P124" s="146"/>
      <c r="Q124" s="117" t="s">
        <v>2458</v>
      </c>
    </row>
    <row r="125" spans="1:17" s="99" customFormat="1" ht="18" x14ac:dyDescent="0.25">
      <c r="A125" s="119" t="str">
        <f>VLOOKUP(E125,'LISTADO ATM'!$A$2:$C$901,3,0)</f>
        <v>SUR</v>
      </c>
      <c r="B125" s="135" t="s">
        <v>2754</v>
      </c>
      <c r="C125" s="118">
        <v>44307.877384259256</v>
      </c>
      <c r="D125" s="119" t="s">
        <v>2491</v>
      </c>
      <c r="E125" s="120">
        <v>825</v>
      </c>
      <c r="F125" s="151" t="str">
        <f>VLOOKUP(E125,VIP!$A$2:$O12752,2,0)</f>
        <v>DRBR825</v>
      </c>
      <c r="G125" s="119" t="str">
        <f>VLOOKUP(E125,'LISTADO ATM'!$A$2:$B$900,2,0)</f>
        <v xml:space="preserve">ATM Estacion Eco Cibeles (Las Matas de Farfán) </v>
      </c>
      <c r="H125" s="119" t="str">
        <f>VLOOKUP(E125,VIP!$A$2:$O17673,7,FALSE)</f>
        <v>Si</v>
      </c>
      <c r="I125" s="119" t="str">
        <f>VLOOKUP(E125,VIP!$A$2:$O9638,8,FALSE)</f>
        <v>Si</v>
      </c>
      <c r="J125" s="119" t="str">
        <f>VLOOKUP(E125,VIP!$A$2:$O9588,8,FALSE)</f>
        <v>Si</v>
      </c>
      <c r="K125" s="119" t="str">
        <f>VLOOKUP(E125,VIP!$A$2:$O13162,6,0)</f>
        <v>NO</v>
      </c>
      <c r="L125" s="121" t="s">
        <v>2458</v>
      </c>
      <c r="M125" s="117" t="s">
        <v>2464</v>
      </c>
      <c r="N125" s="117" t="s">
        <v>2471</v>
      </c>
      <c r="O125" s="151" t="s">
        <v>2492</v>
      </c>
      <c r="P125" s="146"/>
      <c r="Q125" s="117" t="s">
        <v>2458</v>
      </c>
    </row>
    <row r="126" spans="1:17" s="99" customFormat="1" ht="18" x14ac:dyDescent="0.25">
      <c r="A126" s="119" t="str">
        <f>VLOOKUP(E126,'LISTADO ATM'!$A$2:$C$901,3,0)</f>
        <v>DISTRITO NACIONAL</v>
      </c>
      <c r="B126" s="135" t="s">
        <v>2751</v>
      </c>
      <c r="C126" s="118">
        <v>44307.879907407405</v>
      </c>
      <c r="D126" s="119" t="s">
        <v>2467</v>
      </c>
      <c r="E126" s="120">
        <v>561</v>
      </c>
      <c r="F126" s="151" t="str">
        <f>VLOOKUP(E126,VIP!$A$2:$O12749,2,0)</f>
        <v>DRBR133</v>
      </c>
      <c r="G126" s="119" t="str">
        <f>VLOOKUP(E126,'LISTADO ATM'!$A$2:$B$900,2,0)</f>
        <v xml:space="preserve">ATM Comando Regional P.N. S.D. Este </v>
      </c>
      <c r="H126" s="119" t="str">
        <f>VLOOKUP(E126,VIP!$A$2:$O17670,7,FALSE)</f>
        <v>Si</v>
      </c>
      <c r="I126" s="119" t="str">
        <f>VLOOKUP(E126,VIP!$A$2:$O9635,8,FALSE)</f>
        <v>Si</v>
      </c>
      <c r="J126" s="119" t="str">
        <f>VLOOKUP(E126,VIP!$A$2:$O9585,8,FALSE)</f>
        <v>Si</v>
      </c>
      <c r="K126" s="119" t="str">
        <f>VLOOKUP(E126,VIP!$A$2:$O13159,6,0)</f>
        <v>NO</v>
      </c>
      <c r="L126" s="121" t="s">
        <v>2458</v>
      </c>
      <c r="M126" s="117" t="s">
        <v>2464</v>
      </c>
      <c r="N126" s="117" t="s">
        <v>2471</v>
      </c>
      <c r="O126" s="151" t="s">
        <v>2472</v>
      </c>
      <c r="P126" s="146"/>
      <c r="Q126" s="117" t="s">
        <v>2458</v>
      </c>
    </row>
    <row r="127" spans="1:17" s="99" customFormat="1" ht="18" x14ac:dyDescent="0.25">
      <c r="A127" s="119" t="str">
        <f>VLOOKUP(E127,'LISTADO ATM'!$A$2:$C$901,3,0)</f>
        <v>DISTRITO NACIONAL</v>
      </c>
      <c r="B127" s="135" t="s">
        <v>2664</v>
      </c>
      <c r="C127" s="118">
        <v>44307.552835648145</v>
      </c>
      <c r="D127" s="119" t="s">
        <v>2467</v>
      </c>
      <c r="E127" s="120">
        <v>406</v>
      </c>
      <c r="F127" s="151" t="str">
        <f>VLOOKUP(E127,VIP!$A$2:$O12720,2,0)</f>
        <v>DRBR406</v>
      </c>
      <c r="G127" s="119" t="str">
        <f>VLOOKUP(E127,'LISTADO ATM'!$A$2:$B$900,2,0)</f>
        <v xml:space="preserve">ATM UNP Plaza Lama Máximo Gómez </v>
      </c>
      <c r="H127" s="119" t="str">
        <f>VLOOKUP(E127,VIP!$A$2:$O17641,7,FALSE)</f>
        <v>Si</v>
      </c>
      <c r="I127" s="119" t="str">
        <f>VLOOKUP(E127,VIP!$A$2:$O9606,8,FALSE)</f>
        <v>Si</v>
      </c>
      <c r="J127" s="119" t="str">
        <f>VLOOKUP(E127,VIP!$A$2:$O9556,8,FALSE)</f>
        <v>Si</v>
      </c>
      <c r="K127" s="119" t="str">
        <f>VLOOKUP(E127,VIP!$A$2:$O13130,6,0)</f>
        <v>SI</v>
      </c>
      <c r="L127" s="121" t="s">
        <v>2690</v>
      </c>
      <c r="M127" s="158" t="s">
        <v>2642</v>
      </c>
      <c r="N127" s="117" t="s">
        <v>2471</v>
      </c>
      <c r="O127" s="151" t="s">
        <v>2472</v>
      </c>
      <c r="P127" s="146"/>
      <c r="Q127" s="157">
        <v>44307.899305555555</v>
      </c>
    </row>
    <row r="128" spans="1:17" s="99" customFormat="1" ht="18" x14ac:dyDescent="0.25">
      <c r="A128" s="119" t="str">
        <f>VLOOKUP(E128,'LISTADO ATM'!$A$2:$C$901,3,0)</f>
        <v>DISTRITO NACIONAL</v>
      </c>
      <c r="B128" s="135">
        <v>335858411</v>
      </c>
      <c r="C128" s="118">
        <v>44305.640798611108</v>
      </c>
      <c r="D128" s="119" t="s">
        <v>2188</v>
      </c>
      <c r="E128" s="120">
        <v>714</v>
      </c>
      <c r="F128" s="151" t="str">
        <f>VLOOKUP(E128,VIP!$A$2:$O12654,2,0)</f>
        <v>DRBR16M</v>
      </c>
      <c r="G128" s="119" t="str">
        <f>VLOOKUP(E128,'LISTADO ATM'!$A$2:$B$900,2,0)</f>
        <v xml:space="preserve">ATM Hospital de Herrera </v>
      </c>
      <c r="H128" s="119" t="str">
        <f>VLOOKUP(E128,VIP!$A$2:$O17575,7,FALSE)</f>
        <v>Si</v>
      </c>
      <c r="I128" s="119" t="str">
        <f>VLOOKUP(E128,VIP!$A$2:$O9540,8,FALSE)</f>
        <v>Si</v>
      </c>
      <c r="J128" s="119" t="str">
        <f>VLOOKUP(E128,VIP!$A$2:$O9490,8,FALSE)</f>
        <v>Si</v>
      </c>
      <c r="K128" s="119" t="str">
        <f>VLOOKUP(E128,VIP!$A$2:$O13064,6,0)</f>
        <v>NO</v>
      </c>
      <c r="L128" s="121" t="s">
        <v>2436</v>
      </c>
      <c r="M128" s="158" t="s">
        <v>2642</v>
      </c>
      <c r="N128" s="117" t="s">
        <v>2471</v>
      </c>
      <c r="O128" s="151" t="s">
        <v>2473</v>
      </c>
      <c r="P128" s="146"/>
      <c r="Q128" s="157">
        <v>44307.606608796297</v>
      </c>
    </row>
    <row r="129" spans="1:17" s="99" customFormat="1" ht="18" x14ac:dyDescent="0.25">
      <c r="A129" s="119" t="str">
        <f>VLOOKUP(E129,'LISTADO ATM'!$A$2:$C$901,3,0)</f>
        <v>NORTE</v>
      </c>
      <c r="B129" s="135">
        <v>335859754</v>
      </c>
      <c r="C129" s="118">
        <v>44306.584178240744</v>
      </c>
      <c r="D129" s="119" t="s">
        <v>2189</v>
      </c>
      <c r="E129" s="120">
        <v>926</v>
      </c>
      <c r="F129" s="151" t="str">
        <f>VLOOKUP(E129,VIP!$A$2:$O12683,2,0)</f>
        <v>DRBR926</v>
      </c>
      <c r="G129" s="119" t="str">
        <f>VLOOKUP(E129,'LISTADO ATM'!$A$2:$B$900,2,0)</f>
        <v>ATM S/M Juan Cepin</v>
      </c>
      <c r="H129" s="119" t="str">
        <f>VLOOKUP(E129,VIP!$A$2:$O17604,7,FALSE)</f>
        <v>N/A</v>
      </c>
      <c r="I129" s="119" t="str">
        <f>VLOOKUP(E129,VIP!$A$2:$O9569,8,FALSE)</f>
        <v>N/A</v>
      </c>
      <c r="J129" s="119" t="str">
        <f>VLOOKUP(E129,VIP!$A$2:$O9519,8,FALSE)</f>
        <v>N/A</v>
      </c>
      <c r="K129" s="119" t="str">
        <f>VLOOKUP(E129,VIP!$A$2:$O13093,6,0)</f>
        <v>N/A</v>
      </c>
      <c r="L129" s="121" t="s">
        <v>2436</v>
      </c>
      <c r="M129" s="117" t="s">
        <v>2464</v>
      </c>
      <c r="N129" s="117" t="s">
        <v>2471</v>
      </c>
      <c r="O129" s="151" t="s">
        <v>2585</v>
      </c>
      <c r="P129" s="146"/>
      <c r="Q129" s="117" t="s">
        <v>2436</v>
      </c>
    </row>
    <row r="130" spans="1:17" s="99" customFormat="1" ht="18" x14ac:dyDescent="0.25">
      <c r="A130" s="119" t="str">
        <f>VLOOKUP(E130,'LISTADO ATM'!$A$2:$C$901,3,0)</f>
        <v>ESTE</v>
      </c>
      <c r="B130" s="135" t="s">
        <v>2695</v>
      </c>
      <c r="C130" s="118">
        <v>44307.608460648145</v>
      </c>
      <c r="D130" s="119" t="s">
        <v>2491</v>
      </c>
      <c r="E130" s="120">
        <v>842</v>
      </c>
      <c r="F130" s="151" t="str">
        <f>VLOOKUP(E130,VIP!$A$2:$O12749,2,0)</f>
        <v>DRBR842</v>
      </c>
      <c r="G130" s="119" t="str">
        <f>VLOOKUP(E130,'LISTADO ATM'!$A$2:$B$900,2,0)</f>
        <v xml:space="preserve">ATM Plaza Orense II (La Romana) </v>
      </c>
      <c r="H130" s="119" t="str">
        <f>VLOOKUP(E130,VIP!$A$2:$O17670,7,FALSE)</f>
        <v>Si</v>
      </c>
      <c r="I130" s="119" t="str">
        <f>VLOOKUP(E130,VIP!$A$2:$O9635,8,FALSE)</f>
        <v>Si</v>
      </c>
      <c r="J130" s="119" t="str">
        <f>VLOOKUP(E130,VIP!$A$2:$O9585,8,FALSE)</f>
        <v>Si</v>
      </c>
      <c r="K130" s="119" t="str">
        <f>VLOOKUP(E130,VIP!$A$2:$O13159,6,0)</f>
        <v>NO</v>
      </c>
      <c r="L130" s="121" t="s">
        <v>2704</v>
      </c>
      <c r="M130" s="158" t="s">
        <v>2642</v>
      </c>
      <c r="N130" s="117" t="s">
        <v>2702</v>
      </c>
      <c r="O130" s="151" t="s">
        <v>2705</v>
      </c>
      <c r="P130" s="146" t="s">
        <v>2709</v>
      </c>
      <c r="Q130" s="157" t="s">
        <v>2704</v>
      </c>
    </row>
    <row r="131" spans="1:17" s="99" customFormat="1" ht="18" x14ac:dyDescent="0.25">
      <c r="A131" s="119" t="str">
        <f>VLOOKUP(E131,'LISTADO ATM'!$A$2:$C$901,3,0)</f>
        <v>DISTRITO NACIONAL</v>
      </c>
      <c r="B131" s="135" t="s">
        <v>2694</v>
      </c>
      <c r="C131" s="118">
        <v>44307.610219907408</v>
      </c>
      <c r="D131" s="119" t="s">
        <v>2491</v>
      </c>
      <c r="E131" s="120">
        <v>314</v>
      </c>
      <c r="F131" s="151" t="str">
        <f>VLOOKUP(E131,VIP!$A$2:$O12748,2,0)</f>
        <v>DRBR314</v>
      </c>
      <c r="G131" s="119" t="str">
        <f>VLOOKUP(E131,'LISTADO ATM'!$A$2:$B$900,2,0)</f>
        <v xml:space="preserve">ATM UNP Cambita Garabito (San Cristóbal) </v>
      </c>
      <c r="H131" s="119" t="str">
        <f>VLOOKUP(E131,VIP!$A$2:$O17669,7,FALSE)</f>
        <v>Si</v>
      </c>
      <c r="I131" s="119" t="str">
        <f>VLOOKUP(E131,VIP!$A$2:$O9634,8,FALSE)</f>
        <v>Si</v>
      </c>
      <c r="J131" s="119" t="str">
        <f>VLOOKUP(E131,VIP!$A$2:$O9584,8,FALSE)</f>
        <v>Si</v>
      </c>
      <c r="K131" s="119" t="str">
        <f>VLOOKUP(E131,VIP!$A$2:$O13158,6,0)</f>
        <v>NO</v>
      </c>
      <c r="L131" s="121" t="s">
        <v>2704</v>
      </c>
      <c r="M131" s="158" t="s">
        <v>2642</v>
      </c>
      <c r="N131" s="117" t="s">
        <v>2702</v>
      </c>
      <c r="O131" s="151" t="s">
        <v>2705</v>
      </c>
      <c r="P131" s="146" t="s">
        <v>2709</v>
      </c>
      <c r="Q131" s="157" t="s">
        <v>2704</v>
      </c>
    </row>
    <row r="132" spans="1:17" s="99" customFormat="1" ht="18" x14ac:dyDescent="0.25">
      <c r="A132" s="119" t="str">
        <f>VLOOKUP(E132,'LISTADO ATM'!$A$2:$C$901,3,0)</f>
        <v>NORTE</v>
      </c>
      <c r="B132" s="135" t="s">
        <v>2693</v>
      </c>
      <c r="C132" s="118">
        <v>44307.611504629633</v>
      </c>
      <c r="D132" s="119" t="s">
        <v>2491</v>
      </c>
      <c r="E132" s="120">
        <v>756</v>
      </c>
      <c r="F132" s="151" t="str">
        <f>VLOOKUP(E132,VIP!$A$2:$O12747,2,0)</f>
        <v>DRBR756</v>
      </c>
      <c r="G132" s="119" t="str">
        <f>VLOOKUP(E132,'LISTADO ATM'!$A$2:$B$900,2,0)</f>
        <v xml:space="preserve">ATM UNP Villa La Mata (Cotuí) </v>
      </c>
      <c r="H132" s="119" t="str">
        <f>VLOOKUP(E132,VIP!$A$2:$O17668,7,FALSE)</f>
        <v>Si</v>
      </c>
      <c r="I132" s="119" t="str">
        <f>VLOOKUP(E132,VIP!$A$2:$O9633,8,FALSE)</f>
        <v>Si</v>
      </c>
      <c r="J132" s="119" t="str">
        <f>VLOOKUP(E132,VIP!$A$2:$O9583,8,FALSE)</f>
        <v>Si</v>
      </c>
      <c r="K132" s="119" t="str">
        <f>VLOOKUP(E132,VIP!$A$2:$O13157,6,0)</f>
        <v>NO</v>
      </c>
      <c r="L132" s="121" t="s">
        <v>2704</v>
      </c>
      <c r="M132" s="158" t="s">
        <v>2642</v>
      </c>
      <c r="N132" s="117" t="s">
        <v>2702</v>
      </c>
      <c r="O132" s="151" t="s">
        <v>2705</v>
      </c>
      <c r="P132" s="146" t="s">
        <v>2709</v>
      </c>
      <c r="Q132" s="157" t="s">
        <v>2704</v>
      </c>
    </row>
    <row r="133" spans="1:17" s="99" customFormat="1" ht="18" x14ac:dyDescent="0.25">
      <c r="A133" s="119" t="str">
        <f>VLOOKUP(E133,'LISTADO ATM'!$A$2:$C$901,3,0)</f>
        <v>SUR</v>
      </c>
      <c r="B133" s="135" t="s">
        <v>2692</v>
      </c>
      <c r="C133" s="118">
        <v>44307.61278935185</v>
      </c>
      <c r="D133" s="119" t="s">
        <v>2491</v>
      </c>
      <c r="E133" s="120">
        <v>311</v>
      </c>
      <c r="F133" s="151" t="str">
        <f>VLOOKUP(E133,VIP!$A$2:$O12746,2,0)</f>
        <v>DRBR381</v>
      </c>
      <c r="G133" s="119" t="str">
        <f>VLOOKUP(E133,'LISTADO ATM'!$A$2:$B$900,2,0)</f>
        <v>ATM Plaza Eroski</v>
      </c>
      <c r="H133" s="119" t="str">
        <f>VLOOKUP(E133,VIP!$A$2:$O17667,7,FALSE)</f>
        <v>Si</v>
      </c>
      <c r="I133" s="119" t="str">
        <f>VLOOKUP(E133,VIP!$A$2:$O9632,8,FALSE)</f>
        <v>Si</v>
      </c>
      <c r="J133" s="119" t="str">
        <f>VLOOKUP(E133,VIP!$A$2:$O9582,8,FALSE)</f>
        <v>Si</v>
      </c>
      <c r="K133" s="119" t="str">
        <f>VLOOKUP(E133,VIP!$A$2:$O13156,6,0)</f>
        <v>NO</v>
      </c>
      <c r="L133" s="121" t="s">
        <v>2704</v>
      </c>
      <c r="M133" s="158" t="s">
        <v>2642</v>
      </c>
      <c r="N133" s="117" t="s">
        <v>2702</v>
      </c>
      <c r="O133" s="151" t="s">
        <v>2705</v>
      </c>
      <c r="P133" s="146" t="s">
        <v>2709</v>
      </c>
      <c r="Q133" s="157" t="s">
        <v>2704</v>
      </c>
    </row>
    <row r="134" spans="1:17" s="99" customFormat="1" ht="18" x14ac:dyDescent="0.25">
      <c r="A134" s="119" t="str">
        <f>VLOOKUP(E134,'LISTADO ATM'!$A$2:$C$901,3,0)</f>
        <v>NORTE</v>
      </c>
      <c r="B134" s="135">
        <v>335858761</v>
      </c>
      <c r="C134" s="118">
        <v>44305.855636574073</v>
      </c>
      <c r="D134" s="119" t="s">
        <v>2189</v>
      </c>
      <c r="E134" s="120">
        <v>736</v>
      </c>
      <c r="F134" s="151" t="str">
        <f>VLOOKUP(E134,VIP!$A$2:$O12683,2,0)</f>
        <v>DRBR071</v>
      </c>
      <c r="G134" s="119" t="str">
        <f>VLOOKUP(E134,'LISTADO ATM'!$A$2:$B$900,2,0)</f>
        <v xml:space="preserve">ATM Oficina Puerto Plata I </v>
      </c>
      <c r="H134" s="119" t="str">
        <f>VLOOKUP(E134,VIP!$A$2:$O17604,7,FALSE)</f>
        <v>Si</v>
      </c>
      <c r="I134" s="119" t="str">
        <f>VLOOKUP(E134,VIP!$A$2:$O9569,8,FALSE)</f>
        <v>Si</v>
      </c>
      <c r="J134" s="119" t="str">
        <f>VLOOKUP(E134,VIP!$A$2:$O9519,8,FALSE)</f>
        <v>Si</v>
      </c>
      <c r="K134" s="119" t="str">
        <f>VLOOKUP(E134,VIP!$A$2:$O13093,6,0)</f>
        <v>SI</v>
      </c>
      <c r="L134" s="121" t="s">
        <v>2430</v>
      </c>
      <c r="M134" s="158" t="s">
        <v>2642</v>
      </c>
      <c r="N134" s="117" t="s">
        <v>2471</v>
      </c>
      <c r="O134" s="151" t="s">
        <v>2500</v>
      </c>
      <c r="P134" s="146"/>
      <c r="Q134" s="157">
        <v>44307.606608796297</v>
      </c>
    </row>
    <row r="135" spans="1:17" s="99" customFormat="1" ht="18" x14ac:dyDescent="0.25">
      <c r="A135" s="119" t="str">
        <f>VLOOKUP(E135,'LISTADO ATM'!$A$2:$C$901,3,0)</f>
        <v>DISTRITO NACIONAL</v>
      </c>
      <c r="B135" s="135">
        <v>335859937</v>
      </c>
      <c r="C135" s="118">
        <v>44306.653090277781</v>
      </c>
      <c r="D135" s="119" t="s">
        <v>2188</v>
      </c>
      <c r="E135" s="120">
        <v>698</v>
      </c>
      <c r="F135" s="151" t="str">
        <f>VLOOKUP(E135,VIP!$A$2:$O12676,2,0)</f>
        <v>DRBR698</v>
      </c>
      <c r="G135" s="119" t="str">
        <f>VLOOKUP(E135,'LISTADO ATM'!$A$2:$B$900,2,0)</f>
        <v>ATM Parador Bellamar</v>
      </c>
      <c r="H135" s="119" t="str">
        <f>VLOOKUP(E135,VIP!$A$2:$O17597,7,FALSE)</f>
        <v>Si</v>
      </c>
      <c r="I135" s="119" t="str">
        <f>VLOOKUP(E135,VIP!$A$2:$O9562,8,FALSE)</f>
        <v>Si</v>
      </c>
      <c r="J135" s="119" t="str">
        <f>VLOOKUP(E135,VIP!$A$2:$O9512,8,FALSE)</f>
        <v>Si</v>
      </c>
      <c r="K135" s="119" t="str">
        <f>VLOOKUP(E135,VIP!$A$2:$O13086,6,0)</f>
        <v>NO</v>
      </c>
      <c r="L135" s="121" t="s">
        <v>2430</v>
      </c>
      <c r="M135" s="158" t="s">
        <v>2642</v>
      </c>
      <c r="N135" s="117" t="s">
        <v>2471</v>
      </c>
      <c r="O135" s="151" t="s">
        <v>2473</v>
      </c>
      <c r="P135" s="146"/>
      <c r="Q135" s="157">
        <v>44307.606608796297</v>
      </c>
    </row>
    <row r="136" spans="1:17" s="99" customFormat="1" ht="18" x14ac:dyDescent="0.25">
      <c r="A136" s="119" t="str">
        <f>VLOOKUP(E136,'LISTADO ATM'!$A$2:$C$901,3,0)</f>
        <v>DISTRITO NACIONAL</v>
      </c>
      <c r="B136" s="135" t="s">
        <v>2724</v>
      </c>
      <c r="C136" s="118">
        <v>44307.639641203707</v>
      </c>
      <c r="D136" s="119" t="s">
        <v>2188</v>
      </c>
      <c r="E136" s="120">
        <v>165</v>
      </c>
      <c r="F136" s="151" t="str">
        <f>VLOOKUP(E136,VIP!$A$2:$O12760,2,0)</f>
        <v>DRBR165</v>
      </c>
      <c r="G136" s="119" t="str">
        <f>VLOOKUP(E136,'LISTADO ATM'!$A$2:$B$900,2,0)</f>
        <v>ATM Autoservicio Megacentro</v>
      </c>
      <c r="H136" s="119" t="str">
        <f>VLOOKUP(E136,VIP!$A$2:$O17681,7,FALSE)</f>
        <v>Si</v>
      </c>
      <c r="I136" s="119" t="str">
        <f>VLOOKUP(E136,VIP!$A$2:$O9646,8,FALSE)</f>
        <v>Si</v>
      </c>
      <c r="J136" s="119" t="str">
        <f>VLOOKUP(E136,VIP!$A$2:$O9596,8,FALSE)</f>
        <v>Si</v>
      </c>
      <c r="K136" s="119" t="str">
        <f>VLOOKUP(E136,VIP!$A$2:$O13170,6,0)</f>
        <v>SI</v>
      </c>
      <c r="L136" s="121" t="s">
        <v>2430</v>
      </c>
      <c r="M136" s="117" t="s">
        <v>2464</v>
      </c>
      <c r="N136" s="117" t="s">
        <v>2471</v>
      </c>
      <c r="O136" s="151" t="s">
        <v>2473</v>
      </c>
      <c r="P136" s="146"/>
      <c r="Q136" s="162" t="s">
        <v>2430</v>
      </c>
    </row>
    <row r="137" spans="1:17" s="99" customFormat="1" ht="18" x14ac:dyDescent="0.25">
      <c r="A137" s="119" t="str">
        <f>VLOOKUP(E137,'LISTADO ATM'!$A$2:$C$901,3,0)</f>
        <v>DISTRITO NACIONAL</v>
      </c>
      <c r="B137" s="135" t="s">
        <v>2758</v>
      </c>
      <c r="C137" s="118">
        <v>44307.873807870368</v>
      </c>
      <c r="D137" s="119" t="s">
        <v>2188</v>
      </c>
      <c r="E137" s="120">
        <v>493</v>
      </c>
      <c r="F137" s="151" t="str">
        <f>VLOOKUP(E137,VIP!$A$2:$O12756,2,0)</f>
        <v>DRBR493</v>
      </c>
      <c r="G137" s="119" t="str">
        <f>VLOOKUP(E137,'LISTADO ATM'!$A$2:$B$900,2,0)</f>
        <v xml:space="preserve">ATM Oficina Haina Occidental II </v>
      </c>
      <c r="H137" s="119" t="str">
        <f>VLOOKUP(E137,VIP!$A$2:$O17677,7,FALSE)</f>
        <v>Si</v>
      </c>
      <c r="I137" s="119" t="str">
        <f>VLOOKUP(E137,VIP!$A$2:$O9642,8,FALSE)</f>
        <v>Si</v>
      </c>
      <c r="J137" s="119" t="str">
        <f>VLOOKUP(E137,VIP!$A$2:$O9592,8,FALSE)</f>
        <v>Si</v>
      </c>
      <c r="K137" s="119" t="str">
        <f>VLOOKUP(E137,VIP!$A$2:$O13166,6,0)</f>
        <v>NO</v>
      </c>
      <c r="L137" s="121" t="s">
        <v>2430</v>
      </c>
      <c r="M137" s="117" t="s">
        <v>2464</v>
      </c>
      <c r="N137" s="117" t="s">
        <v>2471</v>
      </c>
      <c r="O137" s="151" t="s">
        <v>2473</v>
      </c>
      <c r="P137" s="146"/>
      <c r="Q137" s="117" t="s">
        <v>2430</v>
      </c>
    </row>
    <row r="138" spans="1:17" s="99" customFormat="1" ht="18" x14ac:dyDescent="0.25">
      <c r="A138" s="119" t="str">
        <f>VLOOKUP(E138,'LISTADO ATM'!$A$2:$C$901,3,0)</f>
        <v>DISTRITO NACIONAL</v>
      </c>
      <c r="B138" s="135" t="s">
        <v>2757</v>
      </c>
      <c r="C138" s="118">
        <v>44307.874722222223</v>
      </c>
      <c r="D138" s="119" t="s">
        <v>2188</v>
      </c>
      <c r="E138" s="120">
        <v>264</v>
      </c>
      <c r="F138" s="151" t="str">
        <f>VLOOKUP(E138,VIP!$A$2:$O12755,2,0)</f>
        <v>DRBR264</v>
      </c>
      <c r="G138" s="119" t="str">
        <f>VLOOKUP(E138,'LISTADO ATM'!$A$2:$B$900,2,0)</f>
        <v xml:space="preserve">ATM S/M Nacional Independencia </v>
      </c>
      <c r="H138" s="119" t="str">
        <f>VLOOKUP(E138,VIP!$A$2:$O17676,7,FALSE)</f>
        <v>Si</v>
      </c>
      <c r="I138" s="119" t="str">
        <f>VLOOKUP(E138,VIP!$A$2:$O9641,8,FALSE)</f>
        <v>Si</v>
      </c>
      <c r="J138" s="119" t="str">
        <f>VLOOKUP(E138,VIP!$A$2:$O9591,8,FALSE)</f>
        <v>Si</v>
      </c>
      <c r="K138" s="119" t="str">
        <f>VLOOKUP(E138,VIP!$A$2:$O13165,6,0)</f>
        <v>SI</v>
      </c>
      <c r="L138" s="121" t="s">
        <v>2430</v>
      </c>
      <c r="M138" s="117" t="s">
        <v>2464</v>
      </c>
      <c r="N138" s="117" t="s">
        <v>2471</v>
      </c>
      <c r="O138" s="151" t="s">
        <v>2473</v>
      </c>
      <c r="P138" s="146"/>
      <c r="Q138" s="117" t="s">
        <v>2430</v>
      </c>
    </row>
    <row r="139" spans="1:17" s="99" customFormat="1" ht="18" x14ac:dyDescent="0.25">
      <c r="A139" s="119" t="e">
        <f>VLOOKUP(E139,'LISTADO ATM'!$A$2:$C$901,3,0)</f>
        <v>#N/A</v>
      </c>
      <c r="B139" s="135" t="s">
        <v>2755</v>
      </c>
      <c r="C139" s="118">
        <v>44307.876666666663</v>
      </c>
      <c r="D139" s="119" t="s">
        <v>2188</v>
      </c>
      <c r="E139" s="120">
        <v>368</v>
      </c>
      <c r="F139" s="151" t="str">
        <f>VLOOKUP(E139,VIP!$A$2:$O12753,2,0)</f>
        <v xml:space="preserve">DRBR368 </v>
      </c>
      <c r="G139" s="119" t="e">
        <f>VLOOKUP(E139,'LISTADO ATM'!$A$2:$B$900,2,0)</f>
        <v>#N/A</v>
      </c>
      <c r="H139" s="119" t="str">
        <f>VLOOKUP(E139,VIP!$A$2:$O17674,7,FALSE)</f>
        <v>N/A</v>
      </c>
      <c r="I139" s="119" t="str">
        <f>VLOOKUP(E139,VIP!$A$2:$O9639,8,FALSE)</f>
        <v>N/A</v>
      </c>
      <c r="J139" s="119" t="str">
        <f>VLOOKUP(E139,VIP!$A$2:$O9589,8,FALSE)</f>
        <v>N/A</v>
      </c>
      <c r="K139" s="119" t="str">
        <f>VLOOKUP(E139,VIP!$A$2:$O13163,6,0)</f>
        <v>N/A</v>
      </c>
      <c r="L139" s="121" t="s">
        <v>2430</v>
      </c>
      <c r="M139" s="117" t="s">
        <v>2464</v>
      </c>
      <c r="N139" s="117" t="s">
        <v>2471</v>
      </c>
      <c r="O139" s="151" t="s">
        <v>2473</v>
      </c>
      <c r="P139" s="146"/>
      <c r="Q139" s="117" t="s">
        <v>2430</v>
      </c>
    </row>
    <row r="140" spans="1:17" s="99" customFormat="1" ht="18" x14ac:dyDescent="0.25">
      <c r="A140" s="119" t="str">
        <f>VLOOKUP(E140,'LISTADO ATM'!$A$2:$C$901,3,0)</f>
        <v>DISTRITO NACIONAL</v>
      </c>
      <c r="B140" s="135" t="s">
        <v>2753</v>
      </c>
      <c r="C140" s="118">
        <v>44307.877453703702</v>
      </c>
      <c r="D140" s="119" t="s">
        <v>2188</v>
      </c>
      <c r="E140" s="120">
        <v>562</v>
      </c>
      <c r="F140" s="151" t="str">
        <f>VLOOKUP(E140,VIP!$A$2:$O12751,2,0)</f>
        <v>DRBR226</v>
      </c>
      <c r="G140" s="119" t="str">
        <f>VLOOKUP(E140,'LISTADO ATM'!$A$2:$B$900,2,0)</f>
        <v xml:space="preserve">ATM S/M Jumbo Carretera Mella </v>
      </c>
      <c r="H140" s="119" t="str">
        <f>VLOOKUP(E140,VIP!$A$2:$O17672,7,FALSE)</f>
        <v>Si</v>
      </c>
      <c r="I140" s="119" t="str">
        <f>VLOOKUP(E140,VIP!$A$2:$O9637,8,FALSE)</f>
        <v>Si</v>
      </c>
      <c r="J140" s="119" t="str">
        <f>VLOOKUP(E140,VIP!$A$2:$O9587,8,FALSE)</f>
        <v>Si</v>
      </c>
      <c r="K140" s="119" t="str">
        <f>VLOOKUP(E140,VIP!$A$2:$O13161,6,0)</f>
        <v>SI</v>
      </c>
      <c r="L140" s="121" t="s">
        <v>2430</v>
      </c>
      <c r="M140" s="117" t="s">
        <v>2464</v>
      </c>
      <c r="N140" s="117" t="s">
        <v>2471</v>
      </c>
      <c r="O140" s="151" t="s">
        <v>2473</v>
      </c>
      <c r="P140" s="146"/>
      <c r="Q140" s="117" t="s">
        <v>2430</v>
      </c>
    </row>
    <row r="141" spans="1:17" s="99" customFormat="1" ht="18" x14ac:dyDescent="0.25">
      <c r="A141" s="119" t="str">
        <f>VLOOKUP(E141,'LISTADO ATM'!$A$2:$C$901,3,0)</f>
        <v>NORTE</v>
      </c>
      <c r="B141" s="135" t="s">
        <v>2698</v>
      </c>
      <c r="C141" s="118">
        <v>44307.602685185186</v>
      </c>
      <c r="D141" s="119" t="s">
        <v>2491</v>
      </c>
      <c r="E141" s="120">
        <v>778</v>
      </c>
      <c r="F141" s="151" t="str">
        <f>VLOOKUP(E141,VIP!$A$2:$O12752,2,0)</f>
        <v>DRBR202</v>
      </c>
      <c r="G141" s="119" t="str">
        <f>VLOOKUP(E141,'LISTADO ATM'!$A$2:$B$900,2,0)</f>
        <v xml:space="preserve">ATM Oficina Esperanza (Mao) </v>
      </c>
      <c r="H141" s="119" t="str">
        <f>VLOOKUP(E141,VIP!$A$2:$O17673,7,FALSE)</f>
        <v>Si</v>
      </c>
      <c r="I141" s="119" t="str">
        <f>VLOOKUP(E141,VIP!$A$2:$O9638,8,FALSE)</f>
        <v>Si</v>
      </c>
      <c r="J141" s="119" t="str">
        <f>VLOOKUP(E141,VIP!$A$2:$O9588,8,FALSE)</f>
        <v>Si</v>
      </c>
      <c r="K141" s="119" t="str">
        <f>VLOOKUP(E141,VIP!$A$2:$O13162,6,0)</f>
        <v>NO</v>
      </c>
      <c r="L141" s="121" t="s">
        <v>2707</v>
      </c>
      <c r="M141" s="158" t="s">
        <v>2642</v>
      </c>
      <c r="N141" s="117" t="s">
        <v>2702</v>
      </c>
      <c r="O141" s="151" t="s">
        <v>2705</v>
      </c>
      <c r="P141" s="146" t="s">
        <v>2709</v>
      </c>
      <c r="Q141" s="157" t="s">
        <v>2707</v>
      </c>
    </row>
    <row r="142" spans="1:17" s="99" customFormat="1" ht="18" x14ac:dyDescent="0.25">
      <c r="A142" s="119" t="str">
        <f>VLOOKUP(E142,'LISTADO ATM'!$A$2:$C$901,3,0)</f>
        <v>ESTE</v>
      </c>
      <c r="B142" s="135">
        <v>335856978</v>
      </c>
      <c r="C142" s="118">
        <v>44304.558981481481</v>
      </c>
      <c r="D142" s="119" t="s">
        <v>2467</v>
      </c>
      <c r="E142" s="120">
        <v>651</v>
      </c>
      <c r="F142" s="151" t="str">
        <f>VLOOKUP(E142,VIP!$A$2:$O12638,2,0)</f>
        <v>DRBR651</v>
      </c>
      <c r="G142" s="119" t="str">
        <f>VLOOKUP(E142,'LISTADO ATM'!$A$2:$B$900,2,0)</f>
        <v>ATM Eco Petroleo Romana</v>
      </c>
      <c r="H142" s="119" t="str">
        <f>VLOOKUP(E142,VIP!$A$2:$O17559,7,FALSE)</f>
        <v>Si</v>
      </c>
      <c r="I142" s="119" t="str">
        <f>VLOOKUP(E142,VIP!$A$2:$O9524,8,FALSE)</f>
        <v>Si</v>
      </c>
      <c r="J142" s="119" t="str">
        <f>VLOOKUP(E142,VIP!$A$2:$O9474,8,FALSE)</f>
        <v>Si</v>
      </c>
      <c r="K142" s="119" t="str">
        <f>VLOOKUP(E142,VIP!$A$2:$O13048,6,0)</f>
        <v>NO</v>
      </c>
      <c r="L142" s="121" t="s">
        <v>2528</v>
      </c>
      <c r="M142" s="158" t="s">
        <v>2642</v>
      </c>
      <c r="N142" s="117" t="s">
        <v>2471</v>
      </c>
      <c r="O142" s="151" t="s">
        <v>2472</v>
      </c>
      <c r="P142" s="146"/>
      <c r="Q142" s="157">
        <v>44307.435300925928</v>
      </c>
    </row>
    <row r="143" spans="1:17" s="99" customFormat="1" ht="18" x14ac:dyDescent="0.25">
      <c r="A143" s="119" t="str">
        <f>VLOOKUP(E143,'LISTADO ATM'!$A$2:$C$901,3,0)</f>
        <v>DISTRITO NACIONAL</v>
      </c>
      <c r="B143" s="135">
        <v>335858595</v>
      </c>
      <c r="C143" s="118">
        <v>44305.693993055553</v>
      </c>
      <c r="D143" s="119" t="s">
        <v>2467</v>
      </c>
      <c r="E143" s="120">
        <v>904</v>
      </c>
      <c r="F143" s="151" t="str">
        <f>VLOOKUP(E143,VIP!$A$2:$O12674,2,0)</f>
        <v>DRBR24B</v>
      </c>
      <c r="G143" s="119" t="str">
        <f>VLOOKUP(E143,'LISTADO ATM'!$A$2:$B$900,2,0)</f>
        <v xml:space="preserve">ATM Oficina Multicentro La Sirena Churchill </v>
      </c>
      <c r="H143" s="119" t="str">
        <f>VLOOKUP(E143,VIP!$A$2:$O17595,7,FALSE)</f>
        <v>Si</v>
      </c>
      <c r="I143" s="119" t="str">
        <f>VLOOKUP(E143,VIP!$A$2:$O9560,8,FALSE)</f>
        <v>Si</v>
      </c>
      <c r="J143" s="119" t="str">
        <f>VLOOKUP(E143,VIP!$A$2:$O9510,8,FALSE)</f>
        <v>Si</v>
      </c>
      <c r="K143" s="119" t="str">
        <f>VLOOKUP(E143,VIP!$A$2:$O13084,6,0)</f>
        <v>SI</v>
      </c>
      <c r="L143" s="121" t="s">
        <v>2528</v>
      </c>
      <c r="M143" s="158" t="s">
        <v>2642</v>
      </c>
      <c r="N143" s="117" t="s">
        <v>2471</v>
      </c>
      <c r="O143" s="151" t="s">
        <v>2472</v>
      </c>
      <c r="P143" s="146"/>
      <c r="Q143" s="157">
        <v>44307.435300925928</v>
      </c>
    </row>
    <row r="144" spans="1:17" s="99" customFormat="1" ht="18" x14ac:dyDescent="0.25">
      <c r="A144" s="119" t="str">
        <f>VLOOKUP(E144,'LISTADO ATM'!$A$2:$C$901,3,0)</f>
        <v>DISTRITO NACIONAL</v>
      </c>
      <c r="B144" s="135">
        <v>335856901</v>
      </c>
      <c r="C144" s="118">
        <v>44303.790578703702</v>
      </c>
      <c r="D144" s="119" t="s">
        <v>2467</v>
      </c>
      <c r="E144" s="120">
        <v>486</v>
      </c>
      <c r="F144" s="151" t="str">
        <f>VLOOKUP(E144,VIP!$A$2:$O12642,2,0)</f>
        <v>DRBR486</v>
      </c>
      <c r="G144" s="119" t="str">
        <f>VLOOKUP(E144,'LISTADO ATM'!$A$2:$B$900,2,0)</f>
        <v xml:space="preserve">ATM Olé La Caleta </v>
      </c>
      <c r="H144" s="119" t="str">
        <f>VLOOKUP(E144,VIP!$A$2:$O17563,7,FALSE)</f>
        <v>Si</v>
      </c>
      <c r="I144" s="119" t="str">
        <f>VLOOKUP(E144,VIP!$A$2:$O9528,8,FALSE)</f>
        <v>Si</v>
      </c>
      <c r="J144" s="119" t="str">
        <f>VLOOKUP(E144,VIP!$A$2:$O9478,8,FALSE)</f>
        <v>Si</v>
      </c>
      <c r="K144" s="119" t="str">
        <f>VLOOKUP(E144,VIP!$A$2:$O13052,6,0)</f>
        <v>NO</v>
      </c>
      <c r="L144" s="121" t="s">
        <v>2528</v>
      </c>
      <c r="M144" s="158" t="s">
        <v>2642</v>
      </c>
      <c r="N144" s="117" t="s">
        <v>2471</v>
      </c>
      <c r="O144" s="151" t="s">
        <v>2472</v>
      </c>
      <c r="P144" s="146"/>
      <c r="Q144" s="157">
        <v>44307.874305555553</v>
      </c>
    </row>
    <row r="145" spans="1:17" s="99" customFormat="1" ht="18" x14ac:dyDescent="0.25">
      <c r="A145" s="119" t="str">
        <f>VLOOKUP(E145,'LISTADO ATM'!$A$2:$C$901,3,0)</f>
        <v>SUR</v>
      </c>
      <c r="B145" s="135">
        <v>335859532</v>
      </c>
      <c r="C145" s="118">
        <v>44306.507060185184</v>
      </c>
      <c r="D145" s="119" t="s">
        <v>2467</v>
      </c>
      <c r="E145" s="120">
        <v>592</v>
      </c>
      <c r="F145" s="151" t="str">
        <f>VLOOKUP(E145,VIP!$A$2:$O12675,2,0)</f>
        <v>DRBR081</v>
      </c>
      <c r="G145" s="119" t="str">
        <f>VLOOKUP(E145,'LISTADO ATM'!$A$2:$B$900,2,0)</f>
        <v xml:space="preserve">ATM Centro de Caja San Cristóbal I </v>
      </c>
      <c r="H145" s="119" t="str">
        <f>VLOOKUP(E145,VIP!$A$2:$O17596,7,FALSE)</f>
        <v>Si</v>
      </c>
      <c r="I145" s="119" t="str">
        <f>VLOOKUP(E145,VIP!$A$2:$O9561,8,FALSE)</f>
        <v>Si</v>
      </c>
      <c r="J145" s="119" t="str">
        <f>VLOOKUP(E145,VIP!$A$2:$O9511,8,FALSE)</f>
        <v>Si</v>
      </c>
      <c r="K145" s="119" t="str">
        <f>VLOOKUP(E145,VIP!$A$2:$O13085,6,0)</f>
        <v>SI</v>
      </c>
      <c r="L145" s="121" t="s">
        <v>2528</v>
      </c>
      <c r="M145" s="117" t="s">
        <v>2464</v>
      </c>
      <c r="N145" s="117" t="s">
        <v>2471</v>
      </c>
      <c r="O145" s="151" t="s">
        <v>2472</v>
      </c>
      <c r="P145" s="146"/>
      <c r="Q145" s="117" t="s">
        <v>2427</v>
      </c>
    </row>
    <row r="146" spans="1:17" s="99" customFormat="1" ht="18" x14ac:dyDescent="0.25">
      <c r="A146" s="119" t="str">
        <f>VLOOKUP(E146,'LISTADO ATM'!$A$2:$C$901,3,0)</f>
        <v>DISTRITO NACIONAL</v>
      </c>
      <c r="B146" s="135">
        <v>335859548</v>
      </c>
      <c r="C146" s="118">
        <v>44306.512523148151</v>
      </c>
      <c r="D146" s="119" t="s">
        <v>2467</v>
      </c>
      <c r="E146" s="120">
        <v>563</v>
      </c>
      <c r="F146" s="151" t="str">
        <f>VLOOKUP(E146,VIP!$A$2:$O12674,2,0)</f>
        <v>DRBR233</v>
      </c>
      <c r="G146" s="119" t="str">
        <f>VLOOKUP(E146,'LISTADO ATM'!$A$2:$B$900,2,0)</f>
        <v xml:space="preserve">ATM Base Aérea San Isidro </v>
      </c>
      <c r="H146" s="119" t="str">
        <f>VLOOKUP(E146,VIP!$A$2:$O17595,7,FALSE)</f>
        <v>Si</v>
      </c>
      <c r="I146" s="119" t="str">
        <f>VLOOKUP(E146,VIP!$A$2:$O9560,8,FALSE)</f>
        <v>Si</v>
      </c>
      <c r="J146" s="119" t="str">
        <f>VLOOKUP(E146,VIP!$A$2:$O9510,8,FALSE)</f>
        <v>Si</v>
      </c>
      <c r="K146" s="119" t="str">
        <f>VLOOKUP(E146,VIP!$A$2:$O13084,6,0)</f>
        <v>NO</v>
      </c>
      <c r="L146" s="121" t="s">
        <v>2528</v>
      </c>
      <c r="M146" s="117" t="s">
        <v>2464</v>
      </c>
      <c r="N146" s="117" t="s">
        <v>2471</v>
      </c>
      <c r="O146" s="151" t="s">
        <v>2472</v>
      </c>
      <c r="P146" s="146"/>
      <c r="Q146" s="117" t="s">
        <v>2427</v>
      </c>
    </row>
    <row r="147" spans="1:17" s="99" customFormat="1" ht="18" x14ac:dyDescent="0.25">
      <c r="A147" s="119" t="str">
        <f>VLOOKUP(E147,'LISTADO ATM'!$A$2:$C$901,3,0)</f>
        <v>DISTRITO NACIONAL</v>
      </c>
      <c r="B147" s="135" t="s">
        <v>2594</v>
      </c>
      <c r="C147" s="118">
        <v>44306.678888888891</v>
      </c>
      <c r="D147" s="119" t="s">
        <v>2467</v>
      </c>
      <c r="E147" s="120">
        <v>724</v>
      </c>
      <c r="F147" s="151" t="str">
        <f>VLOOKUP(E147,VIP!$A$2:$O12686,2,0)</f>
        <v>DRBR997</v>
      </c>
      <c r="G147" s="119" t="str">
        <f>VLOOKUP(E147,'LISTADO ATM'!$A$2:$B$900,2,0)</f>
        <v xml:space="preserve">ATM El Huacal I </v>
      </c>
      <c r="H147" s="119" t="str">
        <f>VLOOKUP(E147,VIP!$A$2:$O17607,7,FALSE)</f>
        <v>Si</v>
      </c>
      <c r="I147" s="119" t="str">
        <f>VLOOKUP(E147,VIP!$A$2:$O9572,8,FALSE)</f>
        <v>Si</v>
      </c>
      <c r="J147" s="119" t="str">
        <f>VLOOKUP(E147,VIP!$A$2:$O9522,8,FALSE)</f>
        <v>Si</v>
      </c>
      <c r="K147" s="119" t="str">
        <f>VLOOKUP(E147,VIP!$A$2:$O13096,6,0)</f>
        <v>NO</v>
      </c>
      <c r="L147" s="121" t="s">
        <v>2427</v>
      </c>
      <c r="M147" s="158" t="s">
        <v>2642</v>
      </c>
      <c r="N147" s="117" t="s">
        <v>2471</v>
      </c>
      <c r="O147" s="151" t="s">
        <v>2472</v>
      </c>
      <c r="P147" s="146"/>
      <c r="Q147" s="157">
        <v>44307.435300925928</v>
      </c>
    </row>
    <row r="148" spans="1:17" s="99" customFormat="1" ht="18" x14ac:dyDescent="0.25">
      <c r="A148" s="119" t="str">
        <f>VLOOKUP(E148,'LISTADO ATM'!$A$2:$C$901,3,0)</f>
        <v>NORTE</v>
      </c>
      <c r="B148" s="135" t="s">
        <v>2616</v>
      </c>
      <c r="C148" s="118">
        <v>44307.234305555554</v>
      </c>
      <c r="D148" s="119" t="s">
        <v>2491</v>
      </c>
      <c r="E148" s="120">
        <v>649</v>
      </c>
      <c r="F148" s="151" t="str">
        <f>VLOOKUP(E148,VIP!$A$2:$O12688,2,0)</f>
        <v>DRBR649</v>
      </c>
      <c r="G148" s="119" t="str">
        <f>VLOOKUP(E148,'LISTADO ATM'!$A$2:$B$900,2,0)</f>
        <v xml:space="preserve">ATM Oficina Galería 56 (San Francisco de Macorís) </v>
      </c>
      <c r="H148" s="119" t="str">
        <f>VLOOKUP(E148,VIP!$A$2:$O17609,7,FALSE)</f>
        <v>Si</v>
      </c>
      <c r="I148" s="119" t="str">
        <f>VLOOKUP(E148,VIP!$A$2:$O9574,8,FALSE)</f>
        <v>Si</v>
      </c>
      <c r="J148" s="119" t="str">
        <f>VLOOKUP(E148,VIP!$A$2:$O9524,8,FALSE)</f>
        <v>Si</v>
      </c>
      <c r="K148" s="119" t="str">
        <f>VLOOKUP(E148,VIP!$A$2:$O13098,6,0)</f>
        <v>SI</v>
      </c>
      <c r="L148" s="121" t="s">
        <v>2427</v>
      </c>
      <c r="M148" s="158" t="s">
        <v>2642</v>
      </c>
      <c r="N148" s="117" t="s">
        <v>2471</v>
      </c>
      <c r="O148" s="151" t="s">
        <v>2492</v>
      </c>
      <c r="P148" s="146"/>
      <c r="Q148" s="157">
        <v>44307.435300925928</v>
      </c>
    </row>
    <row r="149" spans="1:17" s="99" customFormat="1" ht="18" x14ac:dyDescent="0.25">
      <c r="A149" s="119" t="str">
        <f>VLOOKUP(E149,'LISTADO ATM'!$A$2:$C$901,3,0)</f>
        <v>DISTRITO NACIONAL</v>
      </c>
      <c r="B149" s="135" t="s">
        <v>2617</v>
      </c>
      <c r="C149" s="118">
        <v>44307.236168981479</v>
      </c>
      <c r="D149" s="119" t="s">
        <v>2491</v>
      </c>
      <c r="E149" s="120">
        <v>85</v>
      </c>
      <c r="F149" s="151" t="str">
        <f>VLOOKUP(E149,VIP!$A$2:$O12689,2,0)</f>
        <v>DRBR085</v>
      </c>
      <c r="G149" s="119" t="str">
        <f>VLOOKUP(E149,'LISTADO ATM'!$A$2:$B$900,2,0)</f>
        <v xml:space="preserve">ATM Oficina San Isidro (Fuerza Aérea) </v>
      </c>
      <c r="H149" s="119" t="str">
        <f>VLOOKUP(E149,VIP!$A$2:$O17610,7,FALSE)</f>
        <v>Si</v>
      </c>
      <c r="I149" s="119" t="str">
        <f>VLOOKUP(E149,VIP!$A$2:$O9575,8,FALSE)</f>
        <v>Si</v>
      </c>
      <c r="J149" s="119" t="str">
        <f>VLOOKUP(E149,VIP!$A$2:$O9525,8,FALSE)</f>
        <v>Si</v>
      </c>
      <c r="K149" s="119" t="str">
        <f>VLOOKUP(E149,VIP!$A$2:$O13099,6,0)</f>
        <v>NO</v>
      </c>
      <c r="L149" s="121" t="s">
        <v>2427</v>
      </c>
      <c r="M149" s="158" t="s">
        <v>2642</v>
      </c>
      <c r="N149" s="117" t="s">
        <v>2471</v>
      </c>
      <c r="O149" s="151" t="s">
        <v>2492</v>
      </c>
      <c r="P149" s="146"/>
      <c r="Q149" s="157">
        <v>44307.435300925928</v>
      </c>
    </row>
    <row r="150" spans="1:17" s="99" customFormat="1" ht="18" x14ac:dyDescent="0.25">
      <c r="A150" s="119" t="str">
        <f>VLOOKUP(E150,'LISTADO ATM'!$A$2:$C$901,3,0)</f>
        <v>ESTE</v>
      </c>
      <c r="B150" s="135" t="s">
        <v>2625</v>
      </c>
      <c r="C150" s="118">
        <v>44307.244039351855</v>
      </c>
      <c r="D150" s="119" t="s">
        <v>2467</v>
      </c>
      <c r="E150" s="120">
        <v>912</v>
      </c>
      <c r="F150" s="151" t="str">
        <f>VLOOKUP(E150,VIP!$A$2:$O12697,2,0)</f>
        <v>DRBR973</v>
      </c>
      <c r="G150" s="119" t="str">
        <f>VLOOKUP(E150,'LISTADO ATM'!$A$2:$B$900,2,0)</f>
        <v xml:space="preserve">ATM Oficina San Pedro II </v>
      </c>
      <c r="H150" s="119" t="str">
        <f>VLOOKUP(E150,VIP!$A$2:$O17618,7,FALSE)</f>
        <v>Si</v>
      </c>
      <c r="I150" s="119" t="str">
        <f>VLOOKUP(E150,VIP!$A$2:$O9583,8,FALSE)</f>
        <v>Si</v>
      </c>
      <c r="J150" s="119" t="str">
        <f>VLOOKUP(E150,VIP!$A$2:$O9533,8,FALSE)</f>
        <v>Si</v>
      </c>
      <c r="K150" s="119" t="str">
        <f>VLOOKUP(E150,VIP!$A$2:$O13107,6,0)</f>
        <v>SI</v>
      </c>
      <c r="L150" s="121" t="s">
        <v>2427</v>
      </c>
      <c r="M150" s="158" t="s">
        <v>2642</v>
      </c>
      <c r="N150" s="117" t="s">
        <v>2471</v>
      </c>
      <c r="O150" s="151" t="s">
        <v>2472</v>
      </c>
      <c r="P150" s="146"/>
      <c r="Q150" s="157">
        <v>44307.435300925928</v>
      </c>
    </row>
    <row r="151" spans="1:17" s="99" customFormat="1" ht="18" x14ac:dyDescent="0.25">
      <c r="A151" s="119" t="str">
        <f>VLOOKUP(E151,'LISTADO ATM'!$A$2:$C$901,3,0)</f>
        <v>DISTRITO NACIONAL</v>
      </c>
      <c r="B151" s="135" t="s">
        <v>2595</v>
      </c>
      <c r="C151" s="118">
        <v>44306.677118055559</v>
      </c>
      <c r="D151" s="119" t="s">
        <v>2467</v>
      </c>
      <c r="E151" s="120">
        <v>24</v>
      </c>
      <c r="F151" s="151" t="str">
        <f>VLOOKUP(E151,VIP!$A$2:$O12687,2,0)</f>
        <v>DRBR024</v>
      </c>
      <c r="G151" s="119" t="str">
        <f>VLOOKUP(E151,'LISTADO ATM'!$A$2:$B$900,2,0)</f>
        <v xml:space="preserve">ATM Oficina Eusebio Manzueta </v>
      </c>
      <c r="H151" s="119" t="str">
        <f>VLOOKUP(E151,VIP!$A$2:$O17608,7,FALSE)</f>
        <v>No</v>
      </c>
      <c r="I151" s="119" t="str">
        <f>VLOOKUP(E151,VIP!$A$2:$O9573,8,FALSE)</f>
        <v>No</v>
      </c>
      <c r="J151" s="119" t="str">
        <f>VLOOKUP(E151,VIP!$A$2:$O9523,8,FALSE)</f>
        <v>No</v>
      </c>
      <c r="K151" s="119" t="str">
        <f>VLOOKUP(E151,VIP!$A$2:$O13097,6,0)</f>
        <v>NO</v>
      </c>
      <c r="L151" s="121" t="s">
        <v>2427</v>
      </c>
      <c r="M151" s="158" t="s">
        <v>2642</v>
      </c>
      <c r="N151" s="117" t="s">
        <v>2471</v>
      </c>
      <c r="O151" s="151" t="s">
        <v>2472</v>
      </c>
      <c r="P151" s="146"/>
      <c r="Q151" s="157">
        <v>44307.606608796297</v>
      </c>
    </row>
    <row r="152" spans="1:17" s="99" customFormat="1" ht="18" x14ac:dyDescent="0.25">
      <c r="A152" s="119" t="str">
        <f>VLOOKUP(E152,'LISTADO ATM'!$A$2:$C$901,3,0)</f>
        <v>DISTRITO NACIONAL</v>
      </c>
      <c r="B152" s="135" t="s">
        <v>2592</v>
      </c>
      <c r="C152" s="118">
        <v>44306.691111111111</v>
      </c>
      <c r="D152" s="119" t="s">
        <v>2467</v>
      </c>
      <c r="E152" s="120">
        <v>884</v>
      </c>
      <c r="F152" s="151" t="str">
        <f>VLOOKUP(E152,VIP!$A$2:$O12684,2,0)</f>
        <v>DRBR884</v>
      </c>
      <c r="G152" s="119" t="str">
        <f>VLOOKUP(E152,'LISTADO ATM'!$A$2:$B$900,2,0)</f>
        <v xml:space="preserve">ATM UNP Olé Sabana Perdida </v>
      </c>
      <c r="H152" s="119" t="str">
        <f>VLOOKUP(E152,VIP!$A$2:$O17605,7,FALSE)</f>
        <v>Si</v>
      </c>
      <c r="I152" s="119" t="str">
        <f>VLOOKUP(E152,VIP!$A$2:$O9570,8,FALSE)</f>
        <v>Si</v>
      </c>
      <c r="J152" s="119" t="str">
        <f>VLOOKUP(E152,VIP!$A$2:$O9520,8,FALSE)</f>
        <v>Si</v>
      </c>
      <c r="K152" s="119" t="str">
        <f>VLOOKUP(E152,VIP!$A$2:$O13094,6,0)</f>
        <v>NO</v>
      </c>
      <c r="L152" s="121" t="s">
        <v>2427</v>
      </c>
      <c r="M152" s="158" t="s">
        <v>2642</v>
      </c>
      <c r="N152" s="117" t="s">
        <v>2471</v>
      </c>
      <c r="O152" s="151" t="s">
        <v>2472</v>
      </c>
      <c r="P152" s="146"/>
      <c r="Q152" s="157">
        <v>44307.606608796297</v>
      </c>
    </row>
    <row r="153" spans="1:17" s="99" customFormat="1" ht="18" x14ac:dyDescent="0.25">
      <c r="A153" s="119" t="str">
        <f>VLOOKUP(E153,'LISTADO ATM'!$A$2:$C$901,3,0)</f>
        <v>NORTE</v>
      </c>
      <c r="B153" s="135" t="s">
        <v>2591</v>
      </c>
      <c r="C153" s="118">
        <v>44306.693668981483</v>
      </c>
      <c r="D153" s="119" t="s">
        <v>2491</v>
      </c>
      <c r="E153" s="120">
        <v>950</v>
      </c>
      <c r="F153" s="151" t="str">
        <f>VLOOKUP(E153,VIP!$A$2:$O12683,2,0)</f>
        <v>DRBR12G</v>
      </c>
      <c r="G153" s="119" t="str">
        <f>VLOOKUP(E153,'LISTADO ATM'!$A$2:$B$900,2,0)</f>
        <v xml:space="preserve">ATM Oficina Monterrico </v>
      </c>
      <c r="H153" s="119" t="str">
        <f>VLOOKUP(E153,VIP!$A$2:$O17604,7,FALSE)</f>
        <v>Si</v>
      </c>
      <c r="I153" s="119" t="str">
        <f>VLOOKUP(E153,VIP!$A$2:$O9569,8,FALSE)</f>
        <v>Si</v>
      </c>
      <c r="J153" s="119" t="str">
        <f>VLOOKUP(E153,VIP!$A$2:$O9519,8,FALSE)</f>
        <v>Si</v>
      </c>
      <c r="K153" s="119" t="str">
        <f>VLOOKUP(E153,VIP!$A$2:$O13093,6,0)</f>
        <v>SI</v>
      </c>
      <c r="L153" s="121" t="s">
        <v>2427</v>
      </c>
      <c r="M153" s="158" t="s">
        <v>2642</v>
      </c>
      <c r="N153" s="117" t="s">
        <v>2471</v>
      </c>
      <c r="O153" s="151" t="s">
        <v>2529</v>
      </c>
      <c r="P153" s="146"/>
      <c r="Q153" s="157">
        <v>44307.606608796297</v>
      </c>
    </row>
    <row r="154" spans="1:17" s="99" customFormat="1" ht="18" x14ac:dyDescent="0.25">
      <c r="A154" s="119" t="str">
        <f>VLOOKUP(E154,'LISTADO ATM'!$A$2:$C$901,3,0)</f>
        <v>NORTE</v>
      </c>
      <c r="B154" s="135" t="s">
        <v>2613</v>
      </c>
      <c r="C154" s="118">
        <v>44307.230358796296</v>
      </c>
      <c r="D154" s="119" t="s">
        <v>2491</v>
      </c>
      <c r="E154" s="120">
        <v>687</v>
      </c>
      <c r="F154" s="151" t="str">
        <f>VLOOKUP(E154,VIP!$A$2:$O12685,2,0)</f>
        <v>DRBR687</v>
      </c>
      <c r="G154" s="119" t="str">
        <f>VLOOKUP(E154,'LISTADO ATM'!$A$2:$B$900,2,0)</f>
        <v>ATM Oficina Monterrico II</v>
      </c>
      <c r="H154" s="119" t="str">
        <f>VLOOKUP(E154,VIP!$A$2:$O17606,7,FALSE)</f>
        <v>NO</v>
      </c>
      <c r="I154" s="119" t="str">
        <f>VLOOKUP(E154,VIP!$A$2:$O9571,8,FALSE)</f>
        <v>NO</v>
      </c>
      <c r="J154" s="119" t="str">
        <f>VLOOKUP(E154,VIP!$A$2:$O9521,8,FALSE)</f>
        <v>NO</v>
      </c>
      <c r="K154" s="119" t="str">
        <f>VLOOKUP(E154,VIP!$A$2:$O13095,6,0)</f>
        <v>SI</v>
      </c>
      <c r="L154" s="121" t="s">
        <v>2427</v>
      </c>
      <c r="M154" s="158" t="s">
        <v>2642</v>
      </c>
      <c r="N154" s="117" t="s">
        <v>2471</v>
      </c>
      <c r="O154" s="151" t="s">
        <v>2492</v>
      </c>
      <c r="P154" s="146"/>
      <c r="Q154" s="157">
        <v>44307.606608796297</v>
      </c>
    </row>
    <row r="155" spans="1:17" s="99" customFormat="1" ht="18" x14ac:dyDescent="0.25">
      <c r="A155" s="119" t="str">
        <f>VLOOKUP(E155,'LISTADO ATM'!$A$2:$C$901,3,0)</f>
        <v>DISTRITO NACIONAL</v>
      </c>
      <c r="B155" s="135" t="s">
        <v>2619</v>
      </c>
      <c r="C155" s="118">
        <v>44307.239004629628</v>
      </c>
      <c r="D155" s="119" t="s">
        <v>2467</v>
      </c>
      <c r="E155" s="120">
        <v>235</v>
      </c>
      <c r="F155" s="151" t="str">
        <f>VLOOKUP(E155,VIP!$A$2:$O12691,2,0)</f>
        <v>DRBR235</v>
      </c>
      <c r="G155" s="119" t="str">
        <f>VLOOKUP(E155,'LISTADO ATM'!$A$2:$B$900,2,0)</f>
        <v xml:space="preserve">ATM Oficina Multicentro La Sirena San Isidro </v>
      </c>
      <c r="H155" s="119" t="str">
        <f>VLOOKUP(E155,VIP!$A$2:$O17612,7,FALSE)</f>
        <v>Si</v>
      </c>
      <c r="I155" s="119" t="str">
        <f>VLOOKUP(E155,VIP!$A$2:$O9577,8,FALSE)</f>
        <v>Si</v>
      </c>
      <c r="J155" s="119" t="str">
        <f>VLOOKUP(E155,VIP!$A$2:$O9527,8,FALSE)</f>
        <v>Si</v>
      </c>
      <c r="K155" s="119" t="str">
        <f>VLOOKUP(E155,VIP!$A$2:$O13101,6,0)</f>
        <v>SI</v>
      </c>
      <c r="L155" s="121" t="s">
        <v>2427</v>
      </c>
      <c r="M155" s="158" t="s">
        <v>2642</v>
      </c>
      <c r="N155" s="117" t="s">
        <v>2471</v>
      </c>
      <c r="O155" s="151" t="s">
        <v>2472</v>
      </c>
      <c r="P155" s="146"/>
      <c r="Q155" s="157">
        <v>44307.606608796297</v>
      </c>
    </row>
    <row r="156" spans="1:17" s="99" customFormat="1" ht="18" x14ac:dyDescent="0.25">
      <c r="A156" s="119" t="str">
        <f>VLOOKUP(E156,'LISTADO ATM'!$A$2:$C$901,3,0)</f>
        <v>DISTRITO NACIONAL</v>
      </c>
      <c r="B156" s="135" t="s">
        <v>2621</v>
      </c>
      <c r="C156" s="118">
        <v>44307.241087962961</v>
      </c>
      <c r="D156" s="119" t="s">
        <v>2467</v>
      </c>
      <c r="E156" s="120">
        <v>562</v>
      </c>
      <c r="F156" s="151" t="str">
        <f>VLOOKUP(E156,VIP!$A$2:$O12693,2,0)</f>
        <v>DRBR226</v>
      </c>
      <c r="G156" s="119" t="str">
        <f>VLOOKUP(E156,'LISTADO ATM'!$A$2:$B$900,2,0)</f>
        <v xml:space="preserve">ATM S/M Jumbo Carretera Mella </v>
      </c>
      <c r="H156" s="119" t="str">
        <f>VLOOKUP(E156,VIP!$A$2:$O17614,7,FALSE)</f>
        <v>Si</v>
      </c>
      <c r="I156" s="119" t="str">
        <f>VLOOKUP(E156,VIP!$A$2:$O9579,8,FALSE)</f>
        <v>Si</v>
      </c>
      <c r="J156" s="119" t="str">
        <f>VLOOKUP(E156,VIP!$A$2:$O9529,8,FALSE)</f>
        <v>Si</v>
      </c>
      <c r="K156" s="119" t="str">
        <f>VLOOKUP(E156,VIP!$A$2:$O13103,6,0)</f>
        <v>SI</v>
      </c>
      <c r="L156" s="121" t="s">
        <v>2427</v>
      </c>
      <c r="M156" s="158" t="s">
        <v>2642</v>
      </c>
      <c r="N156" s="117" t="s">
        <v>2471</v>
      </c>
      <c r="O156" s="151" t="s">
        <v>2472</v>
      </c>
      <c r="P156" s="146"/>
      <c r="Q156" s="157">
        <v>44307.606608796297</v>
      </c>
    </row>
    <row r="157" spans="1:17" s="99" customFormat="1" ht="18" x14ac:dyDescent="0.25">
      <c r="A157" s="119" t="str">
        <f>VLOOKUP(E157,'LISTADO ATM'!$A$2:$C$901,3,0)</f>
        <v>ESTE</v>
      </c>
      <c r="B157" s="135" t="s">
        <v>2623</v>
      </c>
      <c r="C157" s="118">
        <v>44307.242673611108</v>
      </c>
      <c r="D157" s="119" t="s">
        <v>2467</v>
      </c>
      <c r="E157" s="120">
        <v>634</v>
      </c>
      <c r="F157" s="151" t="str">
        <f>VLOOKUP(E157,VIP!$A$2:$O12695,2,0)</f>
        <v>DRBR273</v>
      </c>
      <c r="G157" s="119" t="str">
        <f>VLOOKUP(E157,'LISTADO ATM'!$A$2:$B$900,2,0)</f>
        <v xml:space="preserve">ATM Ayuntamiento Los Llanos (SPM) </v>
      </c>
      <c r="H157" s="119" t="str">
        <f>VLOOKUP(E157,VIP!$A$2:$O17616,7,FALSE)</f>
        <v>Si</v>
      </c>
      <c r="I157" s="119" t="str">
        <f>VLOOKUP(E157,VIP!$A$2:$O9581,8,FALSE)</f>
        <v>Si</v>
      </c>
      <c r="J157" s="119" t="str">
        <f>VLOOKUP(E157,VIP!$A$2:$O9531,8,FALSE)</f>
        <v>Si</v>
      </c>
      <c r="K157" s="119" t="str">
        <f>VLOOKUP(E157,VIP!$A$2:$O13105,6,0)</f>
        <v>NO</v>
      </c>
      <c r="L157" s="121" t="s">
        <v>2427</v>
      </c>
      <c r="M157" s="158" t="s">
        <v>2642</v>
      </c>
      <c r="N157" s="117" t="s">
        <v>2471</v>
      </c>
      <c r="O157" s="151" t="s">
        <v>2472</v>
      </c>
      <c r="P157" s="146"/>
      <c r="Q157" s="157">
        <v>44307.606608796297</v>
      </c>
    </row>
    <row r="158" spans="1:17" s="99" customFormat="1" ht="18" x14ac:dyDescent="0.25">
      <c r="A158" s="119" t="str">
        <f>VLOOKUP(E158,'LISTADO ATM'!$A$2:$C$901,3,0)</f>
        <v>DISTRITO NACIONAL</v>
      </c>
      <c r="B158" s="135" t="s">
        <v>2624</v>
      </c>
      <c r="C158" s="118">
        <v>44307.243333333332</v>
      </c>
      <c r="D158" s="119" t="s">
        <v>2467</v>
      </c>
      <c r="E158" s="120">
        <v>887</v>
      </c>
      <c r="F158" s="151" t="str">
        <f>VLOOKUP(E158,VIP!$A$2:$O12696,2,0)</f>
        <v>DRBR887</v>
      </c>
      <c r="G158" s="119" t="str">
        <f>VLOOKUP(E158,'LISTADO ATM'!$A$2:$B$900,2,0)</f>
        <v>ATM S/M Bravo Los Proceres</v>
      </c>
      <c r="H158" s="119" t="str">
        <f>VLOOKUP(E158,VIP!$A$2:$O17617,7,FALSE)</f>
        <v>Si</v>
      </c>
      <c r="I158" s="119" t="str">
        <f>VLOOKUP(E158,VIP!$A$2:$O9582,8,FALSE)</f>
        <v>Si</v>
      </c>
      <c r="J158" s="119" t="str">
        <f>VLOOKUP(E158,VIP!$A$2:$O9532,8,FALSE)</f>
        <v>Si</v>
      </c>
      <c r="K158" s="119" t="str">
        <f>VLOOKUP(E158,VIP!$A$2:$O13106,6,0)</f>
        <v>NO</v>
      </c>
      <c r="L158" s="121" t="s">
        <v>2427</v>
      </c>
      <c r="M158" s="158" t="s">
        <v>2642</v>
      </c>
      <c r="N158" s="117" t="s">
        <v>2471</v>
      </c>
      <c r="O158" s="151" t="s">
        <v>2472</v>
      </c>
      <c r="P158" s="146"/>
      <c r="Q158" s="157">
        <v>44307.606608796297</v>
      </c>
    </row>
    <row r="159" spans="1:17" s="99" customFormat="1" ht="18" x14ac:dyDescent="0.25">
      <c r="A159" s="119" t="str">
        <f>VLOOKUP(E159,'LISTADO ATM'!$A$2:$C$901,3,0)</f>
        <v>ESTE</v>
      </c>
      <c r="B159" s="135" t="s">
        <v>2653</v>
      </c>
      <c r="C159" s="118">
        <v>44307.355879629627</v>
      </c>
      <c r="D159" s="119" t="s">
        <v>2467</v>
      </c>
      <c r="E159" s="120">
        <v>963</v>
      </c>
      <c r="F159" s="151" t="str">
        <f>VLOOKUP(E159,VIP!$A$2:$O12719,2,0)</f>
        <v>DRBR963</v>
      </c>
      <c r="G159" s="119" t="str">
        <f>VLOOKUP(E159,'LISTADO ATM'!$A$2:$B$900,2,0)</f>
        <v xml:space="preserve">ATM Multiplaza La Romana </v>
      </c>
      <c r="H159" s="119" t="str">
        <f>VLOOKUP(E159,VIP!$A$2:$O17640,7,FALSE)</f>
        <v>Si</v>
      </c>
      <c r="I159" s="119" t="str">
        <f>VLOOKUP(E159,VIP!$A$2:$O9605,8,FALSE)</f>
        <v>Si</v>
      </c>
      <c r="J159" s="119" t="str">
        <f>VLOOKUP(E159,VIP!$A$2:$O9555,8,FALSE)</f>
        <v>Si</v>
      </c>
      <c r="K159" s="119" t="str">
        <f>VLOOKUP(E159,VIP!$A$2:$O13129,6,0)</f>
        <v>NO</v>
      </c>
      <c r="L159" s="121" t="s">
        <v>2427</v>
      </c>
      <c r="M159" s="158" t="s">
        <v>2642</v>
      </c>
      <c r="N159" s="117" t="s">
        <v>2471</v>
      </c>
      <c r="O159" s="151" t="s">
        <v>2472</v>
      </c>
      <c r="P159" s="146"/>
      <c r="Q159" s="157">
        <v>44307.606608796297</v>
      </c>
    </row>
    <row r="160" spans="1:17" s="99" customFormat="1" ht="18" x14ac:dyDescent="0.25">
      <c r="A160" s="119" t="str">
        <f>VLOOKUP(E160,'LISTADO ATM'!$A$2:$C$901,3,0)</f>
        <v>NORTE</v>
      </c>
      <c r="B160" s="135" t="s">
        <v>2651</v>
      </c>
      <c r="C160" s="118">
        <v>44307.369513888887</v>
      </c>
      <c r="D160" s="119" t="s">
        <v>2491</v>
      </c>
      <c r="E160" s="120">
        <v>288</v>
      </c>
      <c r="F160" s="151" t="str">
        <f>VLOOKUP(E160,VIP!$A$2:$O12717,2,0)</f>
        <v>DRBR288</v>
      </c>
      <c r="G160" s="119" t="str">
        <f>VLOOKUP(E160,'LISTADO ATM'!$A$2:$B$900,2,0)</f>
        <v xml:space="preserve">ATM Oficina Camino Real II (Puerto Plata) </v>
      </c>
      <c r="H160" s="119" t="str">
        <f>VLOOKUP(E160,VIP!$A$2:$O17638,7,FALSE)</f>
        <v>N/A</v>
      </c>
      <c r="I160" s="119" t="str">
        <f>VLOOKUP(E160,VIP!$A$2:$O9603,8,FALSE)</f>
        <v>N/A</v>
      </c>
      <c r="J160" s="119" t="str">
        <f>VLOOKUP(E160,VIP!$A$2:$O9553,8,FALSE)</f>
        <v>N/A</v>
      </c>
      <c r="K160" s="119" t="str">
        <f>VLOOKUP(E160,VIP!$A$2:$O13127,6,0)</f>
        <v>N/A</v>
      </c>
      <c r="L160" s="121" t="s">
        <v>2427</v>
      </c>
      <c r="M160" s="158" t="s">
        <v>2642</v>
      </c>
      <c r="N160" s="117" t="s">
        <v>2471</v>
      </c>
      <c r="O160" s="151" t="s">
        <v>2492</v>
      </c>
      <c r="P160" s="146"/>
      <c r="Q160" s="157">
        <v>44307.606608796297</v>
      </c>
    </row>
    <row r="161" spans="1:17" s="99" customFormat="1" ht="18" x14ac:dyDescent="0.25">
      <c r="A161" s="119" t="str">
        <f>VLOOKUP(E161,'LISTADO ATM'!$A$2:$C$901,3,0)</f>
        <v>DISTRITO NACIONAL</v>
      </c>
      <c r="B161" s="135" t="s">
        <v>2649</v>
      </c>
      <c r="C161" s="118">
        <v>44307.409189814818</v>
      </c>
      <c r="D161" s="119" t="s">
        <v>2467</v>
      </c>
      <c r="E161" s="120">
        <v>569</v>
      </c>
      <c r="F161" s="151" t="str">
        <f>VLOOKUP(E161,VIP!$A$2:$O12715,2,0)</f>
        <v>DRBR03B</v>
      </c>
      <c r="G161" s="119" t="str">
        <f>VLOOKUP(E161,'LISTADO ATM'!$A$2:$B$900,2,0)</f>
        <v xml:space="preserve">ATM Superintendencia de Seguros </v>
      </c>
      <c r="H161" s="119" t="str">
        <f>VLOOKUP(E161,VIP!$A$2:$O17636,7,FALSE)</f>
        <v>Si</v>
      </c>
      <c r="I161" s="119" t="str">
        <f>VLOOKUP(E161,VIP!$A$2:$O9601,8,FALSE)</f>
        <v>Si</v>
      </c>
      <c r="J161" s="119" t="str">
        <f>VLOOKUP(E161,VIP!$A$2:$O9551,8,FALSE)</f>
        <v>Si</v>
      </c>
      <c r="K161" s="119" t="str">
        <f>VLOOKUP(E161,VIP!$A$2:$O13125,6,0)</f>
        <v>NO</v>
      </c>
      <c r="L161" s="121" t="s">
        <v>2427</v>
      </c>
      <c r="M161" s="158" t="s">
        <v>2642</v>
      </c>
      <c r="N161" s="117" t="s">
        <v>2471</v>
      </c>
      <c r="O161" s="151" t="s">
        <v>2472</v>
      </c>
      <c r="P161" s="146"/>
      <c r="Q161" s="157">
        <v>44307.606608796297</v>
      </c>
    </row>
    <row r="162" spans="1:17" s="99" customFormat="1" ht="18" x14ac:dyDescent="0.25">
      <c r="A162" s="119" t="str">
        <f>VLOOKUP(E162,'LISTADO ATM'!$A$2:$C$901,3,0)</f>
        <v>DISTRITO NACIONAL</v>
      </c>
      <c r="B162" s="135" t="s">
        <v>2648</v>
      </c>
      <c r="C162" s="118">
        <v>44307.413240740738</v>
      </c>
      <c r="D162" s="119" t="s">
        <v>2467</v>
      </c>
      <c r="E162" s="120">
        <v>32</v>
      </c>
      <c r="F162" s="151" t="str">
        <f>VLOOKUP(E162,VIP!$A$2:$O12714,2,0)</f>
        <v>DRBR032</v>
      </c>
      <c r="G162" s="119" t="str">
        <f>VLOOKUP(E162,'LISTADO ATM'!$A$2:$B$900,2,0)</f>
        <v xml:space="preserve">ATM Oficina San Martín II </v>
      </c>
      <c r="H162" s="119" t="str">
        <f>VLOOKUP(E162,VIP!$A$2:$O17635,7,FALSE)</f>
        <v>Si</v>
      </c>
      <c r="I162" s="119" t="str">
        <f>VLOOKUP(E162,VIP!$A$2:$O9600,8,FALSE)</f>
        <v>Si</v>
      </c>
      <c r="J162" s="119" t="str">
        <f>VLOOKUP(E162,VIP!$A$2:$O9550,8,FALSE)</f>
        <v>Si</v>
      </c>
      <c r="K162" s="119" t="str">
        <f>VLOOKUP(E162,VIP!$A$2:$O13124,6,0)</f>
        <v>NO</v>
      </c>
      <c r="L162" s="121" t="s">
        <v>2427</v>
      </c>
      <c r="M162" s="158" t="s">
        <v>2642</v>
      </c>
      <c r="N162" s="117" t="s">
        <v>2471</v>
      </c>
      <c r="O162" s="151" t="s">
        <v>2472</v>
      </c>
      <c r="P162" s="146"/>
      <c r="Q162" s="157">
        <v>44307.606608796297</v>
      </c>
    </row>
    <row r="163" spans="1:17" s="99" customFormat="1" ht="18" x14ac:dyDescent="0.25">
      <c r="A163" s="119" t="str">
        <f>VLOOKUP(E163,'LISTADO ATM'!$A$2:$C$901,3,0)</f>
        <v>DISTRITO NACIONAL</v>
      </c>
      <c r="B163" s="135" t="s">
        <v>2647</v>
      </c>
      <c r="C163" s="118">
        <v>44307.414305555554</v>
      </c>
      <c r="D163" s="119" t="s">
        <v>2467</v>
      </c>
      <c r="E163" s="120">
        <v>387</v>
      </c>
      <c r="F163" s="151" t="str">
        <f>VLOOKUP(E163,VIP!$A$2:$O12713,2,0)</f>
        <v>DRBR387</v>
      </c>
      <c r="G163" s="119" t="str">
        <f>VLOOKUP(E163,'LISTADO ATM'!$A$2:$B$900,2,0)</f>
        <v xml:space="preserve">ATM S/M La Cadena San Vicente de Paul </v>
      </c>
      <c r="H163" s="119" t="str">
        <f>VLOOKUP(E163,VIP!$A$2:$O17634,7,FALSE)</f>
        <v>Si</v>
      </c>
      <c r="I163" s="119" t="str">
        <f>VLOOKUP(E163,VIP!$A$2:$O9599,8,FALSE)</f>
        <v>Si</v>
      </c>
      <c r="J163" s="119" t="str">
        <f>VLOOKUP(E163,VIP!$A$2:$O9549,8,FALSE)</f>
        <v>Si</v>
      </c>
      <c r="K163" s="119" t="str">
        <f>VLOOKUP(E163,VIP!$A$2:$O13123,6,0)</f>
        <v>NO</v>
      </c>
      <c r="L163" s="121" t="s">
        <v>2427</v>
      </c>
      <c r="M163" s="158" t="s">
        <v>2642</v>
      </c>
      <c r="N163" s="117" t="s">
        <v>2471</v>
      </c>
      <c r="O163" s="151" t="s">
        <v>2472</v>
      </c>
      <c r="P163" s="146"/>
      <c r="Q163" s="157">
        <v>44307.606608796297</v>
      </c>
    </row>
    <row r="164" spans="1:17" s="99" customFormat="1" ht="18" x14ac:dyDescent="0.25">
      <c r="A164" s="119" t="str">
        <f>VLOOKUP(E164,'LISTADO ATM'!$A$2:$C$901,3,0)</f>
        <v>NORTE</v>
      </c>
      <c r="B164" s="135" t="s">
        <v>2646</v>
      </c>
      <c r="C164" s="118">
        <v>44307.415613425925</v>
      </c>
      <c r="D164" s="119" t="s">
        <v>2491</v>
      </c>
      <c r="E164" s="120">
        <v>75</v>
      </c>
      <c r="F164" s="151" t="str">
        <f>VLOOKUP(E164,VIP!$A$2:$O12712,2,0)</f>
        <v>DRBR075</v>
      </c>
      <c r="G164" s="119" t="str">
        <f>VLOOKUP(E164,'LISTADO ATM'!$A$2:$B$900,2,0)</f>
        <v xml:space="preserve">ATM Oficina Gaspar Hernández </v>
      </c>
      <c r="H164" s="119" t="str">
        <f>VLOOKUP(E164,VIP!$A$2:$O17633,7,FALSE)</f>
        <v>Si</v>
      </c>
      <c r="I164" s="119" t="str">
        <f>VLOOKUP(E164,VIP!$A$2:$O9598,8,FALSE)</f>
        <v>Si</v>
      </c>
      <c r="J164" s="119" t="str">
        <f>VLOOKUP(E164,VIP!$A$2:$O9548,8,FALSE)</f>
        <v>Si</v>
      </c>
      <c r="K164" s="119" t="str">
        <f>VLOOKUP(E164,VIP!$A$2:$O13122,6,0)</f>
        <v>NO</v>
      </c>
      <c r="L164" s="121" t="s">
        <v>2427</v>
      </c>
      <c r="M164" s="158" t="s">
        <v>2642</v>
      </c>
      <c r="N164" s="117" t="s">
        <v>2471</v>
      </c>
      <c r="O164" s="151" t="s">
        <v>2492</v>
      </c>
      <c r="P164" s="146"/>
      <c r="Q164" s="157">
        <v>44307.606608796297</v>
      </c>
    </row>
    <row r="165" spans="1:17" s="99" customFormat="1" ht="18" x14ac:dyDescent="0.25">
      <c r="A165" s="119" t="str">
        <f>VLOOKUP(E165,'LISTADO ATM'!$A$2:$C$901,3,0)</f>
        <v>NORTE</v>
      </c>
      <c r="B165" s="135" t="s">
        <v>2645</v>
      </c>
      <c r="C165" s="118">
        <v>44307.416516203702</v>
      </c>
      <c r="D165" s="119" t="s">
        <v>2491</v>
      </c>
      <c r="E165" s="120">
        <v>138</v>
      </c>
      <c r="F165" s="151" t="str">
        <f>VLOOKUP(E165,VIP!$A$2:$O12711,2,0)</f>
        <v>DRBR138</v>
      </c>
      <c r="G165" s="119" t="str">
        <f>VLOOKUP(E165,'LISTADO ATM'!$A$2:$B$900,2,0)</f>
        <v xml:space="preserve">ATM UNP Fantino </v>
      </c>
      <c r="H165" s="119" t="str">
        <f>VLOOKUP(E165,VIP!$A$2:$O17632,7,FALSE)</f>
        <v>Si</v>
      </c>
      <c r="I165" s="119" t="str">
        <f>VLOOKUP(E165,VIP!$A$2:$O9597,8,FALSE)</f>
        <v>Si</v>
      </c>
      <c r="J165" s="119" t="str">
        <f>VLOOKUP(E165,VIP!$A$2:$O9547,8,FALSE)</f>
        <v>Si</v>
      </c>
      <c r="K165" s="119" t="str">
        <f>VLOOKUP(E165,VIP!$A$2:$O13121,6,0)</f>
        <v>NO</v>
      </c>
      <c r="L165" s="121" t="s">
        <v>2427</v>
      </c>
      <c r="M165" s="158" t="s">
        <v>2642</v>
      </c>
      <c r="N165" s="117" t="s">
        <v>2471</v>
      </c>
      <c r="O165" s="151" t="s">
        <v>2492</v>
      </c>
      <c r="P165" s="146"/>
      <c r="Q165" s="157">
        <v>44307.606608796297</v>
      </c>
    </row>
    <row r="166" spans="1:17" s="99" customFormat="1" ht="18" x14ac:dyDescent="0.25">
      <c r="A166" s="119" t="str">
        <f>VLOOKUP(E166,'LISTADO ATM'!$A$2:$C$901,3,0)</f>
        <v>SUR</v>
      </c>
      <c r="B166" s="135" t="s">
        <v>2615</v>
      </c>
      <c r="C166" s="118">
        <v>44307.232407407406</v>
      </c>
      <c r="D166" s="119" t="s">
        <v>2467</v>
      </c>
      <c r="E166" s="120">
        <v>584</v>
      </c>
      <c r="F166" s="151" t="str">
        <f>VLOOKUP(E166,VIP!$A$2:$O12687,2,0)</f>
        <v>DRBR404</v>
      </c>
      <c r="G166" s="119" t="str">
        <f>VLOOKUP(E166,'LISTADO ATM'!$A$2:$B$900,2,0)</f>
        <v xml:space="preserve">ATM Oficina San Cristóbal I </v>
      </c>
      <c r="H166" s="119" t="str">
        <f>VLOOKUP(E166,VIP!$A$2:$O17608,7,FALSE)</f>
        <v>Si</v>
      </c>
      <c r="I166" s="119" t="str">
        <f>VLOOKUP(E166,VIP!$A$2:$O9573,8,FALSE)</f>
        <v>Si</v>
      </c>
      <c r="J166" s="119" t="str">
        <f>VLOOKUP(E166,VIP!$A$2:$O9523,8,FALSE)</f>
        <v>Si</v>
      </c>
      <c r="K166" s="119" t="str">
        <f>VLOOKUP(E166,VIP!$A$2:$O13097,6,0)</f>
        <v>SI</v>
      </c>
      <c r="L166" s="121" t="s">
        <v>2427</v>
      </c>
      <c r="M166" s="158" t="s">
        <v>2642</v>
      </c>
      <c r="N166" s="117" t="s">
        <v>2471</v>
      </c>
      <c r="O166" s="151" t="s">
        <v>2472</v>
      </c>
      <c r="P166" s="146"/>
      <c r="Q166" s="157">
        <v>44307.722916666666</v>
      </c>
    </row>
    <row r="167" spans="1:17" s="99" customFormat="1" ht="18" x14ac:dyDescent="0.25">
      <c r="A167" s="119" t="str">
        <f>VLOOKUP(E167,'LISTADO ATM'!$A$2:$C$901,3,0)</f>
        <v>DISTRITO NACIONAL</v>
      </c>
      <c r="B167" s="135" t="s">
        <v>2674</v>
      </c>
      <c r="C167" s="118">
        <v>44307.495891203704</v>
      </c>
      <c r="D167" s="119" t="s">
        <v>2467</v>
      </c>
      <c r="E167" s="120">
        <v>696</v>
      </c>
      <c r="F167" s="151" t="str">
        <f>VLOOKUP(E167,VIP!$A$2:$O12730,2,0)</f>
        <v>DRBR696</v>
      </c>
      <c r="G167" s="119" t="str">
        <f>VLOOKUP(E167,'LISTADO ATM'!$A$2:$B$900,2,0)</f>
        <v>ATM Olé Jacobo Majluta</v>
      </c>
      <c r="H167" s="119" t="str">
        <f>VLOOKUP(E167,VIP!$A$2:$O17651,7,FALSE)</f>
        <v>Si</v>
      </c>
      <c r="I167" s="119" t="str">
        <f>VLOOKUP(E167,VIP!$A$2:$O9616,8,FALSE)</f>
        <v>Si</v>
      </c>
      <c r="J167" s="119" t="str">
        <f>VLOOKUP(E167,VIP!$A$2:$O9566,8,FALSE)</f>
        <v>Si</v>
      </c>
      <c r="K167" s="119" t="str">
        <f>VLOOKUP(E167,VIP!$A$2:$O13140,6,0)</f>
        <v>NO</v>
      </c>
      <c r="L167" s="121" t="s">
        <v>2427</v>
      </c>
      <c r="M167" s="158" t="s">
        <v>2642</v>
      </c>
      <c r="N167" s="117" t="s">
        <v>2471</v>
      </c>
      <c r="O167" s="151" t="s">
        <v>2472</v>
      </c>
      <c r="P167" s="146"/>
      <c r="Q167" s="157">
        <v>44307.761805555558</v>
      </c>
    </row>
    <row r="168" spans="1:17" s="99" customFormat="1" ht="18" x14ac:dyDescent="0.25">
      <c r="A168" s="119" t="str">
        <f>VLOOKUP(E168,'LISTADO ATM'!$A$2:$C$901,3,0)</f>
        <v>DISTRITO NACIONAL</v>
      </c>
      <c r="B168" s="135" t="s">
        <v>2670</v>
      </c>
      <c r="C168" s="118">
        <v>44307.525011574071</v>
      </c>
      <c r="D168" s="119" t="s">
        <v>2467</v>
      </c>
      <c r="E168" s="120">
        <v>706</v>
      </c>
      <c r="F168" s="151" t="str">
        <f>VLOOKUP(E168,VIP!$A$2:$O12726,2,0)</f>
        <v>DRBR706</v>
      </c>
      <c r="G168" s="119" t="str">
        <f>VLOOKUP(E168,'LISTADO ATM'!$A$2:$B$900,2,0)</f>
        <v xml:space="preserve">ATM S/M Pristine </v>
      </c>
      <c r="H168" s="119" t="str">
        <f>VLOOKUP(E168,VIP!$A$2:$O17647,7,FALSE)</f>
        <v>Si</v>
      </c>
      <c r="I168" s="119" t="str">
        <f>VLOOKUP(E168,VIP!$A$2:$O9612,8,FALSE)</f>
        <v>Si</v>
      </c>
      <c r="J168" s="119" t="str">
        <f>VLOOKUP(E168,VIP!$A$2:$O9562,8,FALSE)</f>
        <v>Si</v>
      </c>
      <c r="K168" s="119" t="str">
        <f>VLOOKUP(E168,VIP!$A$2:$O13136,6,0)</f>
        <v>NO</v>
      </c>
      <c r="L168" s="121" t="s">
        <v>2427</v>
      </c>
      <c r="M168" s="158" t="s">
        <v>2642</v>
      </c>
      <c r="N168" s="117" t="s">
        <v>2471</v>
      </c>
      <c r="O168" s="151" t="s">
        <v>2472</v>
      </c>
      <c r="P168" s="146"/>
      <c r="Q168" s="157">
        <v>44307.853472222225</v>
      </c>
    </row>
    <row r="169" spans="1:17" ht="18" x14ac:dyDescent="0.25">
      <c r="A169" s="119" t="str">
        <f>VLOOKUP(E169,'LISTADO ATM'!$A$2:$C$901,3,0)</f>
        <v>DISTRITO NACIONAL</v>
      </c>
      <c r="B169" s="135" t="s">
        <v>2687</v>
      </c>
      <c r="C169" s="118">
        <v>44307.474004629628</v>
      </c>
      <c r="D169" s="119" t="s">
        <v>2467</v>
      </c>
      <c r="E169" s="120">
        <v>139</v>
      </c>
      <c r="F169" s="159" t="str">
        <f>VLOOKUP(E169,VIP!$A$2:$O12743,2,0)</f>
        <v>DRBR139</v>
      </c>
      <c r="G169" s="119" t="str">
        <f>VLOOKUP(E169,'LISTADO ATM'!$A$2:$B$900,2,0)</f>
        <v xml:space="preserve">ATM Oficina Plaza Lama Zona Oriental I </v>
      </c>
      <c r="H169" s="119" t="str">
        <f>VLOOKUP(E169,VIP!$A$2:$O17664,7,FALSE)</f>
        <v>Si</v>
      </c>
      <c r="I169" s="119" t="str">
        <f>VLOOKUP(E169,VIP!$A$2:$O9629,8,FALSE)</f>
        <v>Si</v>
      </c>
      <c r="J169" s="119" t="str">
        <f>VLOOKUP(E169,VIP!$A$2:$O9579,8,FALSE)</f>
        <v>Si</v>
      </c>
      <c r="K169" s="119" t="str">
        <f>VLOOKUP(E169,VIP!$A$2:$O13153,6,0)</f>
        <v>NO</v>
      </c>
      <c r="L169" s="121" t="s">
        <v>2427</v>
      </c>
      <c r="M169" s="158" t="s">
        <v>2642</v>
      </c>
      <c r="N169" s="117" t="s">
        <v>2471</v>
      </c>
      <c r="O169" s="159" t="s">
        <v>2472</v>
      </c>
      <c r="P169" s="146"/>
      <c r="Q169" s="157">
        <v>44307.85833333333</v>
      </c>
    </row>
    <row r="170" spans="1:17" ht="18" x14ac:dyDescent="0.25">
      <c r="A170" s="119" t="str">
        <f>VLOOKUP(E170,'LISTADO ATM'!$A$2:$C$901,3,0)</f>
        <v>SUR</v>
      </c>
      <c r="B170" s="135" t="s">
        <v>2620</v>
      </c>
      <c r="C170" s="118">
        <v>44307.240231481483</v>
      </c>
      <c r="D170" s="119" t="s">
        <v>2467</v>
      </c>
      <c r="E170" s="120">
        <v>512</v>
      </c>
      <c r="F170" s="159" t="str">
        <f>VLOOKUP(E170,VIP!$A$2:$O12692,2,0)</f>
        <v>DRBR512</v>
      </c>
      <c r="G170" s="119" t="str">
        <f>VLOOKUP(E170,'LISTADO ATM'!$A$2:$B$900,2,0)</f>
        <v>ATM Plaza Jesús Ferreira</v>
      </c>
      <c r="H170" s="119" t="str">
        <f>VLOOKUP(E170,VIP!$A$2:$O17613,7,FALSE)</f>
        <v>N/A</v>
      </c>
      <c r="I170" s="119" t="str">
        <f>VLOOKUP(E170,VIP!$A$2:$O9578,8,FALSE)</f>
        <v>N/A</v>
      </c>
      <c r="J170" s="119" t="str">
        <f>VLOOKUP(E170,VIP!$A$2:$O9528,8,FALSE)</f>
        <v>N/A</v>
      </c>
      <c r="K170" s="119" t="str">
        <f>VLOOKUP(E170,VIP!$A$2:$O13102,6,0)</f>
        <v>N/A</v>
      </c>
      <c r="L170" s="121" t="s">
        <v>2427</v>
      </c>
      <c r="M170" s="158" t="s">
        <v>2642</v>
      </c>
      <c r="N170" s="117" t="s">
        <v>2471</v>
      </c>
      <c r="O170" s="159" t="s">
        <v>2472</v>
      </c>
      <c r="P170" s="146"/>
      <c r="Q170" s="157">
        <v>44307.880555555559</v>
      </c>
    </row>
    <row r="171" spans="1:17" ht="18" x14ac:dyDescent="0.25">
      <c r="A171" s="119" t="str">
        <f>VLOOKUP(E171,'LISTADO ATM'!$A$2:$C$901,3,0)</f>
        <v>DISTRITO NACIONAL</v>
      </c>
      <c r="B171" s="135" t="s">
        <v>2626</v>
      </c>
      <c r="C171" s="118">
        <v>44307.24496527778</v>
      </c>
      <c r="D171" s="119" t="s">
        <v>2467</v>
      </c>
      <c r="E171" s="120">
        <v>967</v>
      </c>
      <c r="F171" s="159" t="str">
        <f>VLOOKUP(E171,VIP!$A$2:$O12698,2,0)</f>
        <v>DRBR967</v>
      </c>
      <c r="G171" s="119" t="str">
        <f>VLOOKUP(E171,'LISTADO ATM'!$A$2:$B$900,2,0)</f>
        <v xml:space="preserve">ATM UNP Hiper Olé Autopista Duarte </v>
      </c>
      <c r="H171" s="119" t="str">
        <f>VLOOKUP(E171,VIP!$A$2:$O17619,7,FALSE)</f>
        <v>Si</v>
      </c>
      <c r="I171" s="119" t="str">
        <f>VLOOKUP(E171,VIP!$A$2:$O9584,8,FALSE)</f>
        <v>Si</v>
      </c>
      <c r="J171" s="119" t="str">
        <f>VLOOKUP(E171,VIP!$A$2:$O9534,8,FALSE)</f>
        <v>Si</v>
      </c>
      <c r="K171" s="119" t="str">
        <f>VLOOKUP(E171,VIP!$A$2:$O13108,6,0)</f>
        <v>NO</v>
      </c>
      <c r="L171" s="121" t="s">
        <v>2427</v>
      </c>
      <c r="M171" s="158" t="s">
        <v>2642</v>
      </c>
      <c r="N171" s="117" t="s">
        <v>2471</v>
      </c>
      <c r="O171" s="159" t="s">
        <v>2472</v>
      </c>
      <c r="P171" s="146"/>
      <c r="Q171" s="157">
        <v>44307.883333333331</v>
      </c>
    </row>
    <row r="172" spans="1:17" ht="18" x14ac:dyDescent="0.25">
      <c r="A172" s="119" t="str">
        <f>VLOOKUP(E172,'LISTADO ATM'!$A$2:$C$901,3,0)</f>
        <v>NORTE</v>
      </c>
      <c r="B172" s="135" t="s">
        <v>2622</v>
      </c>
      <c r="C172" s="118">
        <v>44307.241990740738</v>
      </c>
      <c r="D172" s="119" t="s">
        <v>2526</v>
      </c>
      <c r="E172" s="120">
        <v>632</v>
      </c>
      <c r="F172" s="159" t="str">
        <f>VLOOKUP(E172,VIP!$A$2:$O12694,2,0)</f>
        <v>DRBR263</v>
      </c>
      <c r="G172" s="119" t="str">
        <f>VLOOKUP(E172,'LISTADO ATM'!$A$2:$B$900,2,0)</f>
        <v xml:space="preserve">ATM Autobanco Gurabo </v>
      </c>
      <c r="H172" s="119" t="str">
        <f>VLOOKUP(E172,VIP!$A$2:$O17615,7,FALSE)</f>
        <v>Si</v>
      </c>
      <c r="I172" s="119" t="str">
        <f>VLOOKUP(E172,VIP!$A$2:$O9580,8,FALSE)</f>
        <v>Si</v>
      </c>
      <c r="J172" s="119" t="str">
        <f>VLOOKUP(E172,VIP!$A$2:$O9530,8,FALSE)</f>
        <v>Si</v>
      </c>
      <c r="K172" s="119" t="str">
        <f>VLOOKUP(E172,VIP!$A$2:$O13104,6,0)</f>
        <v>NO</v>
      </c>
      <c r="L172" s="121" t="s">
        <v>2427</v>
      </c>
      <c r="M172" s="158" t="s">
        <v>2642</v>
      </c>
      <c r="N172" s="117" t="s">
        <v>2471</v>
      </c>
      <c r="O172" s="159" t="s">
        <v>2527</v>
      </c>
      <c r="P172" s="146"/>
      <c r="Q172" s="157">
        <v>44307.887499999997</v>
      </c>
    </row>
    <row r="173" spans="1:17" ht="18" x14ac:dyDescent="0.25">
      <c r="A173" s="119" t="str">
        <f>VLOOKUP(E173,'LISTADO ATM'!$A$2:$C$901,3,0)</f>
        <v>DISTRITO NACIONAL</v>
      </c>
      <c r="B173" s="135" t="s">
        <v>2679</v>
      </c>
      <c r="C173" s="118">
        <v>44307.486296296294</v>
      </c>
      <c r="D173" s="119" t="s">
        <v>2467</v>
      </c>
      <c r="E173" s="120">
        <v>26</v>
      </c>
      <c r="F173" s="159" t="str">
        <f>VLOOKUP(E173,VIP!$A$2:$O12735,2,0)</f>
        <v>DRBR221</v>
      </c>
      <c r="G173" s="119" t="str">
        <f>VLOOKUP(E173,'LISTADO ATM'!$A$2:$B$900,2,0)</f>
        <v>ATM S/M Jumbo San Isidro</v>
      </c>
      <c r="H173" s="119" t="str">
        <f>VLOOKUP(E173,VIP!$A$2:$O17656,7,FALSE)</f>
        <v>Si</v>
      </c>
      <c r="I173" s="119" t="str">
        <f>VLOOKUP(E173,VIP!$A$2:$O9621,8,FALSE)</f>
        <v>Si</v>
      </c>
      <c r="J173" s="119" t="str">
        <f>VLOOKUP(E173,VIP!$A$2:$O9571,8,FALSE)</f>
        <v>Si</v>
      </c>
      <c r="K173" s="119" t="str">
        <f>VLOOKUP(E173,VIP!$A$2:$O13145,6,0)</f>
        <v>NO</v>
      </c>
      <c r="L173" s="121" t="s">
        <v>2427</v>
      </c>
      <c r="M173" s="158" t="s">
        <v>2642</v>
      </c>
      <c r="N173" s="117" t="s">
        <v>2471</v>
      </c>
      <c r="O173" s="159" t="s">
        <v>2472</v>
      </c>
      <c r="P173" s="146"/>
      <c r="Q173" s="157">
        <v>44307.9</v>
      </c>
    </row>
    <row r="174" spans="1:17" ht="18" x14ac:dyDescent="0.25">
      <c r="A174" s="119" t="str">
        <f>VLOOKUP(E174,'LISTADO ATM'!$A$2:$C$901,3,0)</f>
        <v>DISTRITO NACIONAL</v>
      </c>
      <c r="B174" s="135" t="s">
        <v>2668</v>
      </c>
      <c r="C174" s="118">
        <v>44307.53733796296</v>
      </c>
      <c r="D174" s="119" t="s">
        <v>2467</v>
      </c>
      <c r="E174" s="120">
        <v>655</v>
      </c>
      <c r="F174" s="159" t="str">
        <f>VLOOKUP(E174,VIP!$A$2:$O12724,2,0)</f>
        <v>DRBR655</v>
      </c>
      <c r="G174" s="119" t="str">
        <f>VLOOKUP(E174,'LISTADO ATM'!$A$2:$B$900,2,0)</f>
        <v>ATM Farmacia Sandra</v>
      </c>
      <c r="H174" s="119" t="str">
        <f>VLOOKUP(E174,VIP!$A$2:$O17645,7,FALSE)</f>
        <v>Si</v>
      </c>
      <c r="I174" s="119" t="str">
        <f>VLOOKUP(E174,VIP!$A$2:$O9610,8,FALSE)</f>
        <v>Si</v>
      </c>
      <c r="J174" s="119" t="str">
        <f>VLOOKUP(E174,VIP!$A$2:$O9560,8,FALSE)</f>
        <v>Si</v>
      </c>
      <c r="K174" s="119" t="str">
        <f>VLOOKUP(E174,VIP!$A$2:$O13134,6,0)</f>
        <v>NO</v>
      </c>
      <c r="L174" s="121" t="s">
        <v>2427</v>
      </c>
      <c r="M174" s="158" t="s">
        <v>2642</v>
      </c>
      <c r="N174" s="117" t="s">
        <v>2471</v>
      </c>
      <c r="O174" s="159" t="s">
        <v>2472</v>
      </c>
      <c r="P174" s="146"/>
      <c r="Q174" s="157">
        <v>44307.902083333334</v>
      </c>
    </row>
    <row r="175" spans="1:17" ht="18" x14ac:dyDescent="0.25">
      <c r="A175" s="119" t="str">
        <f>VLOOKUP(E175,'LISTADO ATM'!$A$2:$C$901,3,0)</f>
        <v>DISTRITO NACIONAL</v>
      </c>
      <c r="B175" s="135">
        <v>335859839</v>
      </c>
      <c r="C175" s="118">
        <v>44306.614618055559</v>
      </c>
      <c r="D175" s="119" t="s">
        <v>2467</v>
      </c>
      <c r="E175" s="120">
        <v>621</v>
      </c>
      <c r="F175" s="159" t="str">
        <f>VLOOKUP(E175,VIP!$A$2:$O12672,2,0)</f>
        <v>DRBR621</v>
      </c>
      <c r="G175" s="119" t="str">
        <f>VLOOKUP(E175,'LISTADO ATM'!$A$2:$B$900,2,0)</f>
        <v xml:space="preserve">ATM CESAC  </v>
      </c>
      <c r="H175" s="119" t="str">
        <f>VLOOKUP(E175,VIP!$A$2:$O17593,7,FALSE)</f>
        <v>Si</v>
      </c>
      <c r="I175" s="119" t="str">
        <f>VLOOKUP(E175,VIP!$A$2:$O9558,8,FALSE)</f>
        <v>Si</v>
      </c>
      <c r="J175" s="119" t="str">
        <f>VLOOKUP(E175,VIP!$A$2:$O9508,8,FALSE)</f>
        <v>Si</v>
      </c>
      <c r="K175" s="119" t="str">
        <f>VLOOKUP(E175,VIP!$A$2:$O13082,6,0)</f>
        <v>NO</v>
      </c>
      <c r="L175" s="121" t="s">
        <v>2427</v>
      </c>
      <c r="M175" s="158" t="s">
        <v>2642</v>
      </c>
      <c r="N175" s="117" t="s">
        <v>2471</v>
      </c>
      <c r="O175" s="159" t="s">
        <v>2472</v>
      </c>
      <c r="P175" s="146"/>
      <c r="Q175" s="157">
        <v>44307.904861111114</v>
      </c>
    </row>
    <row r="176" spans="1:17" ht="18" x14ac:dyDescent="0.25">
      <c r="A176" s="119" t="str">
        <f>VLOOKUP(E176,'LISTADO ATM'!$A$2:$C$901,3,0)</f>
        <v>SUR</v>
      </c>
      <c r="B176" s="135" t="s">
        <v>2614</v>
      </c>
      <c r="C176" s="118">
        <v>44307.231608796297</v>
      </c>
      <c r="D176" s="119" t="s">
        <v>2467</v>
      </c>
      <c r="E176" s="120">
        <v>750</v>
      </c>
      <c r="F176" s="159" t="str">
        <f>VLOOKUP(E176,VIP!$A$2:$O12686,2,0)</f>
        <v>DRBR265</v>
      </c>
      <c r="G176" s="119" t="str">
        <f>VLOOKUP(E176,'LISTADO ATM'!$A$2:$B$900,2,0)</f>
        <v xml:space="preserve">ATM UNP Duvergé </v>
      </c>
      <c r="H176" s="119" t="str">
        <f>VLOOKUP(E176,VIP!$A$2:$O17607,7,FALSE)</f>
        <v>Si</v>
      </c>
      <c r="I176" s="119" t="str">
        <f>VLOOKUP(E176,VIP!$A$2:$O9572,8,FALSE)</f>
        <v>Si</v>
      </c>
      <c r="J176" s="119" t="str">
        <f>VLOOKUP(E176,VIP!$A$2:$O9522,8,FALSE)</f>
        <v>Si</v>
      </c>
      <c r="K176" s="119" t="str">
        <f>VLOOKUP(E176,VIP!$A$2:$O13096,6,0)</f>
        <v>SI</v>
      </c>
      <c r="L176" s="121" t="s">
        <v>2427</v>
      </c>
      <c r="M176" s="158" t="s">
        <v>2642</v>
      </c>
      <c r="N176" s="117" t="s">
        <v>2471</v>
      </c>
      <c r="O176" s="159" t="s">
        <v>2472</v>
      </c>
      <c r="P176" s="146"/>
      <c r="Q176" s="157">
        <v>44307.905555555553</v>
      </c>
    </row>
    <row r="177" spans="1:17" ht="18" x14ac:dyDescent="0.25">
      <c r="A177" s="119" t="str">
        <f>VLOOKUP(E177,'LISTADO ATM'!$A$2:$C$901,3,0)</f>
        <v>DISTRITO NACIONAL</v>
      </c>
      <c r="B177" s="135" t="s">
        <v>2618</v>
      </c>
      <c r="C177" s="118">
        <v>44307.238344907404</v>
      </c>
      <c r="D177" s="119" t="s">
        <v>2467</v>
      </c>
      <c r="E177" s="120">
        <v>227</v>
      </c>
      <c r="F177" s="159" t="str">
        <f>VLOOKUP(E177,VIP!$A$2:$O12690,2,0)</f>
        <v>DRBR227</v>
      </c>
      <c r="G177" s="119" t="str">
        <f>VLOOKUP(E177,'LISTADO ATM'!$A$2:$B$900,2,0)</f>
        <v xml:space="preserve">ATM S/M Bravo Av. Enriquillo </v>
      </c>
      <c r="H177" s="119" t="str">
        <f>VLOOKUP(E177,VIP!$A$2:$O17611,7,FALSE)</f>
        <v>Si</v>
      </c>
      <c r="I177" s="119" t="str">
        <f>VLOOKUP(E177,VIP!$A$2:$O9576,8,FALSE)</f>
        <v>Si</v>
      </c>
      <c r="J177" s="119" t="str">
        <f>VLOOKUP(E177,VIP!$A$2:$O9526,8,FALSE)</f>
        <v>Si</v>
      </c>
      <c r="K177" s="119" t="str">
        <f>VLOOKUP(E177,VIP!$A$2:$O13100,6,0)</f>
        <v>NO</v>
      </c>
      <c r="L177" s="121" t="s">
        <v>2427</v>
      </c>
      <c r="M177" s="117" t="s">
        <v>2464</v>
      </c>
      <c r="N177" s="117" t="s">
        <v>2471</v>
      </c>
      <c r="O177" s="159" t="s">
        <v>2472</v>
      </c>
      <c r="P177" s="146"/>
      <c r="Q177" s="117" t="s">
        <v>2427</v>
      </c>
    </row>
    <row r="178" spans="1:17" ht="18" x14ac:dyDescent="0.25">
      <c r="A178" s="119" t="str">
        <f>VLOOKUP(E178,'LISTADO ATM'!$A$2:$C$901,3,0)</f>
        <v>SUR</v>
      </c>
      <c r="B178" s="135" t="s">
        <v>2680</v>
      </c>
      <c r="C178" s="118">
        <v>44307.485162037039</v>
      </c>
      <c r="D178" s="119" t="s">
        <v>2467</v>
      </c>
      <c r="E178" s="120">
        <v>984</v>
      </c>
      <c r="F178" s="159" t="str">
        <f>VLOOKUP(E178,VIP!$A$2:$O12736,2,0)</f>
        <v>DRBR984</v>
      </c>
      <c r="G178" s="119" t="str">
        <f>VLOOKUP(E178,'LISTADO ATM'!$A$2:$B$900,2,0)</f>
        <v xml:space="preserve">ATM Oficina Neiba II </v>
      </c>
      <c r="H178" s="119" t="str">
        <f>VLOOKUP(E178,VIP!$A$2:$O17657,7,FALSE)</f>
        <v>Si</v>
      </c>
      <c r="I178" s="119" t="str">
        <f>VLOOKUP(E178,VIP!$A$2:$O9622,8,FALSE)</f>
        <v>Si</v>
      </c>
      <c r="J178" s="119" t="str">
        <f>VLOOKUP(E178,VIP!$A$2:$O9572,8,FALSE)</f>
        <v>Si</v>
      </c>
      <c r="K178" s="119" t="str">
        <f>VLOOKUP(E178,VIP!$A$2:$O13146,6,0)</f>
        <v>NO</v>
      </c>
      <c r="L178" s="121" t="s">
        <v>2427</v>
      </c>
      <c r="M178" s="117" t="s">
        <v>2464</v>
      </c>
      <c r="N178" s="117" t="s">
        <v>2471</v>
      </c>
      <c r="O178" s="159" t="s">
        <v>2472</v>
      </c>
      <c r="P178" s="146"/>
      <c r="Q178" s="117" t="s">
        <v>2427</v>
      </c>
    </row>
    <row r="179" spans="1:17" ht="18" x14ac:dyDescent="0.25">
      <c r="A179" s="119" t="str">
        <f>VLOOKUP(E179,'LISTADO ATM'!$A$2:$C$901,3,0)</f>
        <v>DISTRITO NACIONAL</v>
      </c>
      <c r="B179" s="135" t="s">
        <v>2677</v>
      </c>
      <c r="C179" s="118">
        <v>44307.489664351851</v>
      </c>
      <c r="D179" s="119" t="s">
        <v>2491</v>
      </c>
      <c r="E179" s="120">
        <v>514</v>
      </c>
      <c r="F179" s="159" t="str">
        <f>VLOOKUP(E179,VIP!$A$2:$O12733,2,0)</f>
        <v>DRBR514</v>
      </c>
      <c r="G179" s="119" t="str">
        <f>VLOOKUP(E179,'LISTADO ATM'!$A$2:$B$900,2,0)</f>
        <v>ATM Autoservicio Charles de Gaulle</v>
      </c>
      <c r="H179" s="119" t="str">
        <f>VLOOKUP(E179,VIP!$A$2:$O17654,7,FALSE)</f>
        <v>Si</v>
      </c>
      <c r="I179" s="119" t="str">
        <f>VLOOKUP(E179,VIP!$A$2:$O9619,8,FALSE)</f>
        <v>No</v>
      </c>
      <c r="J179" s="119" t="str">
        <f>VLOOKUP(E179,VIP!$A$2:$O9569,8,FALSE)</f>
        <v>No</v>
      </c>
      <c r="K179" s="119" t="str">
        <f>VLOOKUP(E179,VIP!$A$2:$O13143,6,0)</f>
        <v>NO</v>
      </c>
      <c r="L179" s="121" t="s">
        <v>2427</v>
      </c>
      <c r="M179" s="117" t="s">
        <v>2464</v>
      </c>
      <c r="N179" s="117" t="s">
        <v>2471</v>
      </c>
      <c r="O179" s="159" t="s">
        <v>2492</v>
      </c>
      <c r="P179" s="146"/>
      <c r="Q179" s="117" t="s">
        <v>2427</v>
      </c>
    </row>
    <row r="180" spans="1:17" ht="18" x14ac:dyDescent="0.25">
      <c r="A180" s="119" t="str">
        <f>VLOOKUP(E180,'LISTADO ATM'!$A$2:$C$901,3,0)</f>
        <v>SUR</v>
      </c>
      <c r="B180" s="135" t="s">
        <v>2669</v>
      </c>
      <c r="C180" s="118">
        <v>44307.526365740741</v>
      </c>
      <c r="D180" s="119" t="s">
        <v>2467</v>
      </c>
      <c r="E180" s="120">
        <v>249</v>
      </c>
      <c r="F180" s="159" t="str">
        <f>VLOOKUP(E180,VIP!$A$2:$O12725,2,0)</f>
        <v>DRBR249</v>
      </c>
      <c r="G180" s="119" t="str">
        <f>VLOOKUP(E180,'LISTADO ATM'!$A$2:$B$900,2,0)</f>
        <v xml:space="preserve">ATM Banco Agrícola Neiba </v>
      </c>
      <c r="H180" s="119" t="str">
        <f>VLOOKUP(E180,VIP!$A$2:$O17646,7,FALSE)</f>
        <v>Si</v>
      </c>
      <c r="I180" s="119" t="str">
        <f>VLOOKUP(E180,VIP!$A$2:$O9611,8,FALSE)</f>
        <v>Si</v>
      </c>
      <c r="J180" s="119" t="str">
        <f>VLOOKUP(E180,VIP!$A$2:$O9561,8,FALSE)</f>
        <v>Si</v>
      </c>
      <c r="K180" s="119" t="str">
        <f>VLOOKUP(E180,VIP!$A$2:$O13135,6,0)</f>
        <v>NO</v>
      </c>
      <c r="L180" s="121" t="s">
        <v>2427</v>
      </c>
      <c r="M180" s="117" t="s">
        <v>2464</v>
      </c>
      <c r="N180" s="117" t="s">
        <v>2471</v>
      </c>
      <c r="O180" s="159" t="s">
        <v>2472</v>
      </c>
      <c r="P180" s="146"/>
      <c r="Q180" s="117" t="s">
        <v>2427</v>
      </c>
    </row>
    <row r="181" spans="1:17" ht="18" x14ac:dyDescent="0.25">
      <c r="A181" s="119" t="str">
        <f>VLOOKUP(E181,'LISTADO ATM'!$A$2:$C$901,3,0)</f>
        <v>SUR</v>
      </c>
      <c r="B181" s="135" t="s">
        <v>2710</v>
      </c>
      <c r="C181" s="118">
        <v>44307.674131944441</v>
      </c>
      <c r="D181" s="119" t="s">
        <v>2467</v>
      </c>
      <c r="E181" s="120">
        <v>783</v>
      </c>
      <c r="F181" s="159" t="str">
        <f>VLOOKUP(E181,VIP!$A$2:$O12746,2,0)</f>
        <v>DRBR303</v>
      </c>
      <c r="G181" s="119" t="str">
        <f>VLOOKUP(E181,'LISTADO ATM'!$A$2:$B$900,2,0)</f>
        <v xml:space="preserve">ATM Autobanco Alfa y Omega (Barahona) </v>
      </c>
      <c r="H181" s="119" t="str">
        <f>VLOOKUP(E181,VIP!$A$2:$O17667,7,FALSE)</f>
        <v>Si</v>
      </c>
      <c r="I181" s="119" t="str">
        <f>VLOOKUP(E181,VIP!$A$2:$O9632,8,FALSE)</f>
        <v>Si</v>
      </c>
      <c r="J181" s="119" t="str">
        <f>VLOOKUP(E181,VIP!$A$2:$O9582,8,FALSE)</f>
        <v>Si</v>
      </c>
      <c r="K181" s="119" t="str">
        <f>VLOOKUP(E181,VIP!$A$2:$O13156,6,0)</f>
        <v>NO</v>
      </c>
      <c r="L181" s="121" t="s">
        <v>2427</v>
      </c>
      <c r="M181" s="117" t="s">
        <v>2464</v>
      </c>
      <c r="N181" s="117" t="s">
        <v>2471</v>
      </c>
      <c r="O181" s="159" t="s">
        <v>2472</v>
      </c>
      <c r="P181" s="146"/>
      <c r="Q181" s="162" t="s">
        <v>2427</v>
      </c>
    </row>
    <row r="182" spans="1:17" ht="18" x14ac:dyDescent="0.25">
      <c r="A182" s="119" t="str">
        <f>VLOOKUP(E182,'LISTADO ATM'!$A$2:$C$901,3,0)</f>
        <v>SUR</v>
      </c>
      <c r="B182" s="135" t="s">
        <v>2748</v>
      </c>
      <c r="C182" s="118">
        <v>44307.676087962966</v>
      </c>
      <c r="D182" s="119" t="s">
        <v>2467</v>
      </c>
      <c r="E182" s="120">
        <v>829</v>
      </c>
      <c r="F182" s="159" t="str">
        <f>VLOOKUP(E182,VIP!$A$2:$O12770,2,0)</f>
        <v>DRBR829</v>
      </c>
      <c r="G182" s="119" t="str">
        <f>VLOOKUP(E182,'LISTADO ATM'!$A$2:$B$900,2,0)</f>
        <v xml:space="preserve">ATM UNP Multicentro Sirena Baní </v>
      </c>
      <c r="H182" s="119" t="str">
        <f>VLOOKUP(E182,VIP!$A$2:$O17691,7,FALSE)</f>
        <v>Si</v>
      </c>
      <c r="I182" s="119" t="str">
        <f>VLOOKUP(E182,VIP!$A$2:$O9656,8,FALSE)</f>
        <v>Si</v>
      </c>
      <c r="J182" s="119" t="str">
        <f>VLOOKUP(E182,VIP!$A$2:$O9606,8,FALSE)</f>
        <v>Si</v>
      </c>
      <c r="K182" s="119" t="str">
        <f>VLOOKUP(E182,VIP!$A$2:$O13180,6,0)</f>
        <v>NO</v>
      </c>
      <c r="L182" s="121" t="s">
        <v>2427</v>
      </c>
      <c r="M182" s="117" t="s">
        <v>2464</v>
      </c>
      <c r="N182" s="117" t="s">
        <v>2471</v>
      </c>
      <c r="O182" s="159" t="s">
        <v>2472</v>
      </c>
      <c r="P182" s="146"/>
      <c r="Q182" s="117" t="s">
        <v>2427</v>
      </c>
    </row>
    <row r="183" spans="1:17" ht="18" x14ac:dyDescent="0.25">
      <c r="A183" s="119" t="str">
        <f>VLOOKUP(E183,'LISTADO ATM'!$A$2:$C$901,3,0)</f>
        <v>DISTRITO NACIONAL</v>
      </c>
      <c r="B183" s="135" t="s">
        <v>2747</v>
      </c>
      <c r="C183" s="118">
        <v>44307.681296296294</v>
      </c>
      <c r="D183" s="119" t="s">
        <v>2491</v>
      </c>
      <c r="E183" s="120">
        <v>628</v>
      </c>
      <c r="F183" s="159" t="str">
        <f>VLOOKUP(E183,VIP!$A$2:$O12769,2,0)</f>
        <v>DRBR086</v>
      </c>
      <c r="G183" s="119" t="str">
        <f>VLOOKUP(E183,'LISTADO ATM'!$A$2:$B$900,2,0)</f>
        <v xml:space="preserve">ATM Autobanco San Isidro </v>
      </c>
      <c r="H183" s="119" t="str">
        <f>VLOOKUP(E183,VIP!$A$2:$O17690,7,FALSE)</f>
        <v>Si</v>
      </c>
      <c r="I183" s="119" t="str">
        <f>VLOOKUP(E183,VIP!$A$2:$O9655,8,FALSE)</f>
        <v>Si</v>
      </c>
      <c r="J183" s="119" t="str">
        <f>VLOOKUP(E183,VIP!$A$2:$O9605,8,FALSE)</f>
        <v>Si</v>
      </c>
      <c r="K183" s="119" t="str">
        <f>VLOOKUP(E183,VIP!$A$2:$O13179,6,0)</f>
        <v>SI</v>
      </c>
      <c r="L183" s="121" t="s">
        <v>2427</v>
      </c>
      <c r="M183" s="117" t="s">
        <v>2464</v>
      </c>
      <c r="N183" s="117" t="s">
        <v>2471</v>
      </c>
      <c r="O183" s="159" t="s">
        <v>2492</v>
      </c>
      <c r="P183" s="146"/>
      <c r="Q183" s="117" t="s">
        <v>2427</v>
      </c>
    </row>
    <row r="184" spans="1:17" ht="18" x14ac:dyDescent="0.25">
      <c r="A184" s="119" t="str">
        <f>VLOOKUP(E184,'LISTADO ATM'!$A$2:$C$901,3,0)</f>
        <v>SUR</v>
      </c>
      <c r="B184" s="135" t="s">
        <v>2745</v>
      </c>
      <c r="C184" s="118">
        <v>44307.69431712963</v>
      </c>
      <c r="D184" s="119" t="s">
        <v>2491</v>
      </c>
      <c r="E184" s="120">
        <v>677</v>
      </c>
      <c r="F184" s="159" t="str">
        <f>VLOOKUP(E184,VIP!$A$2:$O12767,2,0)</f>
        <v>DRBR677</v>
      </c>
      <c r="G184" s="119" t="str">
        <f>VLOOKUP(E184,'LISTADO ATM'!$A$2:$B$900,2,0)</f>
        <v>ATM PBG Villa Jaragua</v>
      </c>
      <c r="H184" s="119" t="str">
        <f>VLOOKUP(E184,VIP!$A$2:$O17688,7,FALSE)</f>
        <v>Si</v>
      </c>
      <c r="I184" s="119" t="str">
        <f>VLOOKUP(E184,VIP!$A$2:$O9653,8,FALSE)</f>
        <v>Si</v>
      </c>
      <c r="J184" s="119" t="str">
        <f>VLOOKUP(E184,VIP!$A$2:$O9603,8,FALSE)</f>
        <v>Si</v>
      </c>
      <c r="K184" s="119" t="str">
        <f>VLOOKUP(E184,VIP!$A$2:$O13177,6,0)</f>
        <v>SI</v>
      </c>
      <c r="L184" s="121" t="s">
        <v>2427</v>
      </c>
      <c r="M184" s="117" t="s">
        <v>2464</v>
      </c>
      <c r="N184" s="117" t="s">
        <v>2471</v>
      </c>
      <c r="O184" s="159" t="s">
        <v>2492</v>
      </c>
      <c r="P184" s="146"/>
      <c r="Q184" s="117" t="s">
        <v>2427</v>
      </c>
    </row>
    <row r="185" spans="1:17" ht="18" x14ac:dyDescent="0.25">
      <c r="A185" s="119" t="str">
        <f>VLOOKUP(E185,'LISTADO ATM'!$A$2:$C$901,3,0)</f>
        <v>SUR</v>
      </c>
      <c r="B185" s="135" t="s">
        <v>2744</v>
      </c>
      <c r="C185" s="118">
        <v>44307.695694444446</v>
      </c>
      <c r="D185" s="119" t="s">
        <v>2491</v>
      </c>
      <c r="E185" s="120">
        <v>767</v>
      </c>
      <c r="F185" s="159" t="str">
        <f>VLOOKUP(E185,VIP!$A$2:$O12766,2,0)</f>
        <v>DRBR059</v>
      </c>
      <c r="G185" s="119" t="str">
        <f>VLOOKUP(E185,'LISTADO ATM'!$A$2:$B$900,2,0)</f>
        <v xml:space="preserve">ATM S/M Diverso (Azua) </v>
      </c>
      <c r="H185" s="119" t="str">
        <f>VLOOKUP(E185,VIP!$A$2:$O17687,7,FALSE)</f>
        <v>Si</v>
      </c>
      <c r="I185" s="119" t="str">
        <f>VLOOKUP(E185,VIP!$A$2:$O9652,8,FALSE)</f>
        <v>No</v>
      </c>
      <c r="J185" s="119" t="str">
        <f>VLOOKUP(E185,VIP!$A$2:$O9602,8,FALSE)</f>
        <v>No</v>
      </c>
      <c r="K185" s="119" t="str">
        <f>VLOOKUP(E185,VIP!$A$2:$O13176,6,0)</f>
        <v>NO</v>
      </c>
      <c r="L185" s="121" t="s">
        <v>2427</v>
      </c>
      <c r="M185" s="117" t="s">
        <v>2464</v>
      </c>
      <c r="N185" s="117" t="s">
        <v>2471</v>
      </c>
      <c r="O185" s="159" t="s">
        <v>2492</v>
      </c>
      <c r="P185" s="146"/>
      <c r="Q185" s="117" t="s">
        <v>2427</v>
      </c>
    </row>
    <row r="186" spans="1:17" ht="18" x14ac:dyDescent="0.25">
      <c r="A186" s="119" t="str">
        <f>VLOOKUP(E186,'LISTADO ATM'!$A$2:$C$901,3,0)</f>
        <v>NORTE</v>
      </c>
      <c r="B186" s="135" t="s">
        <v>2743</v>
      </c>
      <c r="C186" s="118">
        <v>44307.711875000001</v>
      </c>
      <c r="D186" s="119" t="s">
        <v>2491</v>
      </c>
      <c r="E186" s="120">
        <v>8</v>
      </c>
      <c r="F186" s="159" t="str">
        <f>VLOOKUP(E186,VIP!$A$2:$O12765,2,0)</f>
        <v>DRBR008</v>
      </c>
      <c r="G186" s="119" t="str">
        <f>VLOOKUP(E186,'LISTADO ATM'!$A$2:$B$900,2,0)</f>
        <v>ATM Autoservicio Yaque</v>
      </c>
      <c r="H186" s="119" t="str">
        <f>VLOOKUP(E186,VIP!$A$2:$O17686,7,FALSE)</f>
        <v>Si</v>
      </c>
      <c r="I186" s="119" t="str">
        <f>VLOOKUP(E186,VIP!$A$2:$O9651,8,FALSE)</f>
        <v>Si</v>
      </c>
      <c r="J186" s="119" t="str">
        <f>VLOOKUP(E186,VIP!$A$2:$O9601,8,FALSE)</f>
        <v>Si</v>
      </c>
      <c r="K186" s="119" t="str">
        <f>VLOOKUP(E186,VIP!$A$2:$O13175,6,0)</f>
        <v>NO</v>
      </c>
      <c r="L186" s="121" t="s">
        <v>2427</v>
      </c>
      <c r="M186" s="117" t="s">
        <v>2464</v>
      </c>
      <c r="N186" s="117" t="s">
        <v>2471</v>
      </c>
      <c r="O186" s="159" t="s">
        <v>2492</v>
      </c>
      <c r="P186" s="146"/>
      <c r="Q186" s="117" t="s">
        <v>2427</v>
      </c>
    </row>
    <row r="187" spans="1:17" ht="18" x14ac:dyDescent="0.25">
      <c r="A187" s="119" t="str">
        <f>VLOOKUP(E187,'LISTADO ATM'!$A$2:$C$901,3,0)</f>
        <v>DISTRITO NACIONAL</v>
      </c>
      <c r="B187" s="135" t="s">
        <v>2737</v>
      </c>
      <c r="C187" s="118">
        <v>44307.766944444447</v>
      </c>
      <c r="D187" s="119" t="s">
        <v>2467</v>
      </c>
      <c r="E187" s="120">
        <v>560</v>
      </c>
      <c r="F187" s="159" t="str">
        <f>VLOOKUP(E187,VIP!$A$2:$O12759,2,0)</f>
        <v>DRBR229</v>
      </c>
      <c r="G187" s="119" t="str">
        <f>VLOOKUP(E187,'LISTADO ATM'!$A$2:$B$900,2,0)</f>
        <v xml:space="preserve">ATM Junta Central Electoral </v>
      </c>
      <c r="H187" s="119" t="str">
        <f>VLOOKUP(E187,VIP!$A$2:$O17680,7,FALSE)</f>
        <v>Si</v>
      </c>
      <c r="I187" s="119" t="str">
        <f>VLOOKUP(E187,VIP!$A$2:$O9645,8,FALSE)</f>
        <v>Si</v>
      </c>
      <c r="J187" s="119" t="str">
        <f>VLOOKUP(E187,VIP!$A$2:$O9595,8,FALSE)</f>
        <v>Si</v>
      </c>
      <c r="K187" s="119" t="str">
        <f>VLOOKUP(E187,VIP!$A$2:$O13169,6,0)</f>
        <v>SI</v>
      </c>
      <c r="L187" s="121" t="s">
        <v>2427</v>
      </c>
      <c r="M187" s="117" t="s">
        <v>2464</v>
      </c>
      <c r="N187" s="117" t="s">
        <v>2471</v>
      </c>
      <c r="O187" s="159" t="s">
        <v>2472</v>
      </c>
      <c r="P187" s="146"/>
      <c r="Q187" s="117" t="s">
        <v>2427</v>
      </c>
    </row>
    <row r="188" spans="1:17" ht="18" x14ac:dyDescent="0.25">
      <c r="A188" s="119" t="str">
        <f>VLOOKUP(E188,'LISTADO ATM'!$A$2:$C$901,3,0)</f>
        <v>SUR</v>
      </c>
      <c r="B188" s="135" t="s">
        <v>2765</v>
      </c>
      <c r="C188" s="118">
        <v>44307.819814814815</v>
      </c>
      <c r="D188" s="119" t="s">
        <v>2491</v>
      </c>
      <c r="E188" s="120">
        <v>615</v>
      </c>
      <c r="F188" s="159" t="str">
        <f>VLOOKUP(E188,VIP!$A$2:$O12763,2,0)</f>
        <v>DRBR418</v>
      </c>
      <c r="G188" s="119" t="str">
        <f>VLOOKUP(E188,'LISTADO ATM'!$A$2:$B$900,2,0)</f>
        <v xml:space="preserve">ATM Estación Sunix Cabral (Barahona) </v>
      </c>
      <c r="H188" s="119" t="str">
        <f>VLOOKUP(E188,VIP!$A$2:$O17684,7,FALSE)</f>
        <v>Si</v>
      </c>
      <c r="I188" s="119" t="str">
        <f>VLOOKUP(E188,VIP!$A$2:$O9649,8,FALSE)</f>
        <v>Si</v>
      </c>
      <c r="J188" s="119" t="str">
        <f>VLOOKUP(E188,VIP!$A$2:$O9599,8,FALSE)</f>
        <v>Si</v>
      </c>
      <c r="K188" s="119" t="str">
        <f>VLOOKUP(E188,VIP!$A$2:$O13173,6,0)</f>
        <v>NO</v>
      </c>
      <c r="L188" s="121" t="s">
        <v>2427</v>
      </c>
      <c r="M188" s="117" t="s">
        <v>2464</v>
      </c>
      <c r="N188" s="117" t="s">
        <v>2471</v>
      </c>
      <c r="O188" s="159" t="s">
        <v>2492</v>
      </c>
      <c r="P188" s="146"/>
      <c r="Q188" s="117" t="s">
        <v>2427</v>
      </c>
    </row>
    <row r="189" spans="1:17" ht="18" x14ac:dyDescent="0.25">
      <c r="A189" s="119" t="str">
        <f>VLOOKUP(E189,'LISTADO ATM'!$A$2:$C$901,3,0)</f>
        <v>NORTE</v>
      </c>
      <c r="B189" s="135" t="s">
        <v>2764</v>
      </c>
      <c r="C189" s="118">
        <v>44307.823263888888</v>
      </c>
      <c r="D189" s="119" t="s">
        <v>2526</v>
      </c>
      <c r="E189" s="120">
        <v>716</v>
      </c>
      <c r="F189" s="159" t="str">
        <f>VLOOKUP(E189,VIP!$A$2:$O12762,2,0)</f>
        <v>DRBR340</v>
      </c>
      <c r="G189" s="119" t="str">
        <f>VLOOKUP(E189,'LISTADO ATM'!$A$2:$B$900,2,0)</f>
        <v xml:space="preserve">ATM Oficina Zona Franca (Santiago) </v>
      </c>
      <c r="H189" s="119" t="str">
        <f>VLOOKUP(E189,VIP!$A$2:$O17683,7,FALSE)</f>
        <v>Si</v>
      </c>
      <c r="I189" s="119" t="str">
        <f>VLOOKUP(E189,VIP!$A$2:$O9648,8,FALSE)</f>
        <v>Si</v>
      </c>
      <c r="J189" s="119" t="str">
        <f>VLOOKUP(E189,VIP!$A$2:$O9598,8,FALSE)</f>
        <v>Si</v>
      </c>
      <c r="K189" s="119" t="str">
        <f>VLOOKUP(E189,VIP!$A$2:$O13172,6,0)</f>
        <v>SI</v>
      </c>
      <c r="L189" s="121" t="s">
        <v>2427</v>
      </c>
      <c r="M189" s="117" t="s">
        <v>2464</v>
      </c>
      <c r="N189" s="117" t="s">
        <v>2471</v>
      </c>
      <c r="O189" s="159" t="s">
        <v>2527</v>
      </c>
      <c r="P189" s="146"/>
      <c r="Q189" s="117" t="s">
        <v>2427</v>
      </c>
    </row>
    <row r="190" spans="1:17" ht="18" x14ac:dyDescent="0.25">
      <c r="A190" s="119" t="str">
        <f>VLOOKUP(E190,'LISTADO ATM'!$A$2:$C$901,3,0)</f>
        <v>DISTRITO NACIONAL</v>
      </c>
      <c r="B190" s="135" t="s">
        <v>2763</v>
      </c>
      <c r="C190" s="118">
        <v>44307.827708333331</v>
      </c>
      <c r="D190" s="119" t="s">
        <v>2467</v>
      </c>
      <c r="E190" s="120">
        <v>993</v>
      </c>
      <c r="F190" s="159" t="str">
        <f>VLOOKUP(E190,VIP!$A$2:$O12761,2,0)</f>
        <v>DRBR993</v>
      </c>
      <c r="G190" s="119" t="str">
        <f>VLOOKUP(E190,'LISTADO ATM'!$A$2:$B$900,2,0)</f>
        <v xml:space="preserve">ATM Centro Medico Integral II </v>
      </c>
      <c r="H190" s="119" t="str">
        <f>VLOOKUP(E190,VIP!$A$2:$O17682,7,FALSE)</f>
        <v>Si</v>
      </c>
      <c r="I190" s="119" t="str">
        <f>VLOOKUP(E190,VIP!$A$2:$O9647,8,FALSE)</f>
        <v>Si</v>
      </c>
      <c r="J190" s="119" t="str">
        <f>VLOOKUP(E190,VIP!$A$2:$O9597,8,FALSE)</f>
        <v>Si</v>
      </c>
      <c r="K190" s="119" t="str">
        <f>VLOOKUP(E190,VIP!$A$2:$O13171,6,0)</f>
        <v>NO</v>
      </c>
      <c r="L190" s="121" t="s">
        <v>2427</v>
      </c>
      <c r="M190" s="117" t="s">
        <v>2464</v>
      </c>
      <c r="N190" s="117" t="s">
        <v>2471</v>
      </c>
      <c r="O190" s="159" t="s">
        <v>2472</v>
      </c>
      <c r="P190" s="146"/>
      <c r="Q190" s="117" t="s">
        <v>2427</v>
      </c>
    </row>
    <row r="191" spans="1:17" ht="18" x14ac:dyDescent="0.25">
      <c r="A191" s="119" t="str">
        <f>VLOOKUP(E191,'LISTADO ATM'!$A$2:$C$901,3,0)</f>
        <v>ESTE</v>
      </c>
      <c r="B191" s="135" t="s">
        <v>2762</v>
      </c>
      <c r="C191" s="118">
        <v>44307.830509259256</v>
      </c>
      <c r="D191" s="119" t="s">
        <v>2491</v>
      </c>
      <c r="E191" s="120">
        <v>121</v>
      </c>
      <c r="F191" s="159" t="str">
        <f>VLOOKUP(E191,VIP!$A$2:$O12760,2,0)</f>
        <v>DRBR121</v>
      </c>
      <c r="G191" s="119" t="str">
        <f>VLOOKUP(E191,'LISTADO ATM'!$A$2:$B$900,2,0)</f>
        <v xml:space="preserve">ATM Oficina Bayaguana </v>
      </c>
      <c r="H191" s="119" t="str">
        <f>VLOOKUP(E191,VIP!$A$2:$O17681,7,FALSE)</f>
        <v>Si</v>
      </c>
      <c r="I191" s="119" t="str">
        <f>VLOOKUP(E191,VIP!$A$2:$O9646,8,FALSE)</f>
        <v>Si</v>
      </c>
      <c r="J191" s="119" t="str">
        <f>VLOOKUP(E191,VIP!$A$2:$O9596,8,FALSE)</f>
        <v>Si</v>
      </c>
      <c r="K191" s="119" t="str">
        <f>VLOOKUP(E191,VIP!$A$2:$O13170,6,0)</f>
        <v>SI</v>
      </c>
      <c r="L191" s="121" t="s">
        <v>2427</v>
      </c>
      <c r="M191" s="117" t="s">
        <v>2464</v>
      </c>
      <c r="N191" s="117" t="s">
        <v>2471</v>
      </c>
      <c r="O191" s="159" t="s">
        <v>2492</v>
      </c>
      <c r="P191" s="146"/>
      <c r="Q191" s="117" t="s">
        <v>2427</v>
      </c>
    </row>
    <row r="192" spans="1:17" ht="18" x14ac:dyDescent="0.25">
      <c r="A192" s="119" t="str">
        <f>VLOOKUP(E192,'LISTADO ATM'!$A$2:$C$901,3,0)</f>
        <v>NORTE</v>
      </c>
      <c r="B192" s="135" t="s">
        <v>2761</v>
      </c>
      <c r="C192" s="118">
        <v>44307.832199074073</v>
      </c>
      <c r="D192" s="119" t="s">
        <v>2491</v>
      </c>
      <c r="E192" s="120">
        <v>965</v>
      </c>
      <c r="F192" s="159" t="str">
        <f>VLOOKUP(E192,VIP!$A$2:$O12759,2,0)</f>
        <v>DRBR965</v>
      </c>
      <c r="G192" s="119" t="str">
        <f>VLOOKUP(E192,'LISTADO ATM'!$A$2:$B$900,2,0)</f>
        <v xml:space="preserve">ATM S/M La Fuente FUN (Santiago) </v>
      </c>
      <c r="H192" s="119" t="str">
        <f>VLOOKUP(E192,VIP!$A$2:$O17680,7,FALSE)</f>
        <v>Si</v>
      </c>
      <c r="I192" s="119" t="str">
        <f>VLOOKUP(E192,VIP!$A$2:$O9645,8,FALSE)</f>
        <v>Si</v>
      </c>
      <c r="J192" s="119" t="str">
        <f>VLOOKUP(E192,VIP!$A$2:$O9595,8,FALSE)</f>
        <v>Si</v>
      </c>
      <c r="K192" s="119" t="str">
        <f>VLOOKUP(E192,VIP!$A$2:$O13169,6,0)</f>
        <v>NO</v>
      </c>
      <c r="L192" s="121" t="s">
        <v>2427</v>
      </c>
      <c r="M192" s="117" t="s">
        <v>2464</v>
      </c>
      <c r="N192" s="117" t="s">
        <v>2471</v>
      </c>
      <c r="O192" s="159" t="s">
        <v>2492</v>
      </c>
      <c r="P192" s="146"/>
      <c r="Q192" s="117" t="s">
        <v>2427</v>
      </c>
    </row>
    <row r="193" spans="1:17" s="99" customFormat="1" ht="18" x14ac:dyDescent="0.25">
      <c r="A193" s="119" t="str">
        <f>VLOOKUP(E193,'LISTADO ATM'!$A$2:$C$901,3,0)</f>
        <v>ESTE</v>
      </c>
      <c r="B193" s="135" t="s">
        <v>2759</v>
      </c>
      <c r="C193" s="118">
        <v>44307.839178240742</v>
      </c>
      <c r="D193" s="119" t="s">
        <v>2491</v>
      </c>
      <c r="E193" s="120">
        <v>609</v>
      </c>
      <c r="F193" s="161" t="str">
        <f>VLOOKUP(E193,VIP!$A$2:$O12757,2,0)</f>
        <v>DRBR120</v>
      </c>
      <c r="G193" s="119" t="str">
        <f>VLOOKUP(E193,'LISTADO ATM'!$A$2:$B$900,2,0)</f>
        <v xml:space="preserve">ATM S/M Jumbo (San Pedro) </v>
      </c>
      <c r="H193" s="119" t="str">
        <f>VLOOKUP(E193,VIP!$A$2:$O17678,7,FALSE)</f>
        <v>Si</v>
      </c>
      <c r="I193" s="119" t="str">
        <f>VLOOKUP(E193,VIP!$A$2:$O9643,8,FALSE)</f>
        <v>Si</v>
      </c>
      <c r="J193" s="119" t="str">
        <f>VLOOKUP(E193,VIP!$A$2:$O9593,8,FALSE)</f>
        <v>Si</v>
      </c>
      <c r="K193" s="119" t="str">
        <f>VLOOKUP(E193,VIP!$A$2:$O13167,6,0)</f>
        <v>NO</v>
      </c>
      <c r="L193" s="121" t="s">
        <v>2427</v>
      </c>
      <c r="M193" s="117" t="s">
        <v>2464</v>
      </c>
      <c r="N193" s="117" t="s">
        <v>2471</v>
      </c>
      <c r="O193" s="161" t="s">
        <v>2492</v>
      </c>
      <c r="P193" s="146"/>
      <c r="Q193" s="117" t="s">
        <v>2427</v>
      </c>
    </row>
    <row r="194" spans="1:17" s="99" customFormat="1" ht="18" x14ac:dyDescent="0.25">
      <c r="A194" s="119" t="str">
        <f>VLOOKUP(E194,'LISTADO ATM'!$A$2:$C$901,3,0)</f>
        <v>NORTE</v>
      </c>
      <c r="B194" s="135" t="s">
        <v>2586</v>
      </c>
      <c r="C194" s="118">
        <v>44306.750081018516</v>
      </c>
      <c r="D194" s="119" t="s">
        <v>2189</v>
      </c>
      <c r="E194" s="120">
        <v>372</v>
      </c>
      <c r="F194" s="161" t="str">
        <f>VLOOKUP(E194,VIP!$A$2:$O12676,2,0)</f>
        <v>DRBR372</v>
      </c>
      <c r="G194" s="119" t="str">
        <f>VLOOKUP(E194,'LISTADO ATM'!$A$2:$B$900,2,0)</f>
        <v>ATM Oficina Sánchez II</v>
      </c>
      <c r="H194" s="119" t="str">
        <f>VLOOKUP(E194,VIP!$A$2:$O17597,7,FALSE)</f>
        <v>N/A</v>
      </c>
      <c r="I194" s="119" t="str">
        <f>VLOOKUP(E194,VIP!$A$2:$O9562,8,FALSE)</f>
        <v>N/A</v>
      </c>
      <c r="J194" s="119" t="str">
        <f>VLOOKUP(E194,VIP!$A$2:$O9512,8,FALSE)</f>
        <v>N/A</v>
      </c>
      <c r="K194" s="119" t="str">
        <f>VLOOKUP(E194,VIP!$A$2:$O13086,6,0)</f>
        <v>N/A</v>
      </c>
      <c r="L194" s="121" t="s">
        <v>2487</v>
      </c>
      <c r="M194" s="158" t="s">
        <v>2642</v>
      </c>
      <c r="N194" s="117" t="s">
        <v>2471</v>
      </c>
      <c r="O194" s="161" t="s">
        <v>2597</v>
      </c>
      <c r="P194" s="146"/>
      <c r="Q194" s="157">
        <v>44307.435300925928</v>
      </c>
    </row>
    <row r="195" spans="1:17" s="99" customFormat="1" ht="18" x14ac:dyDescent="0.25">
      <c r="A195" s="119" t="str">
        <f>VLOOKUP(E195,'LISTADO ATM'!$A$2:$C$901,3,0)</f>
        <v>DISTRITO NACIONAL</v>
      </c>
      <c r="B195" s="135" t="s">
        <v>2598</v>
      </c>
      <c r="C195" s="118">
        <v>44306.897349537037</v>
      </c>
      <c r="D195" s="119" t="s">
        <v>2188</v>
      </c>
      <c r="E195" s="120">
        <v>684</v>
      </c>
      <c r="F195" s="161" t="str">
        <f>VLOOKUP(E195,VIP!$A$2:$O12677,2,0)</f>
        <v>DRBR684</v>
      </c>
      <c r="G195" s="119" t="str">
        <f>VLOOKUP(E195,'LISTADO ATM'!$A$2:$B$900,2,0)</f>
        <v>ATM Estación Texaco Prolongación 27 Febrero</v>
      </c>
      <c r="H195" s="119" t="str">
        <f>VLOOKUP(E195,VIP!$A$2:$O17598,7,FALSE)</f>
        <v>NO</v>
      </c>
      <c r="I195" s="119" t="str">
        <f>VLOOKUP(E195,VIP!$A$2:$O9563,8,FALSE)</f>
        <v>NO</v>
      </c>
      <c r="J195" s="119" t="str">
        <f>VLOOKUP(E195,VIP!$A$2:$O9513,8,FALSE)</f>
        <v>NO</v>
      </c>
      <c r="K195" s="119" t="str">
        <f>VLOOKUP(E195,VIP!$A$2:$O13087,6,0)</f>
        <v>NO</v>
      </c>
      <c r="L195" s="121" t="s">
        <v>2487</v>
      </c>
      <c r="M195" s="158" t="s">
        <v>2642</v>
      </c>
      <c r="N195" s="117" t="s">
        <v>2471</v>
      </c>
      <c r="O195" s="161" t="s">
        <v>2473</v>
      </c>
      <c r="P195" s="146"/>
      <c r="Q195" s="157">
        <v>44307.606608796297</v>
      </c>
    </row>
    <row r="196" spans="1:17" s="99" customFormat="1" ht="18" x14ac:dyDescent="0.25">
      <c r="A196" s="119" t="str">
        <f>VLOOKUP(E196,'LISTADO ATM'!$A$2:$C$901,3,0)</f>
        <v>ESTE</v>
      </c>
      <c r="B196" s="135" t="s">
        <v>2608</v>
      </c>
      <c r="C196" s="118">
        <v>44307.117361111108</v>
      </c>
      <c r="D196" s="119" t="s">
        <v>2188</v>
      </c>
      <c r="E196" s="120">
        <v>681</v>
      </c>
      <c r="F196" s="161" t="str">
        <f>VLOOKUP(E196,VIP!$A$2:$O12680,2,0)</f>
        <v>DRBR681</v>
      </c>
      <c r="G196" s="119" t="str">
        <f>VLOOKUP(E196,'LISTADO ATM'!$A$2:$B$900,2,0)</f>
        <v xml:space="preserve">ATM Hotel Royalton II </v>
      </c>
      <c r="H196" s="119" t="str">
        <f>VLOOKUP(E196,VIP!$A$2:$O17601,7,FALSE)</f>
        <v>Si</v>
      </c>
      <c r="I196" s="119" t="str">
        <f>VLOOKUP(E196,VIP!$A$2:$O9566,8,FALSE)</f>
        <v>Si</v>
      </c>
      <c r="J196" s="119" t="str">
        <f>VLOOKUP(E196,VIP!$A$2:$O9516,8,FALSE)</f>
        <v>Si</v>
      </c>
      <c r="K196" s="119" t="str">
        <f>VLOOKUP(E196,VIP!$A$2:$O13090,6,0)</f>
        <v>NO</v>
      </c>
      <c r="L196" s="121" t="s">
        <v>2487</v>
      </c>
      <c r="M196" s="158" t="s">
        <v>2642</v>
      </c>
      <c r="N196" s="117" t="s">
        <v>2471</v>
      </c>
      <c r="O196" s="161" t="s">
        <v>2473</v>
      </c>
      <c r="P196" s="146"/>
      <c r="Q196" s="157">
        <v>44307.606608796297</v>
      </c>
    </row>
    <row r="197" spans="1:17" s="99" customFormat="1" ht="18" x14ac:dyDescent="0.25">
      <c r="A197" s="119" t="str">
        <f>VLOOKUP(E197,'LISTADO ATM'!$A$2:$C$901,3,0)</f>
        <v>ESTE</v>
      </c>
      <c r="B197" s="135" t="s">
        <v>2638</v>
      </c>
      <c r="C197" s="118">
        <v>44307.344849537039</v>
      </c>
      <c r="D197" s="119" t="s">
        <v>2188</v>
      </c>
      <c r="E197" s="120">
        <v>480</v>
      </c>
      <c r="F197" s="161" t="str">
        <f>VLOOKUP(E197,VIP!$A$2:$O12708,2,0)</f>
        <v>DRBR480</v>
      </c>
      <c r="G197" s="119" t="str">
        <f>VLOOKUP(E197,'LISTADO ATM'!$A$2:$B$900,2,0)</f>
        <v>ATM UNP Farmaconal Higuey</v>
      </c>
      <c r="H197" s="119" t="str">
        <f>VLOOKUP(E197,VIP!$A$2:$O17629,7,FALSE)</f>
        <v>N/A</v>
      </c>
      <c r="I197" s="119" t="str">
        <f>VLOOKUP(E197,VIP!$A$2:$O9594,8,FALSE)</f>
        <v>N/A</v>
      </c>
      <c r="J197" s="119" t="str">
        <f>VLOOKUP(E197,VIP!$A$2:$O9544,8,FALSE)</f>
        <v>N/A</v>
      </c>
      <c r="K197" s="119" t="str">
        <f>VLOOKUP(E197,VIP!$A$2:$O13118,6,0)</f>
        <v>N/A</v>
      </c>
      <c r="L197" s="121" t="s">
        <v>2487</v>
      </c>
      <c r="M197" s="158" t="s">
        <v>2642</v>
      </c>
      <c r="N197" s="117" t="s">
        <v>2471</v>
      </c>
      <c r="O197" s="161" t="s">
        <v>2473</v>
      </c>
      <c r="P197" s="146"/>
      <c r="Q197" s="157">
        <v>44307.606608796297</v>
      </c>
    </row>
    <row r="198" spans="1:17" s="99" customFormat="1" ht="18" x14ac:dyDescent="0.25">
      <c r="A198" s="119" t="str">
        <f>VLOOKUP(E198,'LISTADO ATM'!$A$2:$C$901,3,0)</f>
        <v>NORTE</v>
      </c>
      <c r="B198" s="135" t="s">
        <v>2688</v>
      </c>
      <c r="C198" s="118">
        <v>44307.466608796298</v>
      </c>
      <c r="D198" s="119" t="s">
        <v>2189</v>
      </c>
      <c r="E198" s="120">
        <v>307</v>
      </c>
      <c r="F198" s="161" t="str">
        <f>VLOOKUP(E198,VIP!$A$2:$O12744,2,0)</f>
        <v>DRBR307</v>
      </c>
      <c r="G198" s="119" t="str">
        <f>VLOOKUP(E198,'LISTADO ATM'!$A$2:$B$900,2,0)</f>
        <v>ATM Oficina Nagua II</v>
      </c>
      <c r="H198" s="119" t="str">
        <f>VLOOKUP(E198,VIP!$A$2:$O17665,7,FALSE)</f>
        <v>Si</v>
      </c>
      <c r="I198" s="119" t="str">
        <f>VLOOKUP(E198,VIP!$A$2:$O9630,8,FALSE)</f>
        <v>Si</v>
      </c>
      <c r="J198" s="119" t="str">
        <f>VLOOKUP(E198,VIP!$A$2:$O9580,8,FALSE)</f>
        <v>Si</v>
      </c>
      <c r="K198" s="119" t="str">
        <f>VLOOKUP(E198,VIP!$A$2:$O13154,6,0)</f>
        <v>SI</v>
      </c>
      <c r="L198" s="121" t="s">
        <v>2487</v>
      </c>
      <c r="M198" s="158" t="s">
        <v>2642</v>
      </c>
      <c r="N198" s="117" t="s">
        <v>2471</v>
      </c>
      <c r="O198" s="161" t="s">
        <v>2500</v>
      </c>
      <c r="P198" s="146"/>
      <c r="Q198" s="157">
        <v>44307.865277777775</v>
      </c>
    </row>
    <row r="199" spans="1:17" s="99" customFormat="1" ht="18" x14ac:dyDescent="0.25">
      <c r="A199" s="119" t="str">
        <f>VLOOKUP(E199,'LISTADO ATM'!$A$2:$C$901,3,0)</f>
        <v>NORTE</v>
      </c>
      <c r="B199" s="135" t="s">
        <v>2730</v>
      </c>
      <c r="C199" s="118">
        <v>44307.783067129632</v>
      </c>
      <c r="D199" s="119" t="s">
        <v>2189</v>
      </c>
      <c r="E199" s="120">
        <v>411</v>
      </c>
      <c r="F199" s="161" t="str">
        <f>VLOOKUP(E199,VIP!$A$2:$O12752,2,0)</f>
        <v>DRBR411</v>
      </c>
      <c r="G199" s="119" t="str">
        <f>VLOOKUP(E199,'LISTADO ATM'!$A$2:$B$900,2,0)</f>
        <v xml:space="preserve">ATM UNP Piedra Blanca </v>
      </c>
      <c r="H199" s="119" t="str">
        <f>VLOOKUP(E199,VIP!$A$2:$O17673,7,FALSE)</f>
        <v>Si</v>
      </c>
      <c r="I199" s="119" t="str">
        <f>VLOOKUP(E199,VIP!$A$2:$O9638,8,FALSE)</f>
        <v>Si</v>
      </c>
      <c r="J199" s="119" t="str">
        <f>VLOOKUP(E199,VIP!$A$2:$O9588,8,FALSE)</f>
        <v>Si</v>
      </c>
      <c r="K199" s="119" t="str">
        <f>VLOOKUP(E199,VIP!$A$2:$O13162,6,0)</f>
        <v>NO</v>
      </c>
      <c r="L199" s="121" t="s">
        <v>2487</v>
      </c>
      <c r="M199" s="158" t="s">
        <v>2642</v>
      </c>
      <c r="N199" s="117" t="s">
        <v>2471</v>
      </c>
      <c r="O199" s="161" t="s">
        <v>2597</v>
      </c>
      <c r="P199" s="146"/>
      <c r="Q199" s="157">
        <v>44307.895138888889</v>
      </c>
    </row>
    <row r="200" spans="1:17" s="99" customFormat="1" ht="18" x14ac:dyDescent="0.25">
      <c r="A200" s="119" t="str">
        <f>VLOOKUP(E200,'LISTADO ATM'!$A$2:$C$901,3,0)</f>
        <v>DISTRITO NACIONAL</v>
      </c>
      <c r="B200" s="135" t="s">
        <v>2601</v>
      </c>
      <c r="C200" s="118">
        <v>44306.832199074073</v>
      </c>
      <c r="D200" s="119" t="s">
        <v>2188</v>
      </c>
      <c r="E200" s="120">
        <v>600</v>
      </c>
      <c r="F200" s="161" t="str">
        <f>VLOOKUP(E200,VIP!$A$2:$O12680,2,0)</f>
        <v>DRBR600</v>
      </c>
      <c r="G200" s="119" t="str">
        <f>VLOOKUP(E200,'LISTADO ATM'!$A$2:$B$900,2,0)</f>
        <v>ATM S/M Bravo Hipica</v>
      </c>
      <c r="H200" s="119" t="str">
        <f>VLOOKUP(E200,VIP!$A$2:$O17601,7,FALSE)</f>
        <v>N/A</v>
      </c>
      <c r="I200" s="119" t="str">
        <f>VLOOKUP(E200,VIP!$A$2:$O9566,8,FALSE)</f>
        <v>N/A</v>
      </c>
      <c r="J200" s="119" t="str">
        <f>VLOOKUP(E200,VIP!$A$2:$O9516,8,FALSE)</f>
        <v>N/A</v>
      </c>
      <c r="K200" s="119" t="str">
        <f>VLOOKUP(E200,VIP!$A$2:$O13090,6,0)</f>
        <v>N/A</v>
      </c>
      <c r="L200" s="121" t="s">
        <v>2487</v>
      </c>
      <c r="M200" s="158" t="s">
        <v>2642</v>
      </c>
      <c r="N200" s="117" t="s">
        <v>2471</v>
      </c>
      <c r="O200" s="161" t="s">
        <v>2473</v>
      </c>
      <c r="P200" s="146"/>
      <c r="Q200" s="157">
        <v>44307.904166666667</v>
      </c>
    </row>
    <row r="201" spans="1:17" s="99" customFormat="1" ht="18" x14ac:dyDescent="0.25">
      <c r="A201" s="119" t="str">
        <f>VLOOKUP(E201,'LISTADO ATM'!$A$2:$C$901,3,0)</f>
        <v>NORTE</v>
      </c>
      <c r="B201" s="135" t="s">
        <v>2662</v>
      </c>
      <c r="C201" s="118">
        <v>44307.567523148151</v>
      </c>
      <c r="D201" s="119" t="s">
        <v>2189</v>
      </c>
      <c r="E201" s="120">
        <v>987</v>
      </c>
      <c r="F201" s="161" t="str">
        <f>VLOOKUP(E201,VIP!$A$2:$O12718,2,0)</f>
        <v>DRBR987</v>
      </c>
      <c r="G201" s="119" t="str">
        <f>VLOOKUP(E201,'LISTADO ATM'!$A$2:$B$900,2,0)</f>
        <v xml:space="preserve">ATM S/M Jumbo (Moca) </v>
      </c>
      <c r="H201" s="119" t="str">
        <f>VLOOKUP(E201,VIP!$A$2:$O17639,7,FALSE)</f>
        <v>Si</v>
      </c>
      <c r="I201" s="119" t="str">
        <f>VLOOKUP(E201,VIP!$A$2:$O9604,8,FALSE)</f>
        <v>Si</v>
      </c>
      <c r="J201" s="119" t="str">
        <f>VLOOKUP(E201,VIP!$A$2:$O9554,8,FALSE)</f>
        <v>Si</v>
      </c>
      <c r="K201" s="119" t="str">
        <f>VLOOKUP(E201,VIP!$A$2:$O13128,6,0)</f>
        <v>NO</v>
      </c>
      <c r="L201" s="121" t="s">
        <v>2487</v>
      </c>
      <c r="M201" s="158" t="s">
        <v>2642</v>
      </c>
      <c r="N201" s="117" t="s">
        <v>2471</v>
      </c>
      <c r="O201" s="161" t="s">
        <v>2689</v>
      </c>
      <c r="P201" s="146"/>
      <c r="Q201" s="157">
        <v>44307.90902777778</v>
      </c>
    </row>
    <row r="202" spans="1:17" s="99" customFormat="1" ht="18" x14ac:dyDescent="0.25">
      <c r="A202" s="119" t="str">
        <f>VLOOKUP(E202,'LISTADO ATM'!$A$2:$C$901,3,0)</f>
        <v>DISTRITO NACIONAL</v>
      </c>
      <c r="B202" s="135" t="s">
        <v>2665</v>
      </c>
      <c r="C202" s="118">
        <v>44307.54928240741</v>
      </c>
      <c r="D202" s="119" t="s">
        <v>2188</v>
      </c>
      <c r="E202" s="120">
        <v>931</v>
      </c>
      <c r="F202" s="161" t="str">
        <f>VLOOKUP(E202,VIP!$A$2:$O12721,2,0)</f>
        <v>DRBR24N</v>
      </c>
      <c r="G202" s="119" t="str">
        <f>VLOOKUP(E202,'LISTADO ATM'!$A$2:$B$900,2,0)</f>
        <v xml:space="preserve">ATM Autobanco Luperón I </v>
      </c>
      <c r="H202" s="119" t="str">
        <f>VLOOKUP(E202,VIP!$A$2:$O17642,7,FALSE)</f>
        <v>Si</v>
      </c>
      <c r="I202" s="119" t="str">
        <f>VLOOKUP(E202,VIP!$A$2:$O9607,8,FALSE)</f>
        <v>Si</v>
      </c>
      <c r="J202" s="119" t="str">
        <f>VLOOKUP(E202,VIP!$A$2:$O9557,8,FALSE)</f>
        <v>Si</v>
      </c>
      <c r="K202" s="119" t="str">
        <f>VLOOKUP(E202,VIP!$A$2:$O13131,6,0)</f>
        <v>NO</v>
      </c>
      <c r="L202" s="121" t="s">
        <v>2487</v>
      </c>
      <c r="M202" s="117" t="s">
        <v>2464</v>
      </c>
      <c r="N202" s="117" t="s">
        <v>2505</v>
      </c>
      <c r="O202" s="161" t="s">
        <v>2473</v>
      </c>
      <c r="P202" s="146"/>
      <c r="Q202" s="117" t="s">
        <v>2487</v>
      </c>
    </row>
    <row r="203" spans="1:17" s="99" customFormat="1" ht="18" x14ac:dyDescent="0.25">
      <c r="A203" s="119" t="str">
        <f>VLOOKUP(E203,'LISTADO ATM'!$A$2:$C$901,3,0)</f>
        <v>DISTRITO NACIONAL</v>
      </c>
      <c r="B203" s="135" t="s">
        <v>2661</v>
      </c>
      <c r="C203" s="118">
        <v>44307.575486111113</v>
      </c>
      <c r="D203" s="119" t="s">
        <v>2188</v>
      </c>
      <c r="E203" s="120">
        <v>515</v>
      </c>
      <c r="F203" s="161" t="str">
        <f>VLOOKUP(E203,VIP!$A$2:$O12717,2,0)</f>
        <v>DRBR515</v>
      </c>
      <c r="G203" s="119" t="str">
        <f>VLOOKUP(E203,'LISTADO ATM'!$A$2:$B$900,2,0)</f>
        <v xml:space="preserve">ATM Oficina Agora Mall I </v>
      </c>
      <c r="H203" s="119" t="str">
        <f>VLOOKUP(E203,VIP!$A$2:$O17638,7,FALSE)</f>
        <v>Si</v>
      </c>
      <c r="I203" s="119" t="str">
        <f>VLOOKUP(E203,VIP!$A$2:$O9603,8,FALSE)</f>
        <v>Si</v>
      </c>
      <c r="J203" s="119" t="str">
        <f>VLOOKUP(E203,VIP!$A$2:$O9553,8,FALSE)</f>
        <v>Si</v>
      </c>
      <c r="K203" s="119" t="str">
        <f>VLOOKUP(E203,VIP!$A$2:$O13127,6,0)</f>
        <v>SI</v>
      </c>
      <c r="L203" s="121" t="s">
        <v>2487</v>
      </c>
      <c r="M203" s="117" t="s">
        <v>2464</v>
      </c>
      <c r="N203" s="117" t="s">
        <v>2505</v>
      </c>
      <c r="O203" s="161" t="s">
        <v>2473</v>
      </c>
      <c r="P203" s="146"/>
      <c r="Q203" s="117" t="s">
        <v>2487</v>
      </c>
    </row>
    <row r="204" spans="1:17" s="99" customFormat="1" ht="18" x14ac:dyDescent="0.25">
      <c r="A204" s="119" t="str">
        <f>VLOOKUP(E204,'LISTADO ATM'!$A$2:$C$901,3,0)</f>
        <v>NORTE</v>
      </c>
      <c r="B204" s="135" t="s">
        <v>2660</v>
      </c>
      <c r="C204" s="118">
        <v>44307.581759259258</v>
      </c>
      <c r="D204" s="119" t="s">
        <v>2189</v>
      </c>
      <c r="E204" s="120">
        <v>840</v>
      </c>
      <c r="F204" s="161" t="str">
        <f>VLOOKUP(E204,VIP!$A$2:$O12716,2,0)</f>
        <v>DRBR840</v>
      </c>
      <c r="G204" s="119" t="str">
        <f>VLOOKUP(E204,'LISTADO ATM'!$A$2:$B$900,2,0)</f>
        <v xml:space="preserve">ATM PUCMM (Santiago) </v>
      </c>
      <c r="H204" s="119" t="str">
        <f>VLOOKUP(E204,VIP!$A$2:$O17637,7,FALSE)</f>
        <v>Si</v>
      </c>
      <c r="I204" s="119" t="str">
        <f>VLOOKUP(E204,VIP!$A$2:$O9602,8,FALSE)</f>
        <v>Si</v>
      </c>
      <c r="J204" s="119" t="str">
        <f>VLOOKUP(E204,VIP!$A$2:$O9552,8,FALSE)</f>
        <v>Si</v>
      </c>
      <c r="K204" s="119" t="str">
        <f>VLOOKUP(E204,VIP!$A$2:$O13126,6,0)</f>
        <v>NO</v>
      </c>
      <c r="L204" s="121" t="s">
        <v>2487</v>
      </c>
      <c r="M204" s="117" t="s">
        <v>2464</v>
      </c>
      <c r="N204" s="117" t="s">
        <v>2471</v>
      </c>
      <c r="O204" s="161" t="s">
        <v>2500</v>
      </c>
      <c r="P204" s="146"/>
      <c r="Q204" s="117" t="s">
        <v>2487</v>
      </c>
    </row>
    <row r="205" spans="1:17" s="99" customFormat="1" ht="18" x14ac:dyDescent="0.25">
      <c r="A205" s="119" t="str">
        <f>VLOOKUP(E205,'LISTADO ATM'!$A$2:$C$901,3,0)</f>
        <v>NORTE</v>
      </c>
      <c r="B205" s="135" t="s">
        <v>2658</v>
      </c>
      <c r="C205" s="118">
        <v>44307.583310185182</v>
      </c>
      <c r="D205" s="119" t="s">
        <v>2189</v>
      </c>
      <c r="E205" s="120">
        <v>653</v>
      </c>
      <c r="F205" s="161" t="str">
        <f>VLOOKUP(E205,VIP!$A$2:$O12714,2,0)</f>
        <v>DRBR653</v>
      </c>
      <c r="G205" s="119" t="str">
        <f>VLOOKUP(E205,'LISTADO ATM'!$A$2:$B$900,2,0)</f>
        <v>ATM Estación Isla Jarabacoa</v>
      </c>
      <c r="H205" s="119" t="str">
        <f>VLOOKUP(E205,VIP!$A$2:$O17635,7,FALSE)</f>
        <v>Si</v>
      </c>
      <c r="I205" s="119" t="str">
        <f>VLOOKUP(E205,VIP!$A$2:$O9600,8,FALSE)</f>
        <v>Si</v>
      </c>
      <c r="J205" s="119" t="str">
        <f>VLOOKUP(E205,VIP!$A$2:$O9550,8,FALSE)</f>
        <v>Si</v>
      </c>
      <c r="K205" s="119" t="str">
        <f>VLOOKUP(E205,VIP!$A$2:$O13124,6,0)</f>
        <v>NO</v>
      </c>
      <c r="L205" s="121" t="s">
        <v>2487</v>
      </c>
      <c r="M205" s="117" t="s">
        <v>2464</v>
      </c>
      <c r="N205" s="117" t="s">
        <v>2471</v>
      </c>
      <c r="O205" s="161" t="s">
        <v>2500</v>
      </c>
      <c r="P205" s="146"/>
      <c r="Q205" s="117" t="s">
        <v>2487</v>
      </c>
    </row>
    <row r="206" spans="1:17" s="99" customFormat="1" ht="18" x14ac:dyDescent="0.25">
      <c r="A206" s="119" t="str">
        <f>VLOOKUP(E206,'LISTADO ATM'!$A$2:$C$901,3,0)</f>
        <v>ESTE</v>
      </c>
      <c r="B206" s="135" t="s">
        <v>2723</v>
      </c>
      <c r="C206" s="118">
        <v>44307.641331018516</v>
      </c>
      <c r="D206" s="119" t="s">
        <v>2188</v>
      </c>
      <c r="E206" s="120">
        <v>843</v>
      </c>
      <c r="F206" s="161" t="str">
        <f>VLOOKUP(E206,VIP!$A$2:$O12759,2,0)</f>
        <v>DRBR843</v>
      </c>
      <c r="G206" s="119" t="str">
        <f>VLOOKUP(E206,'LISTADO ATM'!$A$2:$B$900,2,0)</f>
        <v xml:space="preserve">ATM Oficina Romana Centro </v>
      </c>
      <c r="H206" s="119" t="str">
        <f>VLOOKUP(E206,VIP!$A$2:$O17680,7,FALSE)</f>
        <v>Si</v>
      </c>
      <c r="I206" s="119" t="str">
        <f>VLOOKUP(E206,VIP!$A$2:$O9645,8,FALSE)</f>
        <v>Si</v>
      </c>
      <c r="J206" s="119" t="str">
        <f>VLOOKUP(E206,VIP!$A$2:$O9595,8,FALSE)</f>
        <v>Si</v>
      </c>
      <c r="K206" s="119" t="str">
        <f>VLOOKUP(E206,VIP!$A$2:$O13169,6,0)</f>
        <v>NO</v>
      </c>
      <c r="L206" s="121" t="s">
        <v>2487</v>
      </c>
      <c r="M206" s="117" t="s">
        <v>2464</v>
      </c>
      <c r="N206" s="117" t="s">
        <v>2471</v>
      </c>
      <c r="O206" s="161" t="s">
        <v>2473</v>
      </c>
      <c r="P206" s="146"/>
      <c r="Q206" s="162" t="s">
        <v>2487</v>
      </c>
    </row>
    <row r="207" spans="1:17" s="99" customFormat="1" ht="18" x14ac:dyDescent="0.25">
      <c r="A207" s="119" t="str">
        <f>VLOOKUP(E207,'LISTADO ATM'!$A$2:$C$901,3,0)</f>
        <v>NORTE</v>
      </c>
      <c r="B207" s="135" t="s">
        <v>2711</v>
      </c>
      <c r="C207" s="118">
        <v>44307.673194444447</v>
      </c>
      <c r="D207" s="119" t="s">
        <v>2188</v>
      </c>
      <c r="E207" s="120">
        <v>266</v>
      </c>
      <c r="F207" s="161" t="str">
        <f>VLOOKUP(E207,VIP!$A$2:$O12747,2,0)</f>
        <v>DRBR266</v>
      </c>
      <c r="G207" s="119" t="str">
        <f>VLOOKUP(E207,'LISTADO ATM'!$A$2:$B$900,2,0)</f>
        <v xml:space="preserve">ATM Oficina Villa Francisca </v>
      </c>
      <c r="H207" s="119" t="str">
        <f>VLOOKUP(E207,VIP!$A$2:$O17668,7,FALSE)</f>
        <v>Si</v>
      </c>
      <c r="I207" s="119" t="str">
        <f>VLOOKUP(E207,VIP!$A$2:$O9633,8,FALSE)</f>
        <v>Si</v>
      </c>
      <c r="J207" s="119" t="str">
        <f>VLOOKUP(E207,VIP!$A$2:$O9583,8,FALSE)</f>
        <v>Si</v>
      </c>
      <c r="K207" s="119" t="str">
        <f>VLOOKUP(E207,VIP!$A$2:$O13157,6,0)</f>
        <v>NO</v>
      </c>
      <c r="L207" s="121" t="s">
        <v>2487</v>
      </c>
      <c r="M207" s="117" t="s">
        <v>2464</v>
      </c>
      <c r="N207" s="117" t="s">
        <v>2471</v>
      </c>
      <c r="O207" s="161" t="s">
        <v>2473</v>
      </c>
      <c r="P207" s="146"/>
      <c r="Q207" s="162" t="s">
        <v>2487</v>
      </c>
    </row>
    <row r="208" spans="1:17" s="99" customFormat="1" ht="18" x14ac:dyDescent="0.25">
      <c r="A208" s="119" t="str">
        <f>VLOOKUP(E208,'LISTADO ATM'!$A$2:$C$901,3,0)</f>
        <v>NORTE</v>
      </c>
      <c r="B208" s="135" t="s">
        <v>2729</v>
      </c>
      <c r="C208" s="118">
        <v>44307.789467592593</v>
      </c>
      <c r="D208" s="119" t="s">
        <v>2188</v>
      </c>
      <c r="E208" s="120">
        <v>649</v>
      </c>
      <c r="F208" s="161" t="str">
        <f>VLOOKUP(E208,VIP!$A$2:$O12751,2,0)</f>
        <v>DRBR649</v>
      </c>
      <c r="G208" s="119" t="str">
        <f>VLOOKUP(E208,'LISTADO ATM'!$A$2:$B$900,2,0)</f>
        <v xml:space="preserve">ATM Oficina Galería 56 (San Francisco de Macorís) </v>
      </c>
      <c r="H208" s="119" t="str">
        <f>VLOOKUP(E208,VIP!$A$2:$O17672,7,FALSE)</f>
        <v>Si</v>
      </c>
      <c r="I208" s="119" t="str">
        <f>VLOOKUP(E208,VIP!$A$2:$O9637,8,FALSE)</f>
        <v>Si</v>
      </c>
      <c r="J208" s="119" t="str">
        <f>VLOOKUP(E208,VIP!$A$2:$O9587,8,FALSE)</f>
        <v>Si</v>
      </c>
      <c r="K208" s="119" t="str">
        <f>VLOOKUP(E208,VIP!$A$2:$O13161,6,0)</f>
        <v>SI</v>
      </c>
      <c r="L208" s="121" t="s">
        <v>2487</v>
      </c>
      <c r="M208" s="117" t="s">
        <v>2464</v>
      </c>
      <c r="N208" s="117" t="s">
        <v>2471</v>
      </c>
      <c r="O208" s="161" t="s">
        <v>2473</v>
      </c>
      <c r="P208" s="146"/>
      <c r="Q208" s="117" t="s">
        <v>2487</v>
      </c>
    </row>
    <row r="209" spans="1:17" s="99" customFormat="1" ht="18" x14ac:dyDescent="0.25">
      <c r="A209" s="119" t="str">
        <f>VLOOKUP(E209,'LISTADO ATM'!$A$2:$C$901,3,0)</f>
        <v>DISTRITO NACIONAL</v>
      </c>
      <c r="B209" s="135" t="s">
        <v>2728</v>
      </c>
      <c r="C209" s="118">
        <v>44307.799826388888</v>
      </c>
      <c r="D209" s="119" t="s">
        <v>2188</v>
      </c>
      <c r="E209" s="120">
        <v>684</v>
      </c>
      <c r="F209" s="161" t="str">
        <f>VLOOKUP(E209,VIP!$A$2:$O12750,2,0)</f>
        <v>DRBR684</v>
      </c>
      <c r="G209" s="119" t="str">
        <f>VLOOKUP(E209,'LISTADO ATM'!$A$2:$B$900,2,0)</f>
        <v>ATM Estación Texaco Prolongación 27 Febrero</v>
      </c>
      <c r="H209" s="119" t="str">
        <f>VLOOKUP(E209,VIP!$A$2:$O17671,7,FALSE)</f>
        <v>NO</v>
      </c>
      <c r="I209" s="119" t="str">
        <f>VLOOKUP(E209,VIP!$A$2:$O9636,8,FALSE)</f>
        <v>NO</v>
      </c>
      <c r="J209" s="119" t="str">
        <f>VLOOKUP(E209,VIP!$A$2:$O9586,8,FALSE)</f>
        <v>NO</v>
      </c>
      <c r="K209" s="119" t="str">
        <f>VLOOKUP(E209,VIP!$A$2:$O13160,6,0)</f>
        <v>NO</v>
      </c>
      <c r="L209" s="121" t="s">
        <v>2487</v>
      </c>
      <c r="M209" s="117" t="s">
        <v>2464</v>
      </c>
      <c r="N209" s="117" t="s">
        <v>2471</v>
      </c>
      <c r="O209" s="161" t="s">
        <v>2473</v>
      </c>
      <c r="P209" s="146"/>
      <c r="Q209" s="117" t="s">
        <v>2487</v>
      </c>
    </row>
    <row r="210" spans="1:17" s="99" customFormat="1" ht="18" x14ac:dyDescent="0.25">
      <c r="A210" s="119" t="str">
        <f>VLOOKUP(E210,'LISTADO ATM'!$A$2:$C$901,3,0)</f>
        <v>NORTE</v>
      </c>
      <c r="B210" s="135" t="s">
        <v>2725</v>
      </c>
      <c r="C210" s="118">
        <v>44307.809131944443</v>
      </c>
      <c r="D210" s="119" t="s">
        <v>2189</v>
      </c>
      <c r="E210" s="120">
        <v>944</v>
      </c>
      <c r="F210" s="161" t="str">
        <f>VLOOKUP(E210,VIP!$A$2:$O12747,2,0)</f>
        <v>DRBR944</v>
      </c>
      <c r="G210" s="119" t="str">
        <f>VLOOKUP(E210,'LISTADO ATM'!$A$2:$B$900,2,0)</f>
        <v xml:space="preserve">ATM UNP Mao </v>
      </c>
      <c r="H210" s="119" t="str">
        <f>VLOOKUP(E210,VIP!$A$2:$O17668,7,FALSE)</f>
        <v>Si</v>
      </c>
      <c r="I210" s="119" t="str">
        <f>VLOOKUP(E210,VIP!$A$2:$O9633,8,FALSE)</f>
        <v>Si</v>
      </c>
      <c r="J210" s="119" t="str">
        <f>VLOOKUP(E210,VIP!$A$2:$O9583,8,FALSE)</f>
        <v>Si</v>
      </c>
      <c r="K210" s="119" t="str">
        <f>VLOOKUP(E210,VIP!$A$2:$O13157,6,0)</f>
        <v>NO</v>
      </c>
      <c r="L210" s="121" t="s">
        <v>2487</v>
      </c>
      <c r="M210" s="117" t="s">
        <v>2464</v>
      </c>
      <c r="N210" s="117" t="s">
        <v>2471</v>
      </c>
      <c r="O210" s="161" t="s">
        <v>2597</v>
      </c>
      <c r="P210" s="146"/>
      <c r="Q210" s="117" t="s">
        <v>2487</v>
      </c>
    </row>
  </sheetData>
  <autoFilter ref="A4:Q62">
    <sortState ref="A5:Q210">
      <sortCondition ref="L4:L6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11:E1048576 E1:E4">
    <cfRule type="duplicateValues" dxfId="240" priority="25"/>
  </conditionalFormatting>
  <conditionalFormatting sqref="B211:B1048576 B1:B142">
    <cfRule type="duplicateValues" dxfId="239" priority="21"/>
  </conditionalFormatting>
  <conditionalFormatting sqref="B143:B153">
    <cfRule type="duplicateValues" dxfId="238" priority="19"/>
  </conditionalFormatting>
  <conditionalFormatting sqref="E211:E1048576">
    <cfRule type="duplicateValues" dxfId="237" priority="18"/>
  </conditionalFormatting>
  <conditionalFormatting sqref="B154:B168">
    <cfRule type="duplicateValues" dxfId="236" priority="16"/>
  </conditionalFormatting>
  <conditionalFormatting sqref="E211:E1048576">
    <cfRule type="duplicateValues" dxfId="235" priority="14"/>
  </conditionalFormatting>
  <conditionalFormatting sqref="E186:E192">
    <cfRule type="duplicateValues" dxfId="234" priority="13"/>
  </conditionalFormatting>
  <conditionalFormatting sqref="B169:B192">
    <cfRule type="duplicateValues" dxfId="233" priority="12"/>
  </conditionalFormatting>
  <conditionalFormatting sqref="E186:E192">
    <cfRule type="duplicateValues" dxfId="232" priority="11"/>
  </conditionalFormatting>
  <conditionalFormatting sqref="E186:E192">
    <cfRule type="duplicateValues" dxfId="231" priority="10"/>
  </conditionalFormatting>
  <conditionalFormatting sqref="E5:E185">
    <cfRule type="duplicateValues" dxfId="230" priority="9"/>
  </conditionalFormatting>
  <conditionalFormatting sqref="E5:E185">
    <cfRule type="duplicateValues" dxfId="229" priority="8"/>
  </conditionalFormatting>
  <conditionalFormatting sqref="E5:E185">
    <cfRule type="duplicateValues" dxfId="228" priority="7"/>
  </conditionalFormatting>
  <conditionalFormatting sqref="E193:E207">
    <cfRule type="duplicateValues" dxfId="227" priority="119353"/>
  </conditionalFormatting>
  <conditionalFormatting sqref="B193:B207">
    <cfRule type="duplicateValues" dxfId="226" priority="119354"/>
  </conditionalFormatting>
  <conditionalFormatting sqref="E208:E210">
    <cfRule type="duplicateValues" dxfId="1" priority="119361"/>
  </conditionalFormatting>
  <conditionalFormatting sqref="B208:B210">
    <cfRule type="duplicateValues" dxfId="0" priority="119362"/>
  </conditionalFormatting>
  <hyperlinks>
    <hyperlink ref="B12" r:id="rId7" display="http://s460-helpdesk/CAisd/pdmweb.exe?OP=SEARCH+FACTORY=in+SKIPLIST=1+QBE.EQ.id=3568384"/>
    <hyperlink ref="B97" r:id="rId8" display="http://s460-helpdesk/CAisd/pdmweb.exe?OP=SEARCH+FACTORY=in+SKIPLIST=1+QBE.EQ.id=3568382"/>
    <hyperlink ref="B108" r:id="rId9" display="http://s460-helpdesk/CAisd/pdmweb.exe?OP=SEARCH+FACTORY=in+SKIPLIST=1+QBE.EQ.id=3568381"/>
    <hyperlink ref="B107" r:id="rId10" display="http://s460-helpdesk/CAisd/pdmweb.exe?OP=SEARCH+FACTORY=in+SKIPLIST=1+QBE.EQ.id=3568380"/>
    <hyperlink ref="B105" r:id="rId11" display="http://s460-helpdesk/CAisd/pdmweb.exe?OP=SEARCH+FACTORY=in+SKIPLIST=1+QBE.EQ.id=3568379"/>
    <hyperlink ref="B104" r:id="rId12" display="http://s460-helpdesk/CAisd/pdmweb.exe?OP=SEARCH+FACTORY=in+SKIPLIST=1+QBE.EQ.id=3568378"/>
    <hyperlink ref="B120" r:id="rId13" display="http://s460-helpdesk/CAisd/pdmweb.exe?OP=SEARCH+FACTORY=in+SKIPLIST=1+QBE.EQ.id=3568377"/>
    <hyperlink ref="B119" r:id="rId14" display="http://s460-helpdesk/CAisd/pdmweb.exe?OP=SEARCH+FACTORY=in+SKIPLIST=1+QBE.EQ.id=3568376"/>
    <hyperlink ref="B106" r:id="rId15" display="http://s460-helpdesk/CAisd/pdmweb.exe?OP=SEARCH+FACTORY=in+SKIPLIST=1+QBE.EQ.id=3568375"/>
    <hyperlink ref="B171" r:id="rId16" display="http://s460-helpdesk/CAisd/pdmweb.exe?OP=SEARCH+FACTORY=in+SKIPLIST=1+QBE.EQ.id=3568374"/>
    <hyperlink ref="B150" r:id="rId17" display="http://s460-helpdesk/CAisd/pdmweb.exe?OP=SEARCH+FACTORY=in+SKIPLIST=1+QBE.EQ.id=3568373"/>
    <hyperlink ref="B158" r:id="rId18" display="http://s460-helpdesk/CAisd/pdmweb.exe?OP=SEARCH+FACTORY=in+SKIPLIST=1+QBE.EQ.id=3568372"/>
    <hyperlink ref="B157" r:id="rId19" display="http://s460-helpdesk/CAisd/pdmweb.exe?OP=SEARCH+FACTORY=in+SKIPLIST=1+QBE.EQ.id=3568371"/>
    <hyperlink ref="B172" r:id="rId20" display="http://s460-helpdesk/CAisd/pdmweb.exe?OP=SEARCH+FACTORY=in+SKIPLIST=1+QBE.EQ.id=3568370"/>
    <hyperlink ref="B156" r:id="rId21" display="http://s460-helpdesk/CAisd/pdmweb.exe?OP=SEARCH+FACTORY=in+SKIPLIST=1+QBE.EQ.id=3568369"/>
    <hyperlink ref="B170" r:id="rId22" display="http://s460-helpdesk/CAisd/pdmweb.exe?OP=SEARCH+FACTORY=in+SKIPLIST=1+QBE.EQ.id=3568368"/>
    <hyperlink ref="B155" r:id="rId23" display="http://s460-helpdesk/CAisd/pdmweb.exe?OP=SEARCH+FACTORY=in+SKIPLIST=1+QBE.EQ.id=3568367"/>
    <hyperlink ref="B177" r:id="rId24" display="http://s460-helpdesk/CAisd/pdmweb.exe?OP=SEARCH+FACTORY=in+SKIPLIST=1+QBE.EQ.id=3568366"/>
    <hyperlink ref="B149" r:id="rId25" display="http://s460-helpdesk/CAisd/pdmweb.exe?OP=SEARCH+FACTORY=in+SKIPLIST=1+QBE.EQ.id=3568365"/>
    <hyperlink ref="B148" r:id="rId26" display="http://s460-helpdesk/CAisd/pdmweb.exe?OP=SEARCH+FACTORY=in+SKIPLIST=1+QBE.EQ.id=3568364"/>
    <hyperlink ref="B166" r:id="rId27" display="http://s460-helpdesk/CAisd/pdmweb.exe?OP=SEARCH+FACTORY=in+SKIPLIST=1+QBE.EQ.id=3568362"/>
    <hyperlink ref="B176" r:id="rId28" display="http://s460-helpdesk/CAisd/pdmweb.exe?OP=SEARCH+FACTORY=in+SKIPLIST=1+QBE.EQ.id=3568361"/>
    <hyperlink ref="B154" r:id="rId29" display="http://s460-helpdesk/CAisd/pdmweb.exe?OP=SEARCH+FACTORY=in+SKIPLIST=1+QBE.EQ.id=3568360"/>
    <hyperlink ref="B85" r:id="rId30" display="http://s460-helpdesk/CAisd/pdmweb.exe?OP=SEARCH+FACTORY=in+SKIPLIST=1+QBE.EQ.id=3568358"/>
    <hyperlink ref="B81" r:id="rId31" display="http://s460-helpdesk/CAisd/pdmweb.exe?OP=SEARCH+FACTORY=in+SKIPLIST=1+QBE.EQ.id=3568357"/>
    <hyperlink ref="B11" r:id="rId32" display="http://s460-helpdesk/CAisd/pdmweb.exe?OP=SEARCH+FACTORY=in+SKIPLIST=1+QBE.EQ.id=3568356"/>
    <hyperlink ref="B10" r:id="rId33" display="http://s460-helpdesk/CAisd/pdmweb.exe?OP=SEARCH+FACTORY=in+SKIPLIST=1+QBE.EQ.id=3568355"/>
    <hyperlink ref="B196" r:id="rId34" display="http://s460-helpdesk/CAisd/pdmweb.exe?OP=SEARCH+FACTORY=in+SKIPLIST=1+QBE.EQ.id=3568354"/>
    <hyperlink ref="B80" r:id="rId35" display="http://s460-helpdesk/CAisd/pdmweb.exe?OP=SEARCH+FACTORY=in+SKIPLIST=1+QBE.EQ.id=3568353"/>
    <hyperlink ref="B79" r:id="rId36" display="http://s460-helpdesk/CAisd/pdmweb.exe?OP=SEARCH+FACTORY=in+SKIPLIST=1+QBE.EQ.id=3568352"/>
  </hyperlinks>
  <pageMargins left="0.7" right="0.7" top="0.75" bottom="0.75" header="0.3" footer="0.3"/>
  <pageSetup scale="60" orientation="landscape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opLeftCell="A121" zoomScaleNormal="100" workbookViewId="0">
      <selection activeCell="B138" sqref="B138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5" t="s">
        <v>2157</v>
      </c>
      <c r="B1" s="176"/>
      <c r="C1" s="176"/>
      <c r="D1" s="176"/>
      <c r="E1" s="177"/>
    </row>
    <row r="2" spans="1:5" ht="25.5" x14ac:dyDescent="0.25">
      <c r="A2" s="178" t="s">
        <v>2469</v>
      </c>
      <c r="B2" s="179"/>
      <c r="C2" s="179"/>
      <c r="D2" s="179"/>
      <c r="E2" s="18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44307.25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44307.708333333336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1" t="s">
        <v>2424</v>
      </c>
      <c r="B7" s="182"/>
      <c r="C7" s="182"/>
      <c r="D7" s="182"/>
      <c r="E7" s="183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3">
        <v>904</v>
      </c>
      <c r="C9" s="123" t="str">
        <f>VLOOKUP(B9,'[1]LISTADO ATM'!$A$2:$B$821,2,0)</f>
        <v xml:space="preserve">ATM Oficina Multicentro La Sirena Churchill </v>
      </c>
      <c r="D9" s="124" t="s">
        <v>2583</v>
      </c>
      <c r="E9" s="136">
        <v>335858595</v>
      </c>
    </row>
    <row r="10" spans="1:5" ht="18" x14ac:dyDescent="0.25">
      <c r="A10" s="100" t="str">
        <f>VLOOKUP(B10,'[1]LISTADO ATM'!$A$2:$C$821,3,0)</f>
        <v>DISTRITO NACIONAL</v>
      </c>
      <c r="B10" s="123">
        <v>697</v>
      </c>
      <c r="C10" s="123" t="str">
        <f>VLOOKUP(B10,'[1]LISTADO ATM'!$A$2:$B$821,2,0)</f>
        <v>ATM Hipermercado Olé Ciudad Juan Bosch</v>
      </c>
      <c r="D10" s="124" t="s">
        <v>2583</v>
      </c>
      <c r="E10" s="123">
        <v>335859618</v>
      </c>
    </row>
    <row r="11" spans="1:5" ht="18" x14ac:dyDescent="0.25">
      <c r="A11" s="100" t="str">
        <f>VLOOKUP(B11,'[1]LISTADO ATM'!$A$2:$C$821,3,0)</f>
        <v>DISTRITO NACIONAL</v>
      </c>
      <c r="B11" s="123">
        <v>724</v>
      </c>
      <c r="C11" s="123" t="str">
        <f>VLOOKUP(B11,'[1]LISTADO ATM'!$A$2:$B$821,2,0)</f>
        <v xml:space="preserve">ATM El Huacal I </v>
      </c>
      <c r="D11" s="124" t="s">
        <v>2583</v>
      </c>
      <c r="E11" s="128">
        <v>335860056</v>
      </c>
    </row>
    <row r="12" spans="1:5" ht="18" customHeight="1" x14ac:dyDescent="0.25">
      <c r="A12" s="100" t="str">
        <f>VLOOKUP(B12,'[1]LISTADO ATM'!$A$2:$C$821,3,0)</f>
        <v>NORTE</v>
      </c>
      <c r="B12" s="123">
        <v>649</v>
      </c>
      <c r="C12" s="123" t="str">
        <f>VLOOKUP(B12,'[1]LISTADO ATM'!$A$2:$B$821,2,0)</f>
        <v xml:space="preserve">ATM Oficina Galería 56 (San Francisco de Macorís) </v>
      </c>
      <c r="D12" s="124" t="s">
        <v>2583</v>
      </c>
      <c r="E12" s="128">
        <v>335860255</v>
      </c>
    </row>
    <row r="13" spans="1:5" ht="18" x14ac:dyDescent="0.25">
      <c r="A13" s="100" t="str">
        <f>VLOOKUP(B13,'[1]LISTADO ATM'!$A$2:$C$821,3,0)</f>
        <v>DISTRITO NACIONAL</v>
      </c>
      <c r="B13" s="123">
        <v>85</v>
      </c>
      <c r="C13" s="123" t="str">
        <f>VLOOKUP(B13,'[1]LISTADO ATM'!$A$2:$B$821,2,0)</f>
        <v xml:space="preserve">ATM Oficina San Isidro (Fuerza Aérea) </v>
      </c>
      <c r="D13" s="124" t="s">
        <v>2583</v>
      </c>
      <c r="E13" s="128">
        <v>335860256</v>
      </c>
    </row>
    <row r="14" spans="1:5" ht="18" x14ac:dyDescent="0.25">
      <c r="A14" s="100" t="str">
        <f>VLOOKUP(B14,'[1]LISTADO ATM'!$A$2:$C$821,3,0)</f>
        <v>ESTE</v>
      </c>
      <c r="B14" s="123">
        <v>912</v>
      </c>
      <c r="C14" s="123" t="str">
        <f>VLOOKUP(B14,'[1]LISTADO ATM'!$A$2:$B$821,2,0)</f>
        <v xml:space="preserve">ATM Oficina San Pedro II </v>
      </c>
      <c r="D14" s="124" t="s">
        <v>2583</v>
      </c>
      <c r="E14" s="128">
        <v>335860264</v>
      </c>
    </row>
    <row r="15" spans="1:5" ht="18" x14ac:dyDescent="0.25">
      <c r="A15" s="100" t="str">
        <f>VLOOKUP(B15,'[1]LISTADO ATM'!$A$2:$C$821,3,0)</f>
        <v>NORTE</v>
      </c>
      <c r="B15" s="123">
        <v>288</v>
      </c>
      <c r="C15" s="123" t="str">
        <f>VLOOKUP(B15,'[1]LISTADO ATM'!$A$2:$B$821,2,0)</f>
        <v xml:space="preserve">ATM Oficina Camino Real II (Puerto Plata) </v>
      </c>
      <c r="D15" s="124" t="s">
        <v>2583</v>
      </c>
      <c r="E15" s="128">
        <v>335860456</v>
      </c>
    </row>
    <row r="16" spans="1:5" ht="18" x14ac:dyDescent="0.25">
      <c r="A16" s="100" t="str">
        <f>VLOOKUP(B16,'[1]LISTADO ATM'!$A$2:$C$821,3,0)</f>
        <v>ESTE</v>
      </c>
      <c r="B16" s="123">
        <v>963</v>
      </c>
      <c r="C16" s="123" t="str">
        <f>VLOOKUP(B16,'[1]LISTADO ATM'!$A$2:$B$821,2,0)</f>
        <v xml:space="preserve">ATM Multiplaza La Romana </v>
      </c>
      <c r="D16" s="124" t="s">
        <v>2583</v>
      </c>
      <c r="E16" s="128">
        <v>335860390</v>
      </c>
    </row>
    <row r="17" spans="1:5" ht="18" x14ac:dyDescent="0.25">
      <c r="A17" s="100" t="str">
        <f>VLOOKUP(B17,'[1]LISTADO ATM'!$A$2:$C$821,3,0)</f>
        <v>DISTRITO NACIONAL</v>
      </c>
      <c r="B17" s="123">
        <v>569</v>
      </c>
      <c r="C17" s="123" t="str">
        <f>VLOOKUP(B17,'[1]LISTADO ATM'!$A$2:$B$821,2,0)</f>
        <v xml:space="preserve">ATM Superintendencia de Seguros </v>
      </c>
      <c r="D17" s="124" t="s">
        <v>2583</v>
      </c>
      <c r="E17" s="128">
        <v>335860608</v>
      </c>
    </row>
    <row r="18" spans="1:5" ht="18" x14ac:dyDescent="0.25">
      <c r="A18" s="100" t="str">
        <f>VLOOKUP(B18,'[1]LISTADO ATM'!$A$2:$C$821,3,0)</f>
        <v>ESTE</v>
      </c>
      <c r="B18" s="123">
        <v>776</v>
      </c>
      <c r="C18" s="123" t="str">
        <f>VLOOKUP(B18,'[1]LISTADO ATM'!$A$2:$B$821,2,0)</f>
        <v xml:space="preserve">ATM Oficina Monte Plata </v>
      </c>
      <c r="D18" s="124" t="s">
        <v>2583</v>
      </c>
      <c r="E18" s="123">
        <v>335859704</v>
      </c>
    </row>
    <row r="19" spans="1:5" ht="18" x14ac:dyDescent="0.25">
      <c r="A19" s="100" t="str">
        <f>VLOOKUP(B19,'[1]LISTADO ATM'!$A$2:$C$821,3,0)</f>
        <v>NORTE</v>
      </c>
      <c r="B19" s="123">
        <v>75</v>
      </c>
      <c r="C19" s="123" t="str">
        <f>VLOOKUP(B19,'[1]LISTADO ATM'!$A$2:$B$821,2,0)</f>
        <v xml:space="preserve">ATM Oficina Gaspar Hernández </v>
      </c>
      <c r="D19" s="124" t="s">
        <v>2583</v>
      </c>
      <c r="E19" s="128">
        <v>335860630</v>
      </c>
    </row>
    <row r="20" spans="1:5" ht="18" x14ac:dyDescent="0.25">
      <c r="A20" s="100" t="str">
        <f>VLOOKUP(B20,'[1]LISTADO ATM'!$A$2:$C$821,3,0)</f>
        <v>SUR</v>
      </c>
      <c r="B20" s="123">
        <v>252</v>
      </c>
      <c r="C20" s="123" t="str">
        <f>VLOOKUP(B20,'[1]LISTADO ATM'!$A$2:$B$821,2,0)</f>
        <v xml:space="preserve">ATM Banco Agrícola (Barahona) </v>
      </c>
      <c r="D20" s="124" t="s">
        <v>2583</v>
      </c>
      <c r="E20" s="137">
        <v>335859224</v>
      </c>
    </row>
    <row r="21" spans="1:5" ht="18" x14ac:dyDescent="0.25">
      <c r="A21" s="100" t="str">
        <f>VLOOKUP(B21,'[1]LISTADO ATM'!$A$2:$C$821,3,0)</f>
        <v>SUR</v>
      </c>
      <c r="B21" s="123">
        <v>616</v>
      </c>
      <c r="C21" s="123" t="str">
        <f>VLOOKUP(B21,'[1]LISTADO ATM'!$A$2:$B$821,2,0)</f>
        <v xml:space="preserve">ATM 5ta. Brigada Barahona </v>
      </c>
      <c r="D21" s="124" t="s">
        <v>2583</v>
      </c>
      <c r="E21" s="137">
        <v>335859484</v>
      </c>
    </row>
    <row r="22" spans="1:5" ht="18" x14ac:dyDescent="0.25">
      <c r="A22" s="100" t="str">
        <f>VLOOKUP(B22,'[1]LISTADO ATM'!$A$2:$C$821,3,0)</f>
        <v>DISTRITO NACIONAL</v>
      </c>
      <c r="B22" s="123">
        <v>624</v>
      </c>
      <c r="C22" s="123" t="str">
        <f>VLOOKUP(B22,'[1]LISTADO ATM'!$A$2:$B$821,2,0)</f>
        <v xml:space="preserve">ATM Policía Nacional I </v>
      </c>
      <c r="D22" s="124" t="s">
        <v>2583</v>
      </c>
      <c r="E22" s="137">
        <v>335860269</v>
      </c>
    </row>
    <row r="23" spans="1:5" ht="18" x14ac:dyDescent="0.25">
      <c r="A23" s="100" t="str">
        <f>VLOOKUP(B23,'[1]LISTADO ATM'!$A$2:$C$821,3,0)</f>
        <v>DISTRITO NACIONAL</v>
      </c>
      <c r="B23" s="123">
        <v>735</v>
      </c>
      <c r="C23" s="123" t="str">
        <f>VLOOKUP(B23,'[1]LISTADO ATM'!$A$2:$B$821,2,0)</f>
        <v xml:space="preserve">ATM Oficina Independencia II  </v>
      </c>
      <c r="D23" s="124" t="s">
        <v>2583</v>
      </c>
      <c r="E23" s="137">
        <v>335860270</v>
      </c>
    </row>
    <row r="24" spans="1:5" ht="18" x14ac:dyDescent="0.25">
      <c r="A24" s="100" t="str">
        <f>VLOOKUP(B24,'[1]LISTADO ATM'!$A$2:$C$821,3,0)</f>
        <v>NORTE</v>
      </c>
      <c r="B24" s="123">
        <v>888</v>
      </c>
      <c r="C24" s="123" t="str">
        <f>VLOOKUP(B24,'[1]LISTADO ATM'!$A$2:$B$821,2,0)</f>
        <v>ATM Oficina galeria 56 II (SFM)</v>
      </c>
      <c r="D24" s="124" t="s">
        <v>2583</v>
      </c>
      <c r="E24" s="137">
        <v>335860271</v>
      </c>
    </row>
    <row r="25" spans="1:5" ht="18" x14ac:dyDescent="0.25">
      <c r="A25" s="100" t="str">
        <f>VLOOKUP(B25,'[1]LISTADO ATM'!$A$2:$C$821,3,0)</f>
        <v>DISTRITO NACIONAL</v>
      </c>
      <c r="B25" s="123">
        <v>486</v>
      </c>
      <c r="C25" s="123" t="str">
        <f>VLOOKUP(B25,'[1]LISTADO ATM'!$A$2:$B$821,2,0)</f>
        <v xml:space="preserve">ATM Olé La Caleta </v>
      </c>
      <c r="D25" s="124" t="s">
        <v>2583</v>
      </c>
      <c r="E25" s="123">
        <v>335856901</v>
      </c>
    </row>
    <row r="26" spans="1:5" ht="18" x14ac:dyDescent="0.25">
      <c r="A26" s="100" t="str">
        <f>VLOOKUP(B26,'[1]LISTADO ATM'!$A$2:$C$821,3,0)</f>
        <v>DISTRITO NACIONAL</v>
      </c>
      <c r="B26" s="123">
        <v>24</v>
      </c>
      <c r="C26" s="123" t="str">
        <f>VLOOKUP(B26,'[1]LISTADO ATM'!$A$2:$B$821,2,0)</f>
        <v xml:space="preserve">ATM Oficina Eusebio Manzueta </v>
      </c>
      <c r="D26" s="124" t="s">
        <v>2583</v>
      </c>
      <c r="E26" s="128">
        <v>335860046</v>
      </c>
    </row>
    <row r="27" spans="1:5" ht="18" x14ac:dyDescent="0.25">
      <c r="A27" s="100" t="str">
        <f>VLOOKUP(B27,'[1]LISTADO ATM'!$A$2:$C$821,3,0)</f>
        <v>DISTRITO NACIONAL</v>
      </c>
      <c r="B27" s="123">
        <v>884</v>
      </c>
      <c r="C27" s="123" t="str">
        <f>VLOOKUP(B27,'[1]LISTADO ATM'!$A$2:$B$821,2,0)</f>
        <v xml:space="preserve">ATM UNP Olé Sabana Perdida </v>
      </c>
      <c r="D27" s="124" t="s">
        <v>2583</v>
      </c>
      <c r="E27" s="128">
        <v>335860093</v>
      </c>
    </row>
    <row r="28" spans="1:5" ht="18" x14ac:dyDescent="0.25">
      <c r="A28" s="100" t="str">
        <f>VLOOKUP(B28,'[1]LISTADO ATM'!$A$2:$C$821,3,0)</f>
        <v>NORTE</v>
      </c>
      <c r="B28" s="123">
        <v>950</v>
      </c>
      <c r="C28" s="123" t="str">
        <f>VLOOKUP(B28,'[1]LISTADO ATM'!$A$2:$B$821,2,0)</f>
        <v xml:space="preserve">ATM Oficina Monterrico </v>
      </c>
      <c r="D28" s="124" t="s">
        <v>2583</v>
      </c>
      <c r="E28" s="128">
        <v>335860101</v>
      </c>
    </row>
    <row r="29" spans="1:5" ht="18" x14ac:dyDescent="0.25">
      <c r="A29" s="100" t="str">
        <f>VLOOKUP(B29,'[1]LISTADO ATM'!$A$2:$C$821,3,0)</f>
        <v>NORTE</v>
      </c>
      <c r="B29" s="123">
        <v>687</v>
      </c>
      <c r="C29" s="123" t="str">
        <f>VLOOKUP(B29,'[1]LISTADO ATM'!$A$2:$B$821,2,0)</f>
        <v>ATM Oficina Monterrico II</v>
      </c>
      <c r="D29" s="124" t="s">
        <v>2583</v>
      </c>
      <c r="E29" s="128">
        <v>335860251</v>
      </c>
    </row>
    <row r="30" spans="1:5" ht="18" x14ac:dyDescent="0.25">
      <c r="A30" s="100" t="str">
        <f>VLOOKUP(B30,'[1]LISTADO ATM'!$A$2:$C$821,3,0)</f>
        <v>SUR</v>
      </c>
      <c r="B30" s="123">
        <v>584</v>
      </c>
      <c r="C30" s="123" t="str">
        <f>VLOOKUP(B30,'[1]LISTADO ATM'!$A$2:$B$821,2,0)</f>
        <v xml:space="preserve">ATM Oficina San Cristóbal I </v>
      </c>
      <c r="D30" s="124" t="s">
        <v>2583</v>
      </c>
      <c r="E30" s="128">
        <v>335860253</v>
      </c>
    </row>
    <row r="31" spans="1:5" ht="18" x14ac:dyDescent="0.25">
      <c r="A31" s="100" t="str">
        <f>VLOOKUP(B31,'[1]LISTADO ATM'!$A$2:$C$821,3,0)</f>
        <v>DISTRITO NACIONAL</v>
      </c>
      <c r="B31" s="123">
        <v>235</v>
      </c>
      <c r="C31" s="123" t="str">
        <f>VLOOKUP(B31,'[1]LISTADO ATM'!$A$2:$B$821,2,0)</f>
        <v xml:space="preserve">ATM Oficina Multicentro La Sirena San Isidro </v>
      </c>
      <c r="D31" s="124" t="s">
        <v>2583</v>
      </c>
      <c r="E31" s="128">
        <v>335860258</v>
      </c>
    </row>
    <row r="32" spans="1:5" ht="18" x14ac:dyDescent="0.25">
      <c r="A32" s="100" t="str">
        <f>VLOOKUP(B32,'[1]LISTADO ATM'!$A$2:$C$821,3,0)</f>
        <v>DISTRITO NACIONAL</v>
      </c>
      <c r="B32" s="123">
        <v>562</v>
      </c>
      <c r="C32" s="123" t="str">
        <f>VLOOKUP(B32,'[1]LISTADO ATM'!$A$2:$B$821,2,0)</f>
        <v xml:space="preserve">ATM S/M Jumbo Carretera Mella </v>
      </c>
      <c r="D32" s="124" t="s">
        <v>2583</v>
      </c>
      <c r="E32" s="128">
        <v>335860260</v>
      </c>
    </row>
    <row r="33" spans="1:5" ht="18" x14ac:dyDescent="0.25">
      <c r="A33" s="100" t="str">
        <f>VLOOKUP(B33,'[1]LISTADO ATM'!$A$2:$C$821,3,0)</f>
        <v>ESTE</v>
      </c>
      <c r="B33" s="123">
        <v>634</v>
      </c>
      <c r="C33" s="123" t="str">
        <f>VLOOKUP(B33,'[1]LISTADO ATM'!$A$2:$B$821,2,0)</f>
        <v xml:space="preserve">ATM Ayuntamiento Los Llanos (SPM) </v>
      </c>
      <c r="D33" s="124" t="s">
        <v>2583</v>
      </c>
      <c r="E33" s="128">
        <v>335860262</v>
      </c>
    </row>
    <row r="34" spans="1:5" ht="18" x14ac:dyDescent="0.25">
      <c r="A34" s="100" t="str">
        <f>VLOOKUP(B34,'[1]LISTADO ATM'!$A$2:$C$821,3,0)</f>
        <v>DISTRITO NACIONAL</v>
      </c>
      <c r="B34" s="123">
        <v>887</v>
      </c>
      <c r="C34" s="123" t="str">
        <f>VLOOKUP(B34,'[1]LISTADO ATM'!$A$2:$B$821,2,0)</f>
        <v>ATM S/M Bravo Los Proceres</v>
      </c>
      <c r="D34" s="124" t="s">
        <v>2583</v>
      </c>
      <c r="E34" s="128">
        <v>335860263</v>
      </c>
    </row>
    <row r="35" spans="1:5" ht="18" x14ac:dyDescent="0.25">
      <c r="A35" s="100" t="str">
        <f>VLOOKUP(B35,'[1]LISTADO ATM'!$A$2:$C$821,3,0)</f>
        <v>DISTRITO NACIONAL</v>
      </c>
      <c r="B35" s="123">
        <v>32</v>
      </c>
      <c r="C35" s="123" t="str">
        <f>VLOOKUP(B35,'[1]LISTADO ATM'!$A$2:$B$821,2,0)</f>
        <v xml:space="preserve">ATM Oficina San Martín II </v>
      </c>
      <c r="D35" s="124" t="s">
        <v>2583</v>
      </c>
      <c r="E35" s="128">
        <v>335860621</v>
      </c>
    </row>
    <row r="36" spans="1:5" ht="18" x14ac:dyDescent="0.25">
      <c r="A36" s="100" t="str">
        <f>VLOOKUP(B36,'[1]LISTADO ATM'!$A$2:$C$821,3,0)</f>
        <v>DISTRITO NACIONAL</v>
      </c>
      <c r="B36" s="123">
        <v>387</v>
      </c>
      <c r="C36" s="123" t="str">
        <f>VLOOKUP(B36,'[1]LISTADO ATM'!$A$2:$B$821,2,0)</f>
        <v xml:space="preserve">ATM S/M La Cadena San Vicente de Paul </v>
      </c>
      <c r="D36" s="124" t="s">
        <v>2583</v>
      </c>
      <c r="E36" s="128">
        <v>335860626</v>
      </c>
    </row>
    <row r="37" spans="1:5" ht="18" x14ac:dyDescent="0.25">
      <c r="A37" s="100" t="str">
        <f>VLOOKUP(B37,'[1]LISTADO ATM'!$A$2:$C$821,3,0)</f>
        <v>NORTE</v>
      </c>
      <c r="B37" s="123">
        <v>138</v>
      </c>
      <c r="C37" s="123" t="str">
        <f>VLOOKUP(B37,'[1]LISTADO ATM'!$A$2:$B$821,2,0)</f>
        <v xml:space="preserve">ATM UNP Fantino </v>
      </c>
      <c r="D37" s="124" t="s">
        <v>2583</v>
      </c>
      <c r="E37" s="128">
        <v>335860634</v>
      </c>
    </row>
    <row r="38" spans="1:5" ht="18" x14ac:dyDescent="0.25">
      <c r="A38" s="100" t="str">
        <f>VLOOKUP(B38,'[1]LISTADO ATM'!$A$2:$C$821,3,0)</f>
        <v>DISTRITO NACIONAL</v>
      </c>
      <c r="B38" s="123">
        <v>139</v>
      </c>
      <c r="C38" s="123" t="str">
        <f>VLOOKUP(B38,'[1]LISTADO ATM'!$A$2:$B$821,2,0)</f>
        <v xml:space="preserve">ATM Oficina Plaza Lama Zona Oriental I </v>
      </c>
      <c r="D38" s="124" t="s">
        <v>2583</v>
      </c>
      <c r="E38" s="128">
        <v>335860854</v>
      </c>
    </row>
    <row r="39" spans="1:5" ht="18" x14ac:dyDescent="0.25">
      <c r="A39" s="100" t="str">
        <f>VLOOKUP(B39,'[1]LISTADO ATM'!$A$2:$C$821,3,0)</f>
        <v>DISTRITO NACIONAL</v>
      </c>
      <c r="B39" s="123">
        <v>26</v>
      </c>
      <c r="C39" s="123" t="str">
        <f>VLOOKUP(B39,'[1]LISTADO ATM'!$A$2:$B$821,2,0)</f>
        <v>ATM S/M Jumbo San Isidro</v>
      </c>
      <c r="D39" s="124" t="s">
        <v>2583</v>
      </c>
      <c r="E39" s="128">
        <v>335860896</v>
      </c>
    </row>
    <row r="40" spans="1:5" ht="18" x14ac:dyDescent="0.25">
      <c r="A40" s="100" t="str">
        <f>VLOOKUP(B40,'[1]LISTADO ATM'!$A$2:$C$821,3,0)</f>
        <v>DISTRITO NACIONAL</v>
      </c>
      <c r="B40" s="123">
        <v>655</v>
      </c>
      <c r="C40" s="123" t="str">
        <f>VLOOKUP(B40,'[1]LISTADO ATM'!$A$2:$B$821,2,0)</f>
        <v>ATM Farmacia Sandra</v>
      </c>
      <c r="D40" s="124" t="s">
        <v>2583</v>
      </c>
      <c r="E40" s="128">
        <v>335861045</v>
      </c>
    </row>
    <row r="41" spans="1:5" ht="18" x14ac:dyDescent="0.25">
      <c r="A41" s="100" t="e">
        <f>VLOOKUP(B41,'[1]LISTADO ATM'!$A$2:$C$821,3,0)</f>
        <v>#N/A</v>
      </c>
      <c r="B41" s="123"/>
      <c r="C41" s="123" t="e">
        <f>VLOOKUP(B41,'[1]LISTADO ATM'!$A$2:$B$821,2,0)</f>
        <v>#N/A</v>
      </c>
      <c r="D41" s="124"/>
      <c r="E41" s="128"/>
    </row>
    <row r="42" spans="1:5" ht="18" x14ac:dyDescent="0.25">
      <c r="A42" s="100" t="e">
        <f>VLOOKUP(B42,'[1]LISTADO ATM'!$A$2:$C$821,3,0)</f>
        <v>#N/A</v>
      </c>
      <c r="B42" s="123"/>
      <c r="C42" s="123" t="e">
        <f>VLOOKUP(B42,'[1]LISTADO ATM'!$A$2:$B$821,2,0)</f>
        <v>#N/A</v>
      </c>
      <c r="D42" s="124"/>
      <c r="E42" s="128"/>
    </row>
    <row r="43" spans="1:5" ht="18" x14ac:dyDescent="0.25">
      <c r="A43" s="100" t="e">
        <f>VLOOKUP(B43,'[1]LISTADO ATM'!$A$2:$C$821,3,0)</f>
        <v>#N/A</v>
      </c>
      <c r="B43" s="123"/>
      <c r="C43" s="123" t="e">
        <f>VLOOKUP(B43,'[1]LISTADO ATM'!$A$2:$B$821,2,0)</f>
        <v>#N/A</v>
      </c>
      <c r="D43" s="124"/>
      <c r="E43" s="128"/>
    </row>
    <row r="44" spans="1:5" ht="18" x14ac:dyDescent="0.25">
      <c r="A44" s="100" t="e">
        <f>VLOOKUP(B44,'[1]LISTADO ATM'!$A$2:$C$821,3,0)</f>
        <v>#N/A</v>
      </c>
      <c r="B44" s="123"/>
      <c r="C44" s="123" t="e">
        <f>VLOOKUP(B44,'[1]LISTADO ATM'!$A$2:$B$821,2,0)</f>
        <v>#N/A</v>
      </c>
      <c r="D44" s="124"/>
      <c r="E44" s="128"/>
    </row>
    <row r="45" spans="1:5" ht="18" x14ac:dyDescent="0.25">
      <c r="A45" s="100" t="e">
        <f>VLOOKUP(B45,'[1]LISTADO ATM'!$A$2:$C$821,3,0)</f>
        <v>#N/A</v>
      </c>
      <c r="B45" s="123"/>
      <c r="C45" s="123" t="e">
        <f>VLOOKUP(B45,'[1]LISTADO ATM'!$A$2:$B$821,2,0)</f>
        <v>#N/A</v>
      </c>
      <c r="D45" s="124"/>
      <c r="E45" s="123"/>
    </row>
    <row r="46" spans="1:5" ht="18" x14ac:dyDescent="0.25">
      <c r="A46" s="100" t="e">
        <f>VLOOKUP(B46,'[1]LISTADO ATM'!$A$2:$C$821,3,0)</f>
        <v>#N/A</v>
      </c>
      <c r="B46" s="123"/>
      <c r="C46" s="123" t="e">
        <f>VLOOKUP(B46,'[1]LISTADO ATM'!$A$2:$B$821,2,0)</f>
        <v>#N/A</v>
      </c>
      <c r="D46" s="124"/>
      <c r="E46" s="123"/>
    </row>
    <row r="47" spans="1:5" ht="18" x14ac:dyDescent="0.25">
      <c r="A47" s="100" t="e">
        <f>VLOOKUP(B47,'[1]LISTADO ATM'!$A$2:$C$821,3,0)</f>
        <v>#N/A</v>
      </c>
      <c r="B47" s="123"/>
      <c r="C47" s="123" t="e">
        <f>VLOOKUP(B47,'[1]LISTADO ATM'!$A$2:$B$821,2,0)</f>
        <v>#N/A</v>
      </c>
      <c r="D47" s="124"/>
      <c r="E47" s="123"/>
    </row>
    <row r="48" spans="1:5" ht="18" x14ac:dyDescent="0.25">
      <c r="A48" s="100" t="e">
        <f>VLOOKUP(B48,'[1]LISTADO ATM'!$A$2:$C$821,3,0)</f>
        <v>#N/A</v>
      </c>
      <c r="B48" s="123"/>
      <c r="C48" s="123" t="e">
        <f>VLOOKUP(B48,'[1]LISTADO ATM'!$A$2:$B$821,2,0)</f>
        <v>#N/A</v>
      </c>
      <c r="D48" s="124"/>
      <c r="E48" s="137"/>
    </row>
    <row r="49" spans="1:5" ht="18" x14ac:dyDescent="0.25">
      <c r="A49" s="100" t="e">
        <f>VLOOKUP(B49,'[1]LISTADO ATM'!$A$2:$C$821,3,0)</f>
        <v>#N/A</v>
      </c>
      <c r="B49" s="123"/>
      <c r="C49" s="123" t="e">
        <f>VLOOKUP(B49,'[1]LISTADO ATM'!$A$2:$B$821,2,0)</f>
        <v>#N/A</v>
      </c>
      <c r="D49" s="124"/>
      <c r="E49" s="137"/>
    </row>
    <row r="50" spans="1:5" ht="18.75" thickBot="1" x14ac:dyDescent="0.3">
      <c r="A50" s="103" t="s">
        <v>2494</v>
      </c>
      <c r="B50" s="154">
        <f>COUNT(B9:B49)</f>
        <v>32</v>
      </c>
      <c r="C50" s="169"/>
      <c r="D50" s="170"/>
      <c r="E50" s="171"/>
    </row>
    <row r="51" spans="1:5" x14ac:dyDescent="0.25">
      <c r="B51" s="105"/>
      <c r="E51" s="105"/>
    </row>
    <row r="52" spans="1:5" ht="18" x14ac:dyDescent="0.25">
      <c r="A52" s="181" t="s">
        <v>2495</v>
      </c>
      <c r="B52" s="182"/>
      <c r="C52" s="182"/>
      <c r="D52" s="182"/>
      <c r="E52" s="183"/>
    </row>
    <row r="53" spans="1:5" ht="18" x14ac:dyDescent="0.25">
      <c r="A53" s="102" t="s">
        <v>15</v>
      </c>
      <c r="B53" s="102" t="s">
        <v>2425</v>
      </c>
      <c r="C53" s="102" t="s">
        <v>46</v>
      </c>
      <c r="D53" s="102" t="s">
        <v>2428</v>
      </c>
      <c r="E53" s="102" t="s">
        <v>2426</v>
      </c>
    </row>
    <row r="54" spans="1:5" ht="18" x14ac:dyDescent="0.25">
      <c r="A54" s="100" t="str">
        <f>VLOOKUP(B54,'[1]LISTADO ATM'!$A$2:$C$821,3,0)</f>
        <v>DISTRITO NACIONAL</v>
      </c>
      <c r="B54" s="123">
        <v>527</v>
      </c>
      <c r="C54" s="123" t="str">
        <f>VLOOKUP(B54,'[1]LISTADO ATM'!$A$2:$B$821,2,0)</f>
        <v>ATM Oficina Zona Oriental II</v>
      </c>
      <c r="D54" s="124" t="s">
        <v>2523</v>
      </c>
      <c r="E54" s="123">
        <v>335859033</v>
      </c>
    </row>
    <row r="55" spans="1:5" ht="18" x14ac:dyDescent="0.25">
      <c r="A55" s="100" t="str">
        <f>VLOOKUP(B55,'[1]LISTADO ATM'!$A$2:$C$821,3,0)</f>
        <v>ESTE</v>
      </c>
      <c r="B55" s="123">
        <v>293</v>
      </c>
      <c r="C55" s="123" t="str">
        <f>VLOOKUP(B55,'[1]LISTADO ATM'!$A$2:$B$821,2,0)</f>
        <v xml:space="preserve">ATM S/M Nueva Visión (San Pedro) </v>
      </c>
      <c r="D55" s="124" t="s">
        <v>2523</v>
      </c>
      <c r="E55" s="123">
        <v>335860521</v>
      </c>
    </row>
    <row r="56" spans="1:5" ht="18" x14ac:dyDescent="0.25">
      <c r="A56" s="100" t="e">
        <f>VLOOKUP(B56,'[1]LISTADO ATM'!$A$2:$C$821,3,0)</f>
        <v>#N/A</v>
      </c>
      <c r="B56" s="123"/>
      <c r="C56" s="123" t="e">
        <f>VLOOKUP(B56,'[1]LISTADO ATM'!$A$2:$B$821,2,0)</f>
        <v>#N/A</v>
      </c>
      <c r="D56" s="124"/>
      <c r="E56" s="123"/>
    </row>
    <row r="57" spans="1:5" ht="18.75" thickBot="1" x14ac:dyDescent="0.3">
      <c r="A57" s="103" t="s">
        <v>2494</v>
      </c>
      <c r="B57" s="154">
        <f>COUNT(B54:B54)</f>
        <v>1</v>
      </c>
      <c r="C57" s="169"/>
      <c r="D57" s="170"/>
      <c r="E57" s="171"/>
    </row>
    <row r="58" spans="1:5" ht="15.75" thickBot="1" x14ac:dyDescent="0.3">
      <c r="B58" s="105"/>
      <c r="E58" s="105"/>
    </row>
    <row r="59" spans="1:5" ht="18.75" thickBot="1" x14ac:dyDescent="0.3">
      <c r="A59" s="166" t="s">
        <v>2496</v>
      </c>
      <c r="B59" s="167"/>
      <c r="C59" s="167"/>
      <c r="D59" s="167"/>
      <c r="E59" s="168"/>
    </row>
    <row r="60" spans="1:5" ht="18" x14ac:dyDescent="0.25">
      <c r="A60" s="102" t="s">
        <v>15</v>
      </c>
      <c r="B60" s="102" t="s">
        <v>2425</v>
      </c>
      <c r="C60" s="102" t="s">
        <v>46</v>
      </c>
      <c r="D60" s="102" t="s">
        <v>2428</v>
      </c>
      <c r="E60" s="102" t="s">
        <v>2426</v>
      </c>
    </row>
    <row r="61" spans="1:5" ht="18" x14ac:dyDescent="0.25">
      <c r="A61" s="123" t="str">
        <f>VLOOKUP(B61,'[1]LISTADO ATM'!$A$2:$C$821,3,0)</f>
        <v>SUR</v>
      </c>
      <c r="B61" s="123">
        <v>592</v>
      </c>
      <c r="C61" s="123" t="str">
        <f>VLOOKUP(B61,'[1]LISTADO ATM'!$A$2:$B$821,2,0)</f>
        <v xml:space="preserve">ATM Centro de Caja San Cristóbal I </v>
      </c>
      <c r="D61" s="125" t="s">
        <v>2450</v>
      </c>
      <c r="E61" s="123">
        <v>335859532</v>
      </c>
    </row>
    <row r="62" spans="1:5" ht="18" x14ac:dyDescent="0.25">
      <c r="A62" s="123" t="str">
        <f>VLOOKUP(B62,'[1]LISTADO ATM'!$A$2:$C$821,3,0)</f>
        <v>DISTRITO NACIONAL</v>
      </c>
      <c r="B62" s="123">
        <v>563</v>
      </c>
      <c r="C62" s="123" t="str">
        <f>VLOOKUP(B62,'[1]LISTADO ATM'!$A$2:$B$821,2,0)</f>
        <v xml:space="preserve">ATM Base Aérea San Isidro </v>
      </c>
      <c r="D62" s="125" t="s">
        <v>2450</v>
      </c>
      <c r="E62" s="123">
        <v>335859548</v>
      </c>
    </row>
    <row r="63" spans="1:5" ht="18" x14ac:dyDescent="0.25">
      <c r="A63" s="123" t="str">
        <f>VLOOKUP(B63,'[1]LISTADO ATM'!$A$2:$C$821,3,0)</f>
        <v>DISTRITO NACIONAL</v>
      </c>
      <c r="B63" s="123">
        <v>621</v>
      </c>
      <c r="C63" s="123" t="str">
        <f>VLOOKUP(B63,'[1]LISTADO ATM'!$A$2:$B$821,2,0)</f>
        <v xml:space="preserve">ATM CESAC  </v>
      </c>
      <c r="D63" s="125" t="s">
        <v>2450</v>
      </c>
      <c r="E63" s="123">
        <v>335859839</v>
      </c>
    </row>
    <row r="64" spans="1:5" ht="18" x14ac:dyDescent="0.25">
      <c r="A64" s="123" t="str">
        <f>VLOOKUP(B64,'[1]LISTADO ATM'!$A$2:$C$821,3,0)</f>
        <v>SUR</v>
      </c>
      <c r="B64" s="123">
        <v>750</v>
      </c>
      <c r="C64" s="123" t="str">
        <f>VLOOKUP(B64,'[1]LISTADO ATM'!$A$2:$B$821,2,0)</f>
        <v xml:space="preserve">ATM UNP Duvergé </v>
      </c>
      <c r="D64" s="125" t="s">
        <v>2450</v>
      </c>
      <c r="E64" s="128">
        <v>335860252</v>
      </c>
    </row>
    <row r="65" spans="1:5" ht="18" customHeight="1" x14ac:dyDescent="0.25">
      <c r="A65" s="123" t="str">
        <f>VLOOKUP(B65,'[1]LISTADO ATM'!$A$2:$C$821,3,0)</f>
        <v>DISTRITO NACIONAL</v>
      </c>
      <c r="B65" s="123">
        <v>227</v>
      </c>
      <c r="C65" s="123" t="str">
        <f>VLOOKUP(B65,'[1]LISTADO ATM'!$A$2:$B$821,2,0)</f>
        <v xml:space="preserve">ATM S/M Bravo Av. Enriquillo </v>
      </c>
      <c r="D65" s="125" t="s">
        <v>2450</v>
      </c>
      <c r="E65" s="128">
        <v>335860257</v>
      </c>
    </row>
    <row r="66" spans="1:5" ht="18" customHeight="1" x14ac:dyDescent="0.25">
      <c r="A66" s="123" t="str">
        <f>VLOOKUP(B66,'[1]LISTADO ATM'!$A$2:$C$821,3,0)</f>
        <v>SUR</v>
      </c>
      <c r="B66" s="123">
        <v>512</v>
      </c>
      <c r="C66" s="123" t="str">
        <f>VLOOKUP(B66,'[1]LISTADO ATM'!$A$2:$B$821,2,0)</f>
        <v>ATM Plaza Jesús Ferreira</v>
      </c>
      <c r="D66" s="125" t="s">
        <v>2450</v>
      </c>
      <c r="E66" s="128">
        <v>335860259</v>
      </c>
    </row>
    <row r="67" spans="1:5" ht="18" customHeight="1" x14ac:dyDescent="0.25">
      <c r="A67" s="123" t="str">
        <f>VLOOKUP(B67,'[1]LISTADO ATM'!$A$2:$C$821,3,0)</f>
        <v>NORTE</v>
      </c>
      <c r="B67" s="123">
        <v>632</v>
      </c>
      <c r="C67" s="123" t="str">
        <f>VLOOKUP(B67,'[1]LISTADO ATM'!$A$2:$B$821,2,0)</f>
        <v xml:space="preserve">ATM Autobanco Gurabo </v>
      </c>
      <c r="D67" s="125" t="s">
        <v>2450</v>
      </c>
      <c r="E67" s="128">
        <v>335860261</v>
      </c>
    </row>
    <row r="68" spans="1:5" ht="18" customHeight="1" x14ac:dyDescent="0.25">
      <c r="A68" s="123" t="str">
        <f>VLOOKUP(B68,'[1]LISTADO ATM'!$A$2:$C$821,3,0)</f>
        <v>DISTRITO NACIONAL</v>
      </c>
      <c r="B68" s="123">
        <v>967</v>
      </c>
      <c r="C68" s="123" t="str">
        <f>VLOOKUP(B68,'[1]LISTADO ATM'!$A$2:$B$821,2,0)</f>
        <v xml:space="preserve">ATM UNP Hiper Olé Autopista Duarte </v>
      </c>
      <c r="D68" s="125" t="s">
        <v>2450</v>
      </c>
      <c r="E68" s="128">
        <v>335860265</v>
      </c>
    </row>
    <row r="69" spans="1:5" ht="18" customHeight="1" x14ac:dyDescent="0.25">
      <c r="A69" s="123" t="str">
        <f>VLOOKUP(B69,'[1]LISTADO ATM'!$A$2:$C$821,3,0)</f>
        <v>SUR</v>
      </c>
      <c r="B69" s="123">
        <v>984</v>
      </c>
      <c r="C69" s="123" t="str">
        <f>VLOOKUP(B69,'[1]LISTADO ATM'!$A$2:$B$821,2,0)</f>
        <v xml:space="preserve">ATM Oficina Neiba II </v>
      </c>
      <c r="D69" s="125" t="s">
        <v>2450</v>
      </c>
      <c r="E69" s="128">
        <v>335860890</v>
      </c>
    </row>
    <row r="70" spans="1:5" ht="18" customHeight="1" x14ac:dyDescent="0.25">
      <c r="A70" s="123" t="str">
        <f>VLOOKUP(B70,'[1]LISTADO ATM'!$A$2:$C$821,3,0)</f>
        <v>DISTRITO NACIONAL</v>
      </c>
      <c r="B70" s="123">
        <v>514</v>
      </c>
      <c r="C70" s="123" t="str">
        <f>VLOOKUP(B70,'[1]LISTADO ATM'!$A$2:$B$821,2,0)</f>
        <v>ATM Autoservicio Charles de Gaulle</v>
      </c>
      <c r="D70" s="125" t="s">
        <v>2450</v>
      </c>
      <c r="E70" s="128">
        <v>335860907</v>
      </c>
    </row>
    <row r="71" spans="1:5" ht="18" customHeight="1" x14ac:dyDescent="0.25">
      <c r="A71" s="123" t="str">
        <f>VLOOKUP(B71,'[1]LISTADO ATM'!$A$2:$C$821,3,0)</f>
        <v>DISTRITO NACIONAL</v>
      </c>
      <c r="B71" s="123">
        <v>696</v>
      </c>
      <c r="C71" s="123" t="str">
        <f>VLOOKUP(B71,'[1]LISTADO ATM'!$A$2:$B$821,2,0)</f>
        <v>ATM Olé Jacobo Majluta</v>
      </c>
      <c r="D71" s="125" t="s">
        <v>2450</v>
      </c>
      <c r="E71" s="128">
        <v>335860936</v>
      </c>
    </row>
    <row r="72" spans="1:5" ht="18" customHeight="1" x14ac:dyDescent="0.25">
      <c r="A72" s="123" t="str">
        <f>VLOOKUP(B72,'[1]LISTADO ATM'!$A$2:$C$821,3,0)</f>
        <v>DISTRITO NACIONAL</v>
      </c>
      <c r="B72" s="123">
        <v>706</v>
      </c>
      <c r="C72" s="123" t="str">
        <f>VLOOKUP(B72,'[1]LISTADO ATM'!$A$2:$B$821,2,0)</f>
        <v xml:space="preserve">ATM S/M Pristine </v>
      </c>
      <c r="D72" s="125" t="s">
        <v>2450</v>
      </c>
      <c r="E72" s="128">
        <v>335861019</v>
      </c>
    </row>
    <row r="73" spans="1:5" ht="18" customHeight="1" x14ac:dyDescent="0.25">
      <c r="A73" s="123" t="str">
        <f>VLOOKUP(B73,'[1]LISTADO ATM'!$A$2:$C$821,3,0)</f>
        <v>SUR</v>
      </c>
      <c r="B73" s="123">
        <v>249</v>
      </c>
      <c r="C73" s="123" t="str">
        <f>VLOOKUP(B73,'[1]LISTADO ATM'!$A$2:$B$821,2,0)</f>
        <v xml:space="preserve">ATM Banco Agrícola Neiba </v>
      </c>
      <c r="D73" s="125" t="s">
        <v>2450</v>
      </c>
      <c r="E73" s="128">
        <v>335861022</v>
      </c>
    </row>
    <row r="74" spans="1:5" ht="18" customHeight="1" x14ac:dyDescent="0.25">
      <c r="A74" s="123" t="e">
        <f>VLOOKUP(B74,'[1]LISTADO ATM'!$A$2:$C$821,3,0)</f>
        <v>#N/A</v>
      </c>
      <c r="B74" s="123"/>
      <c r="C74" s="123" t="e">
        <f>VLOOKUP(B74,'[1]LISTADO ATM'!$A$2:$B$821,2,0)</f>
        <v>#N/A</v>
      </c>
      <c r="D74" s="155"/>
      <c r="E74" s="123"/>
    </row>
    <row r="75" spans="1:5" ht="18" customHeight="1" x14ac:dyDescent="0.25">
      <c r="A75" s="123" t="e">
        <f>VLOOKUP(B75,'[1]LISTADO ATM'!$A$2:$C$821,3,0)</f>
        <v>#N/A</v>
      </c>
      <c r="B75" s="123"/>
      <c r="C75" s="123" t="e">
        <f>VLOOKUP(B75,'[1]LISTADO ATM'!$A$2:$B$821,2,0)</f>
        <v>#N/A</v>
      </c>
      <c r="D75" s="155"/>
      <c r="E75" s="123"/>
    </row>
    <row r="76" spans="1:5" ht="18.75" thickBot="1" x14ac:dyDescent="0.3">
      <c r="A76" s="103" t="s">
        <v>2494</v>
      </c>
      <c r="B76" s="154">
        <f>COUNT(B61:B74)</f>
        <v>13</v>
      </c>
      <c r="C76" s="113"/>
      <c r="D76" s="113"/>
      <c r="E76" s="113"/>
    </row>
    <row r="77" spans="1:5" ht="15.75" thickBot="1" x14ac:dyDescent="0.3">
      <c r="B77" s="105"/>
      <c r="E77" s="105"/>
    </row>
    <row r="78" spans="1:5" ht="18" customHeight="1" thickBot="1" x14ac:dyDescent="0.3">
      <c r="A78" s="166" t="s">
        <v>2582</v>
      </c>
      <c r="B78" s="167"/>
      <c r="C78" s="167"/>
      <c r="D78" s="167"/>
      <c r="E78" s="168"/>
    </row>
    <row r="79" spans="1:5" ht="18" x14ac:dyDescent="0.25">
      <c r="A79" s="102" t="s">
        <v>15</v>
      </c>
      <c r="B79" s="102" t="s">
        <v>2425</v>
      </c>
      <c r="C79" s="102" t="s">
        <v>46</v>
      </c>
      <c r="D79" s="102" t="s">
        <v>2428</v>
      </c>
      <c r="E79" s="102" t="s">
        <v>2426</v>
      </c>
    </row>
    <row r="80" spans="1:5" ht="18" x14ac:dyDescent="0.25">
      <c r="A80" s="100" t="str">
        <f>VLOOKUP(B80,'[1]LISTADO ATM'!$A$2:$C$821,3,0)</f>
        <v>SUR</v>
      </c>
      <c r="B80" s="123">
        <v>873</v>
      </c>
      <c r="C80" s="123" t="str">
        <f>VLOOKUP(B80,'[1]LISTADO ATM'!$A$2:$B$821,2,0)</f>
        <v xml:space="preserve">ATM Centro de Caja San Cristóbal II </v>
      </c>
      <c r="D80" s="114" t="s">
        <v>2522</v>
      </c>
      <c r="E80" s="137">
        <v>335858781</v>
      </c>
    </row>
    <row r="81" spans="1:5" ht="18" x14ac:dyDescent="0.25">
      <c r="A81" s="100" t="str">
        <f>VLOOKUP(B81,'[1]LISTADO ATM'!$A$2:$C$821,3,0)</f>
        <v>NORTE</v>
      </c>
      <c r="B81" s="123">
        <v>413</v>
      </c>
      <c r="C81" s="123" t="str">
        <f>VLOOKUP(B81,'[1]LISTADO ATM'!$A$2:$B$821,2,0)</f>
        <v xml:space="preserve">ATM UNP Las Galeras Samaná </v>
      </c>
      <c r="D81" s="114" t="s">
        <v>2522</v>
      </c>
      <c r="E81" s="137">
        <v>335859633</v>
      </c>
    </row>
    <row r="82" spans="1:5" ht="18" x14ac:dyDescent="0.25">
      <c r="A82" s="100" t="str">
        <f>VLOOKUP(B82,'[1]LISTADO ATM'!$A$2:$C$821,3,0)</f>
        <v>DISTRITO NACIONAL</v>
      </c>
      <c r="B82" s="123">
        <v>642</v>
      </c>
      <c r="C82" s="123" t="str">
        <f>VLOOKUP(B82,'[1]LISTADO ATM'!$A$2:$B$821,2,0)</f>
        <v xml:space="preserve">ATM OMSA Sto. Dgo. </v>
      </c>
      <c r="D82" s="114" t="s">
        <v>2522</v>
      </c>
      <c r="E82" s="137">
        <v>335860266</v>
      </c>
    </row>
    <row r="83" spans="1:5" ht="18" x14ac:dyDescent="0.25">
      <c r="A83" s="100" t="str">
        <f>VLOOKUP(B83,'[1]LISTADO ATM'!$A$2:$C$821,3,0)</f>
        <v>DISTRITO NACIONAL</v>
      </c>
      <c r="B83" s="123">
        <v>35</v>
      </c>
      <c r="C83" s="123" t="str">
        <f>VLOOKUP(B83,'[1]LISTADO ATM'!$A$2:$B$821,2,0)</f>
        <v xml:space="preserve">ATM Dirección General de Aduanas I </v>
      </c>
      <c r="D83" s="114" t="s">
        <v>2522</v>
      </c>
      <c r="E83" s="137">
        <v>335860267</v>
      </c>
    </row>
    <row r="84" spans="1:5" ht="18" x14ac:dyDescent="0.25">
      <c r="A84" s="100" t="str">
        <f>VLOOKUP(B84,'[1]LISTADO ATM'!$A$2:$C$821,3,0)</f>
        <v>DISTRITO NACIONAL</v>
      </c>
      <c r="B84" s="123">
        <v>225</v>
      </c>
      <c r="C84" s="123" t="str">
        <f>VLOOKUP(B84,'[1]LISTADO ATM'!$A$2:$B$821,2,0)</f>
        <v xml:space="preserve">ATM S/M Nacional Arroyo Hondo </v>
      </c>
      <c r="D84" s="114" t="s">
        <v>2522</v>
      </c>
      <c r="E84" s="137">
        <v>335860268</v>
      </c>
    </row>
    <row r="85" spans="1:5" ht="18" x14ac:dyDescent="0.25">
      <c r="A85" s="100" t="str">
        <f>VLOOKUP(B85,'[1]LISTADO ATM'!$A$2:$C$821,3,0)</f>
        <v>DISTRITO NACIONAL</v>
      </c>
      <c r="B85" s="123">
        <v>911</v>
      </c>
      <c r="C85" s="123" t="str">
        <f>VLOOKUP(B85,'[1]LISTADO ATM'!$A$2:$B$821,2,0)</f>
        <v xml:space="preserve">ATM Oficina Venezuela II </v>
      </c>
      <c r="D85" s="114" t="s">
        <v>2522</v>
      </c>
      <c r="E85" s="137">
        <v>335860272</v>
      </c>
    </row>
    <row r="86" spans="1:5" ht="18" x14ac:dyDescent="0.25">
      <c r="A86" s="100" t="str">
        <f>VLOOKUP(B86,'[1]LISTADO ATM'!$A$2:$C$821,3,0)</f>
        <v>DISTRITO NACIONAL</v>
      </c>
      <c r="B86" s="123">
        <v>272</v>
      </c>
      <c r="C86" s="123" t="str">
        <f>VLOOKUP(B86,'[1]LISTADO ATM'!$A$2:$B$821,2,0)</f>
        <v xml:space="preserve">ATM Cámara de Diputados </v>
      </c>
      <c r="D86" s="114" t="s">
        <v>2522</v>
      </c>
      <c r="E86" s="137">
        <v>335860339</v>
      </c>
    </row>
    <row r="87" spans="1:5" ht="18" x14ac:dyDescent="0.25">
      <c r="A87" s="100" t="str">
        <f>VLOOKUP(B87,'[1]LISTADO ATM'!$A$2:$C$821,3,0)</f>
        <v>DISTRITO NACIONAL</v>
      </c>
      <c r="B87" s="123">
        <v>860</v>
      </c>
      <c r="C87" s="123" t="str">
        <f>VLOOKUP(B87,'[1]LISTADO ATM'!$A$2:$B$821,2,0)</f>
        <v xml:space="preserve">ATM Oficina Bella Vista 27 de Febrero I </v>
      </c>
      <c r="D87" s="114" t="s">
        <v>2522</v>
      </c>
      <c r="E87" s="137">
        <v>335860346</v>
      </c>
    </row>
    <row r="88" spans="1:5" ht="18" x14ac:dyDescent="0.25">
      <c r="A88" s="100" t="str">
        <f>VLOOKUP(B88,'[1]LISTADO ATM'!$A$2:$C$821,3,0)</f>
        <v>DISTRITO NACIONAL</v>
      </c>
      <c r="B88" s="123">
        <v>678</v>
      </c>
      <c r="C88" s="123" t="str">
        <f>VLOOKUP(B88,'[1]LISTADO ATM'!$A$2:$B$821,2,0)</f>
        <v>ATM Eco Petroleo San Isidro</v>
      </c>
      <c r="D88" s="114" t="s">
        <v>2522</v>
      </c>
      <c r="E88" s="137">
        <v>335860445</v>
      </c>
    </row>
    <row r="89" spans="1:5" ht="18" x14ac:dyDescent="0.25">
      <c r="A89" s="100" t="str">
        <f>VLOOKUP(B89,'[1]LISTADO ATM'!$A$2:$C$821,3,0)</f>
        <v>DISTRITO NACIONAL</v>
      </c>
      <c r="B89" s="123">
        <v>507</v>
      </c>
      <c r="C89" s="123" t="str">
        <f>VLOOKUP(B89,'[1]LISTADO ATM'!$A$2:$B$821,2,0)</f>
        <v>ATM Estación Sigma Boca Chica</v>
      </c>
      <c r="D89" s="114" t="s">
        <v>2522</v>
      </c>
      <c r="E89" s="137">
        <v>335860638</v>
      </c>
    </row>
    <row r="90" spans="1:5" ht="18" x14ac:dyDescent="0.25">
      <c r="A90" s="100" t="str">
        <f>VLOOKUP(B90,'[1]LISTADO ATM'!$A$2:$C$821,3,0)</f>
        <v>DISTRITO NACIONAL</v>
      </c>
      <c r="B90" s="123">
        <v>18</v>
      </c>
      <c r="C90" s="123" t="str">
        <f>VLOOKUP(B90,'[1]LISTADO ATM'!$A$2:$B$821,2,0)</f>
        <v xml:space="preserve">ATM Oficina Haina Occidental I </v>
      </c>
      <c r="D90" s="114" t="s">
        <v>2522</v>
      </c>
      <c r="E90" s="137">
        <v>335860867</v>
      </c>
    </row>
    <row r="91" spans="1:5" ht="18" x14ac:dyDescent="0.25">
      <c r="A91" s="100" t="str">
        <f>VLOOKUP(B91,'[1]LISTADO ATM'!$A$2:$C$821,3,0)</f>
        <v>DISTRITO NACIONAL</v>
      </c>
      <c r="B91" s="123">
        <v>580</v>
      </c>
      <c r="C91" s="123" t="str">
        <f>VLOOKUP(B91,'[1]LISTADO ATM'!$A$2:$B$821,2,0)</f>
        <v xml:space="preserve">ATM Edificio Propagas </v>
      </c>
      <c r="D91" s="114" t="s">
        <v>2522</v>
      </c>
      <c r="E91" s="137">
        <v>335860881</v>
      </c>
    </row>
    <row r="92" spans="1:5" ht="18" x14ac:dyDescent="0.25">
      <c r="A92" s="100" t="str">
        <f>VLOOKUP(B92,'[1]LISTADO ATM'!$A$2:$C$821,3,0)</f>
        <v>NORTE</v>
      </c>
      <c r="B92" s="123">
        <v>91</v>
      </c>
      <c r="C92" s="123" t="str">
        <f>VLOOKUP(B92,'[1]LISTADO ATM'!$A$2:$B$821,2,0)</f>
        <v xml:space="preserve">ATM UNP Villa Isabela </v>
      </c>
      <c r="D92" s="114" t="s">
        <v>2522</v>
      </c>
      <c r="E92" s="137">
        <v>335860903</v>
      </c>
    </row>
    <row r="93" spans="1:5" ht="18" x14ac:dyDescent="0.25">
      <c r="A93" s="100" t="str">
        <f>VLOOKUP(B93,'[1]LISTADO ATM'!$A$2:$C$821,3,0)</f>
        <v>NORTE</v>
      </c>
      <c r="B93" s="123">
        <v>528</v>
      </c>
      <c r="C93" s="123" t="str">
        <f>VLOOKUP(B93,'[1]LISTADO ATM'!$A$2:$B$821,2,0)</f>
        <v xml:space="preserve">ATM Ferretería Ochoa (Santiago) </v>
      </c>
      <c r="D93" s="114" t="s">
        <v>2522</v>
      </c>
      <c r="E93" s="137">
        <v>335860927</v>
      </c>
    </row>
    <row r="94" spans="1:5" ht="18" x14ac:dyDescent="0.25">
      <c r="A94" s="100" t="str">
        <f>VLOOKUP(B94,'[1]LISTADO ATM'!$A$2:$C$821,3,0)</f>
        <v>DISTRITO NACIONAL</v>
      </c>
      <c r="B94" s="123">
        <v>406</v>
      </c>
      <c r="C94" s="123" t="str">
        <f>VLOOKUP(B94,'[1]LISTADO ATM'!$A$2:$B$821,2,0)</f>
        <v xml:space="preserve">ATM UNP Plaza Lama Máximo Gómez </v>
      </c>
      <c r="D94" s="114" t="s">
        <v>2522</v>
      </c>
      <c r="E94" s="137">
        <v>335861074</v>
      </c>
    </row>
    <row r="95" spans="1:5" ht="18" x14ac:dyDescent="0.25">
      <c r="A95" s="100" t="str">
        <f>VLOOKUP(B95,'[1]LISTADO ATM'!$A$2:$C$821,3,0)</f>
        <v>DISTRITO NACIONAL</v>
      </c>
      <c r="B95" s="123">
        <v>745</v>
      </c>
      <c r="C95" s="123" t="str">
        <f>VLOOKUP(B95,'[1]LISTADO ATM'!$A$2:$B$821,2,0)</f>
        <v xml:space="preserve">ATM Oficina Ave. Duarte </v>
      </c>
      <c r="D95" s="114" t="s">
        <v>2522</v>
      </c>
      <c r="E95" s="137">
        <v>335861086</v>
      </c>
    </row>
    <row r="96" spans="1:5" ht="18" x14ac:dyDescent="0.25">
      <c r="A96" s="100" t="str">
        <f>VLOOKUP(B96,'[1]LISTADO ATM'!$A$2:$C$821,3,0)</f>
        <v>SUR</v>
      </c>
      <c r="B96" s="123">
        <v>766</v>
      </c>
      <c r="C96" s="123" t="str">
        <f>VLOOKUP(B96,'[1]LISTADO ATM'!$A$2:$B$821,2,0)</f>
        <v xml:space="preserve">ATM Oficina Azua II </v>
      </c>
      <c r="D96" s="114" t="s">
        <v>2522</v>
      </c>
      <c r="E96" s="137">
        <v>335861198</v>
      </c>
    </row>
    <row r="97" spans="1:5" ht="18" x14ac:dyDescent="0.25">
      <c r="A97" s="100" t="e">
        <f>VLOOKUP(B97,'[1]LISTADO ATM'!$A$2:$C$821,3,0)</f>
        <v>#N/A</v>
      </c>
      <c r="B97" s="123"/>
      <c r="C97" s="123" t="e">
        <f>VLOOKUP(B97,'[1]LISTADO ATM'!$A$2:$B$821,2,0)</f>
        <v>#N/A</v>
      </c>
      <c r="D97" s="123"/>
      <c r="E97" s="137"/>
    </row>
    <row r="98" spans="1:5" ht="18.75" thickBot="1" x14ac:dyDescent="0.3">
      <c r="A98" s="103" t="s">
        <v>2494</v>
      </c>
      <c r="B98" s="154">
        <f>COUNT(B80:B96)</f>
        <v>17</v>
      </c>
      <c r="C98" s="113"/>
      <c r="D98" s="152"/>
      <c r="E98" s="153"/>
    </row>
    <row r="99" spans="1:5" ht="15.75" thickBot="1" x14ac:dyDescent="0.3">
      <c r="B99" s="105"/>
      <c r="E99" s="105"/>
    </row>
    <row r="100" spans="1:5" ht="18" x14ac:dyDescent="0.25">
      <c r="A100" s="172" t="s">
        <v>2497</v>
      </c>
      <c r="B100" s="173"/>
      <c r="C100" s="173"/>
      <c r="D100" s="173"/>
      <c r="E100" s="174"/>
    </row>
    <row r="101" spans="1:5" ht="18" x14ac:dyDescent="0.25">
      <c r="A101" s="102" t="s">
        <v>15</v>
      </c>
      <c r="B101" s="102" t="s">
        <v>2425</v>
      </c>
      <c r="C101" s="104" t="s">
        <v>46</v>
      </c>
      <c r="D101" s="126" t="s">
        <v>2428</v>
      </c>
      <c r="E101" s="102" t="s">
        <v>2426</v>
      </c>
    </row>
    <row r="102" spans="1:5" ht="18.75" customHeight="1" x14ac:dyDescent="0.25">
      <c r="A102" s="100" t="str">
        <f>VLOOKUP(B102,'[1]LISTADO ATM'!$A$2:$C$821,3,0)</f>
        <v>NORTE</v>
      </c>
      <c r="B102" s="123">
        <v>304</v>
      </c>
      <c r="C102" s="123" t="str">
        <f>VLOOKUP(B102,'[1]LISTADO ATM'!$A$2:$B$821,2,0)</f>
        <v xml:space="preserve">ATM Multicentro La Sirena Estrella Sadhala </v>
      </c>
      <c r="D102" s="149" t="s">
        <v>2521</v>
      </c>
      <c r="E102" s="123">
        <v>335860071</v>
      </c>
    </row>
    <row r="103" spans="1:5" ht="18.75" customHeight="1" x14ac:dyDescent="0.25">
      <c r="A103" s="100" t="str">
        <f>VLOOKUP(B103,'[1]LISTADO ATM'!$A$2:$C$821,3,0)</f>
        <v>NORTE</v>
      </c>
      <c r="B103" s="123">
        <v>291</v>
      </c>
      <c r="C103" s="123" t="str">
        <f>VLOOKUP(B103,'[1]LISTADO ATM'!$A$2:$B$821,2,0)</f>
        <v xml:space="preserve">ATM S/M Jumbo Las Colinas </v>
      </c>
      <c r="D103" s="149" t="s">
        <v>2521</v>
      </c>
      <c r="E103" s="137">
        <v>335860273</v>
      </c>
    </row>
    <row r="104" spans="1:5" ht="18.75" customHeight="1" x14ac:dyDescent="0.25">
      <c r="A104" s="100" t="str">
        <f>VLOOKUP(B104,'[1]LISTADO ATM'!$A$2:$C$821,3,0)</f>
        <v>DISTRITO NACIONAL</v>
      </c>
      <c r="B104" s="123">
        <v>908</v>
      </c>
      <c r="C104" s="123" t="str">
        <f>VLOOKUP(B104,'[1]LISTADO ATM'!$A$2:$B$821,2,0)</f>
        <v xml:space="preserve">ATM Oficina Plaza Botánika </v>
      </c>
      <c r="D104" s="149" t="s">
        <v>2521</v>
      </c>
      <c r="E104" s="137">
        <v>335860873</v>
      </c>
    </row>
    <row r="105" spans="1:5" ht="18.75" customHeight="1" x14ac:dyDescent="0.25">
      <c r="A105" s="100" t="str">
        <f>VLOOKUP(B105,'[1]LISTADO ATM'!$A$2:$C$821,3,0)</f>
        <v>DISTRITO NACIONAL</v>
      </c>
      <c r="B105" s="123">
        <v>416</v>
      </c>
      <c r="C105" s="123" t="str">
        <f>VLOOKUP(B105,'[1]LISTADO ATM'!$A$2:$B$821,2,0)</f>
        <v xml:space="preserve">ATM Autobanco San Martín II </v>
      </c>
      <c r="D105" s="123" t="s">
        <v>2524</v>
      </c>
      <c r="E105" s="137">
        <v>335861067</v>
      </c>
    </row>
    <row r="106" spans="1:5" ht="18.75" customHeight="1" x14ac:dyDescent="0.25">
      <c r="A106" s="100" t="e">
        <f>VLOOKUP(B106,'[1]LISTADO ATM'!$A$2:$C$821,3,0)</f>
        <v>#N/A</v>
      </c>
      <c r="B106" s="160"/>
      <c r="C106" s="123" t="e">
        <f>VLOOKUP(B106,'[1]LISTADO ATM'!$A$2:$B$821,2,0)</f>
        <v>#N/A</v>
      </c>
      <c r="D106" s="123"/>
      <c r="E106" s="136"/>
    </row>
    <row r="107" spans="1:5" ht="18.75" thickBot="1" x14ac:dyDescent="0.3">
      <c r="A107" s="103" t="s">
        <v>2494</v>
      </c>
      <c r="B107" s="154">
        <f>COUNT(B102:B105)</f>
        <v>4</v>
      </c>
      <c r="C107" s="113"/>
      <c r="D107" s="127"/>
      <c r="E107" s="127"/>
    </row>
    <row r="108" spans="1:5" ht="15.75" thickBot="1" x14ac:dyDescent="0.3">
      <c r="B108" s="105"/>
      <c r="E108" s="105"/>
    </row>
    <row r="109" spans="1:5" ht="18.75" thickBot="1" x14ac:dyDescent="0.3">
      <c r="A109" s="184" t="s">
        <v>2498</v>
      </c>
      <c r="B109" s="185"/>
      <c r="D109" s="105"/>
      <c r="E109" s="105"/>
    </row>
    <row r="110" spans="1:5" ht="18.75" thickBot="1" x14ac:dyDescent="0.3">
      <c r="A110" s="129">
        <f>+B76+B98+B107</f>
        <v>34</v>
      </c>
      <c r="B110" s="130"/>
    </row>
    <row r="111" spans="1:5" ht="15.75" thickBot="1" x14ac:dyDescent="0.3">
      <c r="B111" s="105"/>
      <c r="E111" s="105"/>
    </row>
    <row r="112" spans="1:5" ht="18.75" thickBot="1" x14ac:dyDescent="0.3">
      <c r="A112" s="166" t="s">
        <v>2499</v>
      </c>
      <c r="B112" s="167"/>
      <c r="C112" s="167"/>
      <c r="D112" s="167"/>
      <c r="E112" s="168"/>
    </row>
    <row r="113" spans="1:5" ht="18" x14ac:dyDescent="0.25">
      <c r="A113" s="106" t="s">
        <v>15</v>
      </c>
      <c r="B113" s="102" t="s">
        <v>2425</v>
      </c>
      <c r="C113" s="104" t="s">
        <v>46</v>
      </c>
      <c r="D113" s="186" t="s">
        <v>2428</v>
      </c>
      <c r="E113" s="187"/>
    </row>
    <row r="114" spans="1:5" ht="18" x14ac:dyDescent="0.25">
      <c r="A114" s="123" t="str">
        <f>VLOOKUP(B114,'[1]LISTADO ATM'!$A$2:$C$821,3,0)</f>
        <v>DISTRITO NACIONAL</v>
      </c>
      <c r="B114" s="123">
        <v>578</v>
      </c>
      <c r="C114" s="123" t="str">
        <f>VLOOKUP(B114,'[1]LISTADO ATM'!$A$2:$B$821,2,0)</f>
        <v xml:space="preserve">ATM Procuraduría General de la República </v>
      </c>
      <c r="D114" s="188" t="s">
        <v>2501</v>
      </c>
      <c r="E114" s="189"/>
    </row>
    <row r="115" spans="1:5" ht="18" x14ac:dyDescent="0.25">
      <c r="A115" s="123" t="str">
        <f>VLOOKUP(B115,'[1]LISTADO ATM'!$A$2:$C$821,3,0)</f>
        <v>DISTRITO NACIONAL</v>
      </c>
      <c r="B115" s="123">
        <v>561</v>
      </c>
      <c r="C115" s="123" t="str">
        <f>VLOOKUP(B115,'[1]LISTADO ATM'!$A$2:$B$821,2,0)</f>
        <v xml:space="preserve">ATM Comando Regional P.N. S.D. Este </v>
      </c>
      <c r="D115" s="188" t="s">
        <v>2525</v>
      </c>
      <c r="E115" s="189"/>
    </row>
    <row r="116" spans="1:5" ht="18" x14ac:dyDescent="0.25">
      <c r="A116" s="123" t="str">
        <f>VLOOKUP(B116,'[1]LISTADO ATM'!$A$2:$C$821,3,0)</f>
        <v>NORTE</v>
      </c>
      <c r="B116" s="123">
        <v>291</v>
      </c>
      <c r="C116" s="123" t="str">
        <f>VLOOKUP(B116,'[1]LISTADO ATM'!$A$2:$B$821,2,0)</f>
        <v xml:space="preserve">ATM S/M Jumbo Las Colinas </v>
      </c>
      <c r="D116" s="188" t="s">
        <v>2501</v>
      </c>
      <c r="E116" s="189"/>
    </row>
    <row r="117" spans="1:5" ht="18" x14ac:dyDescent="0.25">
      <c r="A117" s="123" t="str">
        <f>VLOOKUP(B117,'[1]LISTADO ATM'!$A$2:$C$821,3,0)</f>
        <v>NORTE</v>
      </c>
      <c r="B117" s="123">
        <v>332</v>
      </c>
      <c r="C117" s="123" t="str">
        <f>VLOOKUP(B117,'[1]LISTADO ATM'!$A$2:$B$821,2,0)</f>
        <v>ATM Estación Sigma (Cotuí)</v>
      </c>
      <c r="D117" s="188" t="s">
        <v>2501</v>
      </c>
      <c r="E117" s="189"/>
    </row>
    <row r="118" spans="1:5" ht="18" x14ac:dyDescent="0.25">
      <c r="A118" s="123" t="str">
        <f>VLOOKUP(B118,'[1]LISTADO ATM'!$A$2:$C$821,3,0)</f>
        <v>DISTRITO NACIONAL</v>
      </c>
      <c r="B118" s="123">
        <v>438</v>
      </c>
      <c r="C118" s="123" t="str">
        <f>VLOOKUP(B118,'[1]LISTADO ATM'!$A$2:$B$821,2,0)</f>
        <v xml:space="preserve">ATM Autobanco Torre IV </v>
      </c>
      <c r="D118" s="188" t="s">
        <v>2501</v>
      </c>
      <c r="E118" s="189"/>
    </row>
    <row r="119" spans="1:5" ht="18" x14ac:dyDescent="0.25">
      <c r="A119" s="123" t="str">
        <f>VLOOKUP(B119,'[1]LISTADO ATM'!$A$2:$C$821,3,0)</f>
        <v>DISTRITO NACIONAL</v>
      </c>
      <c r="B119" s="123">
        <v>717</v>
      </c>
      <c r="C119" s="123" t="str">
        <f>VLOOKUP(B119,'[1]LISTADO ATM'!$A$2:$B$821,2,0)</f>
        <v xml:space="preserve">ATM Oficina Los Alcarrizos </v>
      </c>
      <c r="D119" s="188" t="s">
        <v>2501</v>
      </c>
      <c r="E119" s="189"/>
    </row>
    <row r="120" spans="1:5" ht="18" x14ac:dyDescent="0.25">
      <c r="A120" s="123" t="str">
        <f>VLOOKUP(B120,'[1]LISTADO ATM'!$A$2:$C$821,3,0)</f>
        <v>DISTRITO NACIONAL</v>
      </c>
      <c r="B120" s="123">
        <v>115</v>
      </c>
      <c r="C120" s="123" t="str">
        <f>VLOOKUP(B120,'[1]LISTADO ATM'!$A$2:$B$821,2,0)</f>
        <v xml:space="preserve">ATM Oficina Megacentro I </v>
      </c>
      <c r="D120" s="188" t="s">
        <v>2501</v>
      </c>
      <c r="E120" s="189"/>
    </row>
    <row r="121" spans="1:5" ht="18" x14ac:dyDescent="0.25">
      <c r="A121" s="123" t="str">
        <f>VLOOKUP(B121,'[1]LISTADO ATM'!$A$2:$C$821,3,0)</f>
        <v>NORTE</v>
      </c>
      <c r="B121" s="123">
        <v>8</v>
      </c>
      <c r="C121" s="123" t="str">
        <f>VLOOKUP(B121,'[1]LISTADO ATM'!$A$2:$B$821,2,0)</f>
        <v>ATM Autoservicio Yaque</v>
      </c>
      <c r="D121" s="188" t="s">
        <v>2501</v>
      </c>
      <c r="E121" s="189"/>
    </row>
    <row r="122" spans="1:5" ht="18" x14ac:dyDescent="0.25">
      <c r="A122" s="123" t="str">
        <f>VLOOKUP(B122,'[1]LISTADO ATM'!$A$2:$C$821,3,0)</f>
        <v>SUR</v>
      </c>
      <c r="B122" s="123">
        <v>296</v>
      </c>
      <c r="C122" s="123" t="str">
        <f>VLOOKUP(B122,'[1]LISTADO ATM'!$A$2:$B$821,2,0)</f>
        <v>ATM Estación BANICOMB (Baní)  ECO Petroleo</v>
      </c>
      <c r="D122" s="188" t="s">
        <v>2501</v>
      </c>
      <c r="E122" s="189"/>
    </row>
    <row r="123" spans="1:5" ht="18" x14ac:dyDescent="0.25">
      <c r="A123" s="123" t="str">
        <f>VLOOKUP(B123,'[1]LISTADO ATM'!$A$2:$C$821,3,0)</f>
        <v>DISTRITO NACIONAL</v>
      </c>
      <c r="B123" s="123">
        <v>354</v>
      </c>
      <c r="C123" s="123" t="str">
        <f>VLOOKUP(B123,'[1]LISTADO ATM'!$A$2:$B$821,2,0)</f>
        <v xml:space="preserve">ATM Oficina Núñez de Cáceres II </v>
      </c>
      <c r="D123" s="188" t="s">
        <v>2501</v>
      </c>
      <c r="E123" s="189"/>
    </row>
    <row r="124" spans="1:5" ht="18" x14ac:dyDescent="0.25">
      <c r="A124" s="123" t="str">
        <f>VLOOKUP(B124,'[1]LISTADO ATM'!$A$2:$C$821,3,0)</f>
        <v>DISTRITO NACIONAL</v>
      </c>
      <c r="B124" s="123">
        <v>355</v>
      </c>
      <c r="C124" s="123" t="str">
        <f>VLOOKUP(B124,'[1]LISTADO ATM'!$A$2:$B$821,2,0)</f>
        <v xml:space="preserve">ATM UNP Metro II </v>
      </c>
      <c r="D124" s="188" t="s">
        <v>2501</v>
      </c>
      <c r="E124" s="189"/>
    </row>
    <row r="125" spans="1:5" ht="18" x14ac:dyDescent="0.25">
      <c r="A125" s="123" t="str">
        <f>VLOOKUP(B125,'[1]LISTADO ATM'!$A$2:$C$821,3,0)</f>
        <v>DISTRITO NACIONAL</v>
      </c>
      <c r="B125" s="123">
        <v>382</v>
      </c>
      <c r="C125" s="123" t="str">
        <f>VLOOKUP(B125,'[1]LISTADO ATM'!$A$2:$B$821,2,0)</f>
        <v>ATM Estación del Metro María Montés</v>
      </c>
      <c r="D125" s="188" t="s">
        <v>2501</v>
      </c>
      <c r="E125" s="189"/>
    </row>
    <row r="126" spans="1:5" ht="18" x14ac:dyDescent="0.25">
      <c r="A126" s="123" t="str">
        <f>VLOOKUP(B126,'[1]LISTADO ATM'!$A$2:$C$821,3,0)</f>
        <v>NORTE</v>
      </c>
      <c r="B126" s="123">
        <v>411</v>
      </c>
      <c r="C126" s="123" t="str">
        <f>VLOOKUP(B126,'[1]LISTADO ATM'!$A$2:$B$821,2,0)</f>
        <v xml:space="preserve">ATM UNP Piedra Blanca </v>
      </c>
      <c r="D126" s="188" t="s">
        <v>2501</v>
      </c>
      <c r="E126" s="189"/>
    </row>
    <row r="127" spans="1:5" ht="18" x14ac:dyDescent="0.25">
      <c r="A127" s="123" t="str">
        <f>VLOOKUP(B127,'[1]LISTADO ATM'!$A$2:$C$821,3,0)</f>
        <v>DISTRITO NACIONAL</v>
      </c>
      <c r="B127" s="123">
        <v>628</v>
      </c>
      <c r="C127" s="123" t="str">
        <f>VLOOKUP(B127,'[1]LISTADO ATM'!$A$2:$B$821,2,0)</f>
        <v xml:space="preserve">ATM Autobanco San Isidro </v>
      </c>
      <c r="D127" s="188" t="s">
        <v>2501</v>
      </c>
      <c r="E127" s="189"/>
    </row>
    <row r="128" spans="1:5" ht="18" x14ac:dyDescent="0.25">
      <c r="A128" s="123" t="str">
        <f>VLOOKUP(B128,'[1]LISTADO ATM'!$A$2:$C$821,3,0)</f>
        <v>SUR</v>
      </c>
      <c r="B128" s="123">
        <v>677</v>
      </c>
      <c r="C128" s="123" t="str">
        <f>VLOOKUP(B128,'[1]LISTADO ATM'!$A$2:$B$821,2,0)</f>
        <v>ATM PBG Villa Jaragua</v>
      </c>
      <c r="D128" s="188" t="s">
        <v>2501</v>
      </c>
      <c r="E128" s="189"/>
    </row>
    <row r="129" spans="1:5" ht="18" x14ac:dyDescent="0.25">
      <c r="A129" s="123" t="str">
        <f>VLOOKUP(B129,'[1]LISTADO ATM'!$A$2:$C$821,3,0)</f>
        <v>DISTRITO NACIONAL</v>
      </c>
      <c r="B129" s="123">
        <v>715</v>
      </c>
      <c r="C129" s="123" t="str">
        <f>VLOOKUP(B129,'[1]LISTADO ATM'!$A$2:$B$821,2,0)</f>
        <v xml:space="preserve">ATM Oficina 27 de Febrero (Lobby) </v>
      </c>
      <c r="D129" s="188" t="s">
        <v>2501</v>
      </c>
      <c r="E129" s="189"/>
    </row>
    <row r="130" spans="1:5" ht="18" x14ac:dyDescent="0.25">
      <c r="A130" s="123" t="str">
        <f>VLOOKUP(B130,'[1]LISTADO ATM'!$A$2:$C$821,3,0)</f>
        <v>SUR</v>
      </c>
      <c r="B130" s="123">
        <v>767</v>
      </c>
      <c r="C130" s="123" t="str">
        <f>VLOOKUP(B130,'[1]LISTADO ATM'!$A$2:$B$821,2,0)</f>
        <v xml:space="preserve">ATM S/M Diverso (Azua) </v>
      </c>
      <c r="D130" s="188" t="s">
        <v>2501</v>
      </c>
      <c r="E130" s="189"/>
    </row>
    <row r="131" spans="1:5" ht="18" x14ac:dyDescent="0.25">
      <c r="A131" s="123" t="str">
        <f>VLOOKUP(B131,'[1]LISTADO ATM'!$A$2:$C$821,3,0)</f>
        <v>SUR</v>
      </c>
      <c r="B131" s="123">
        <v>783</v>
      </c>
      <c r="C131" s="123" t="str">
        <f>VLOOKUP(B131,'[1]LISTADO ATM'!$A$2:$B$821,2,0)</f>
        <v xml:space="preserve">ATM Autobanco Alfa y Omega (Barahona) </v>
      </c>
      <c r="D131" s="188" t="s">
        <v>2501</v>
      </c>
      <c r="E131" s="189"/>
    </row>
    <row r="132" spans="1:5" ht="18" x14ac:dyDescent="0.25">
      <c r="A132" s="123" t="str">
        <f>VLOOKUP(B132,'[1]LISTADO ATM'!$A$2:$C$821,3,0)</f>
        <v>SUR</v>
      </c>
      <c r="B132" s="123">
        <v>829</v>
      </c>
      <c r="C132" s="123" t="str">
        <f>VLOOKUP(B132,'[1]LISTADO ATM'!$A$2:$B$821,2,0)</f>
        <v xml:space="preserve">ATM UNP Multicentro Sirena Baní </v>
      </c>
      <c r="D132" s="188" t="s">
        <v>2501</v>
      </c>
      <c r="E132" s="189"/>
    </row>
    <row r="133" spans="1:5" ht="18" x14ac:dyDescent="0.25">
      <c r="A133" s="123" t="str">
        <f>VLOOKUP(B133,'[1]LISTADO ATM'!$A$2:$C$821,3,0)</f>
        <v>SUR</v>
      </c>
      <c r="B133" s="123">
        <v>870</v>
      </c>
      <c r="C133" s="123" t="str">
        <f>VLOOKUP(B133,'[1]LISTADO ATM'!$A$2:$B$821,2,0)</f>
        <v xml:space="preserve">ATM Willbes Dominicana (Barahona) </v>
      </c>
      <c r="D133" s="188" t="s">
        <v>2501</v>
      </c>
      <c r="E133" s="189"/>
    </row>
    <row r="134" spans="1:5" ht="18" x14ac:dyDescent="0.25">
      <c r="A134" s="123" t="e">
        <f>VLOOKUP(B134,'[1]LISTADO ATM'!$A$2:$C$821,3,0)</f>
        <v>#N/A</v>
      </c>
      <c r="B134" s="123"/>
      <c r="C134" s="123" t="e">
        <f>VLOOKUP(B134,'[1]LISTADO ATM'!$A$2:$B$821,2,0)</f>
        <v>#N/A</v>
      </c>
      <c r="D134" s="150"/>
      <c r="E134" s="151"/>
    </row>
    <row r="135" spans="1:5" ht="18" x14ac:dyDescent="0.25">
      <c r="A135" s="123" t="e">
        <f>VLOOKUP(B135,'[1]LISTADO ATM'!$A$2:$C$821,3,0)</f>
        <v>#N/A</v>
      </c>
      <c r="B135" s="123"/>
      <c r="C135" s="123" t="e">
        <f>VLOOKUP(B135,'[1]LISTADO ATM'!$A$2:$B$821,2,0)</f>
        <v>#N/A</v>
      </c>
      <c r="D135" s="150"/>
      <c r="E135" s="151"/>
    </row>
    <row r="136" spans="1:5" ht="18" x14ac:dyDescent="0.25">
      <c r="A136" s="123" t="e">
        <f>VLOOKUP(B136,'[1]LISTADO ATM'!$A$2:$C$821,3,0)</f>
        <v>#N/A</v>
      </c>
      <c r="B136" s="123"/>
      <c r="C136" s="123" t="e">
        <f>VLOOKUP(B136,'[1]LISTADO ATM'!$A$2:$B$821,2,0)</f>
        <v>#N/A</v>
      </c>
      <c r="D136" s="150"/>
      <c r="E136" s="151"/>
    </row>
    <row r="137" spans="1:5" ht="18.75" thickBot="1" x14ac:dyDescent="0.3">
      <c r="A137" s="103" t="s">
        <v>2494</v>
      </c>
      <c r="B137" s="154">
        <f>COUNT(B114:B133)</f>
        <v>20</v>
      </c>
      <c r="C137" s="131"/>
      <c r="D137" s="131"/>
      <c r="E137" s="132"/>
    </row>
    <row r="138" spans="1:5" x14ac:dyDescent="0.25">
      <c r="B138" s="156"/>
    </row>
    <row r="139" spans="1:5" x14ac:dyDescent="0.25">
      <c r="B139" s="156"/>
    </row>
    <row r="140" spans="1:5" x14ac:dyDescent="0.25">
      <c r="B140" s="156"/>
    </row>
    <row r="141" spans="1:5" x14ac:dyDescent="0.25">
      <c r="B141" s="156"/>
    </row>
    <row r="142" spans="1:5" x14ac:dyDescent="0.25">
      <c r="B142" s="156"/>
    </row>
    <row r="143" spans="1:5" x14ac:dyDescent="0.25">
      <c r="B143" s="156"/>
    </row>
    <row r="144" spans="1:5" x14ac:dyDescent="0.25">
      <c r="B144" s="156"/>
    </row>
    <row r="145" spans="2:2" x14ac:dyDescent="0.25">
      <c r="B145" s="156"/>
    </row>
    <row r="146" spans="2:2" x14ac:dyDescent="0.25">
      <c r="B146" s="156"/>
    </row>
  </sheetData>
  <autoFilter ref="A79:E83">
    <sortState ref="A80:E86">
      <sortCondition ref="D79:D83"/>
    </sortState>
  </autoFilter>
  <mergeCells count="32">
    <mergeCell ref="D131:E131"/>
    <mergeCell ref="D132:E132"/>
    <mergeCell ref="D133:E133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A109:B109"/>
    <mergeCell ref="A112:E112"/>
    <mergeCell ref="D113:E113"/>
    <mergeCell ref="D114:E114"/>
    <mergeCell ref="D115:E115"/>
    <mergeCell ref="A78:E78"/>
    <mergeCell ref="C57:E57"/>
    <mergeCell ref="A59:E59"/>
    <mergeCell ref="A100:E100"/>
    <mergeCell ref="A1:E1"/>
    <mergeCell ref="A2:E2"/>
    <mergeCell ref="A7:E7"/>
    <mergeCell ref="C50:E50"/>
    <mergeCell ref="A52:E52"/>
  </mergeCells>
  <phoneticPr fontId="46" type="noConversion"/>
  <conditionalFormatting sqref="E9">
    <cfRule type="duplicateValues" dxfId="225" priority="104"/>
  </conditionalFormatting>
  <conditionalFormatting sqref="E78">
    <cfRule type="duplicateValues" dxfId="224" priority="102"/>
  </conditionalFormatting>
  <conditionalFormatting sqref="E78">
    <cfRule type="duplicateValues" dxfId="223" priority="101"/>
  </conditionalFormatting>
  <conditionalFormatting sqref="E78">
    <cfRule type="duplicateValues" dxfId="222" priority="103"/>
  </conditionalFormatting>
  <conditionalFormatting sqref="E106 E102:E103">
    <cfRule type="duplicateValues" dxfId="221" priority="105"/>
  </conditionalFormatting>
  <conditionalFormatting sqref="E21">
    <cfRule type="duplicateValues" dxfId="220" priority="100"/>
  </conditionalFormatting>
  <conditionalFormatting sqref="E21">
    <cfRule type="duplicateValues" dxfId="219" priority="98"/>
    <cfRule type="duplicateValues" dxfId="218" priority="99"/>
  </conditionalFormatting>
  <conditionalFormatting sqref="E61:E62">
    <cfRule type="duplicateValues" dxfId="217" priority="97"/>
  </conditionalFormatting>
  <conditionalFormatting sqref="E18">
    <cfRule type="duplicateValues" dxfId="216" priority="96"/>
  </conditionalFormatting>
  <conditionalFormatting sqref="E137:E1048576 E98:E100 E76:E77 E1:E7 E107:E115 E54 E50:E52 E56:E59">
    <cfRule type="duplicateValues" dxfId="215" priority="106"/>
  </conditionalFormatting>
  <conditionalFormatting sqref="E63">
    <cfRule type="duplicateValues" dxfId="214" priority="95"/>
  </conditionalFormatting>
  <conditionalFormatting sqref="E10">
    <cfRule type="duplicateValues" dxfId="213" priority="107"/>
  </conditionalFormatting>
  <conditionalFormatting sqref="E117">
    <cfRule type="duplicateValues" dxfId="212" priority="94"/>
  </conditionalFormatting>
  <conditionalFormatting sqref="E117">
    <cfRule type="duplicateValues" dxfId="211" priority="92"/>
    <cfRule type="duplicateValues" dxfId="210" priority="93"/>
  </conditionalFormatting>
  <conditionalFormatting sqref="E11">
    <cfRule type="duplicateValues" dxfId="209" priority="91"/>
  </conditionalFormatting>
  <conditionalFormatting sqref="E11">
    <cfRule type="duplicateValues" dxfId="208" priority="89"/>
    <cfRule type="duplicateValues" dxfId="207" priority="90"/>
  </conditionalFormatting>
  <conditionalFormatting sqref="E49">
    <cfRule type="duplicateValues" dxfId="206" priority="88"/>
  </conditionalFormatting>
  <conditionalFormatting sqref="E49">
    <cfRule type="duplicateValues" dxfId="205" priority="86"/>
    <cfRule type="duplicateValues" dxfId="204" priority="87"/>
  </conditionalFormatting>
  <conditionalFormatting sqref="E80">
    <cfRule type="duplicateValues" dxfId="203" priority="108"/>
  </conditionalFormatting>
  <conditionalFormatting sqref="E80">
    <cfRule type="duplicateValues" dxfId="202" priority="109"/>
    <cfRule type="duplicateValues" dxfId="201" priority="110"/>
  </conditionalFormatting>
  <conditionalFormatting sqref="E20">
    <cfRule type="duplicateValues" dxfId="200" priority="111"/>
  </conditionalFormatting>
  <conditionalFormatting sqref="E20">
    <cfRule type="duplicateValues" dxfId="199" priority="112"/>
    <cfRule type="duplicateValues" dxfId="198" priority="113"/>
  </conditionalFormatting>
  <conditionalFormatting sqref="B138:B1048576 B102:B106 B99:B100 B77 B54:B56 B51:B52 B108:B112 B58:B59 B1:B7">
    <cfRule type="duplicateValues" dxfId="197" priority="114"/>
  </conditionalFormatting>
  <conditionalFormatting sqref="B138:B1048576 B77:B78 B51:B52 B54:B56 B61:B63 B25:B26 B102:B106 B108:B112 B99:B100 B58:B59 B80:B97 B1:B7">
    <cfRule type="duplicateValues" dxfId="196" priority="115"/>
    <cfRule type="duplicateValues" dxfId="195" priority="116"/>
    <cfRule type="duplicateValues" dxfId="194" priority="117"/>
    <cfRule type="duplicateValues" dxfId="193" priority="118"/>
    <cfRule type="duplicateValues" dxfId="192" priority="119"/>
  </conditionalFormatting>
  <conditionalFormatting sqref="B138:B1048576 B77:B78 B51:B52 B54:B56 B61:B63 B25:B26 B102:B106 B108:B112 B99:B100 B58:B59 B80:B97 B1:B7">
    <cfRule type="duplicateValues" dxfId="191" priority="120"/>
  </conditionalFormatting>
  <conditionalFormatting sqref="E25:E26 E11">
    <cfRule type="duplicateValues" dxfId="190" priority="121"/>
  </conditionalFormatting>
  <conditionalFormatting sqref="B10:B24 B39:B49">
    <cfRule type="duplicateValues" dxfId="189" priority="122"/>
    <cfRule type="duplicateValues" dxfId="188" priority="123"/>
    <cfRule type="duplicateValues" dxfId="187" priority="124"/>
    <cfRule type="duplicateValues" dxfId="186" priority="125"/>
    <cfRule type="duplicateValues" dxfId="185" priority="126"/>
  </conditionalFormatting>
  <conditionalFormatting sqref="B10:B24 B39:B49">
    <cfRule type="duplicateValues" dxfId="184" priority="127"/>
  </conditionalFormatting>
  <conditionalFormatting sqref="B10:B24 B39:B49">
    <cfRule type="duplicateValues" dxfId="183" priority="128"/>
    <cfRule type="duplicateValues" dxfId="182" priority="129"/>
  </conditionalFormatting>
  <conditionalFormatting sqref="E116">
    <cfRule type="duplicateValues" dxfId="181" priority="83"/>
  </conditionalFormatting>
  <conditionalFormatting sqref="E116">
    <cfRule type="duplicateValues" dxfId="180" priority="84"/>
    <cfRule type="duplicateValues" dxfId="179" priority="85"/>
  </conditionalFormatting>
  <conditionalFormatting sqref="E118">
    <cfRule type="duplicateValues" dxfId="178" priority="82"/>
  </conditionalFormatting>
  <conditionalFormatting sqref="E118">
    <cfRule type="duplicateValues" dxfId="177" priority="80"/>
    <cfRule type="duplicateValues" dxfId="176" priority="81"/>
  </conditionalFormatting>
  <conditionalFormatting sqref="E134:E136">
    <cfRule type="duplicateValues" dxfId="175" priority="79"/>
  </conditionalFormatting>
  <conditionalFormatting sqref="E134:E136">
    <cfRule type="duplicateValues" dxfId="174" priority="77"/>
    <cfRule type="duplicateValues" dxfId="173" priority="78"/>
  </conditionalFormatting>
  <conditionalFormatting sqref="E106 E103">
    <cfRule type="duplicateValues" dxfId="172" priority="74"/>
  </conditionalFormatting>
  <conditionalFormatting sqref="E106 E103">
    <cfRule type="duplicateValues" dxfId="171" priority="75"/>
    <cfRule type="duplicateValues" dxfId="170" priority="76"/>
  </conditionalFormatting>
  <conditionalFormatting sqref="B1:B8 B10:B1048576">
    <cfRule type="duplicateValues" dxfId="169" priority="73"/>
  </conditionalFormatting>
  <conditionalFormatting sqref="E86:E88">
    <cfRule type="duplicateValues" dxfId="168" priority="68"/>
    <cfRule type="duplicateValues" dxfId="167" priority="69"/>
  </conditionalFormatting>
  <conditionalFormatting sqref="E86:E88">
    <cfRule type="duplicateValues" dxfId="166" priority="70"/>
  </conditionalFormatting>
  <conditionalFormatting sqref="E86:E88">
    <cfRule type="duplicateValues" dxfId="165" priority="71"/>
    <cfRule type="duplicateValues" dxfId="164" priority="72"/>
  </conditionalFormatting>
  <conditionalFormatting sqref="E15">
    <cfRule type="duplicateValues" dxfId="163" priority="67"/>
  </conditionalFormatting>
  <conditionalFormatting sqref="E15">
    <cfRule type="duplicateValues" dxfId="162" priority="65"/>
    <cfRule type="duplicateValues" dxfId="161" priority="66"/>
  </conditionalFormatting>
  <conditionalFormatting sqref="E89">
    <cfRule type="duplicateValues" dxfId="160" priority="60"/>
    <cfRule type="duplicateValues" dxfId="159" priority="61"/>
  </conditionalFormatting>
  <conditionalFormatting sqref="E89">
    <cfRule type="duplicateValues" dxfId="158" priority="62"/>
  </conditionalFormatting>
  <conditionalFormatting sqref="E89">
    <cfRule type="duplicateValues" dxfId="157" priority="63"/>
    <cfRule type="duplicateValues" dxfId="156" priority="64"/>
  </conditionalFormatting>
  <conditionalFormatting sqref="B9">
    <cfRule type="duplicateValues" dxfId="155" priority="53"/>
  </conditionalFormatting>
  <conditionalFormatting sqref="B9">
    <cfRule type="duplicateValues" dxfId="154" priority="54"/>
    <cfRule type="duplicateValues" dxfId="153" priority="55"/>
    <cfRule type="duplicateValues" dxfId="152" priority="56"/>
    <cfRule type="duplicateValues" dxfId="151" priority="57"/>
    <cfRule type="duplicateValues" dxfId="150" priority="58"/>
  </conditionalFormatting>
  <conditionalFormatting sqref="B9">
    <cfRule type="duplicateValues" dxfId="149" priority="59"/>
  </conditionalFormatting>
  <conditionalFormatting sqref="B9">
    <cfRule type="duplicateValues" dxfId="148" priority="52"/>
  </conditionalFormatting>
  <conditionalFormatting sqref="B61:B63 B25:B26">
    <cfRule type="duplicateValues" dxfId="147" priority="130"/>
  </conditionalFormatting>
  <conditionalFormatting sqref="E119">
    <cfRule type="duplicateValues" dxfId="146" priority="131"/>
  </conditionalFormatting>
  <conditionalFormatting sqref="E119">
    <cfRule type="duplicateValues" dxfId="145" priority="132"/>
    <cfRule type="duplicateValues" dxfId="144" priority="133"/>
  </conditionalFormatting>
  <conditionalFormatting sqref="E81:E85 E22:E24 E48">
    <cfRule type="duplicateValues" dxfId="143" priority="134"/>
  </conditionalFormatting>
  <conditionalFormatting sqref="E81:E85 E22:E24 E48">
    <cfRule type="duplicateValues" dxfId="142" priority="135"/>
    <cfRule type="duplicateValues" dxfId="141" priority="136"/>
  </conditionalFormatting>
  <conditionalFormatting sqref="B80:B97">
    <cfRule type="duplicateValues" dxfId="140" priority="137"/>
  </conditionalFormatting>
  <conditionalFormatting sqref="B80:B97">
    <cfRule type="duplicateValues" dxfId="139" priority="138"/>
    <cfRule type="duplicateValues" dxfId="138" priority="139"/>
  </conditionalFormatting>
  <conditionalFormatting sqref="E90:E93">
    <cfRule type="duplicateValues" dxfId="137" priority="47"/>
    <cfRule type="duplicateValues" dxfId="136" priority="48"/>
  </conditionalFormatting>
  <conditionalFormatting sqref="E90:E93">
    <cfRule type="duplicateValues" dxfId="135" priority="49"/>
  </conditionalFormatting>
  <conditionalFormatting sqref="E90:E93">
    <cfRule type="duplicateValues" dxfId="134" priority="50"/>
    <cfRule type="duplicateValues" dxfId="133" priority="51"/>
  </conditionalFormatting>
  <conditionalFormatting sqref="E137:E1048576 E76:E78 E1:E7 E50:E52 E61:E63 E18 E9:E11 E20:E26 E80:E85 E102:E103 E54 E98:E100 E106:E115 E56:E59 E48">
    <cfRule type="duplicateValues" dxfId="132" priority="140"/>
    <cfRule type="duplicateValues" dxfId="131" priority="141"/>
  </conditionalFormatting>
  <conditionalFormatting sqref="E104">
    <cfRule type="duplicateValues" dxfId="130" priority="44"/>
  </conditionalFormatting>
  <conditionalFormatting sqref="E104">
    <cfRule type="duplicateValues" dxfId="129" priority="41"/>
  </conditionalFormatting>
  <conditionalFormatting sqref="E104">
    <cfRule type="duplicateValues" dxfId="128" priority="42"/>
    <cfRule type="duplicateValues" dxfId="127" priority="43"/>
  </conditionalFormatting>
  <conditionalFormatting sqref="E104">
    <cfRule type="duplicateValues" dxfId="126" priority="45"/>
    <cfRule type="duplicateValues" dxfId="125" priority="46"/>
  </conditionalFormatting>
  <conditionalFormatting sqref="E120">
    <cfRule type="duplicateValues" dxfId="124" priority="40"/>
  </conditionalFormatting>
  <conditionalFormatting sqref="E120">
    <cfRule type="duplicateValues" dxfId="123" priority="38"/>
    <cfRule type="duplicateValues" dxfId="122" priority="39"/>
  </conditionalFormatting>
  <conditionalFormatting sqref="B114:B136">
    <cfRule type="duplicateValues" dxfId="121" priority="142"/>
    <cfRule type="duplicateValues" dxfId="120" priority="143"/>
    <cfRule type="duplicateValues" dxfId="119" priority="144"/>
    <cfRule type="duplicateValues" dxfId="118" priority="145"/>
    <cfRule type="duplicateValues" dxfId="117" priority="146"/>
  </conditionalFormatting>
  <conditionalFormatting sqref="B114:B136">
    <cfRule type="duplicateValues" dxfId="116" priority="147"/>
  </conditionalFormatting>
  <conditionalFormatting sqref="E72:E73 E40:E44">
    <cfRule type="duplicateValues" dxfId="115" priority="35"/>
  </conditionalFormatting>
  <conditionalFormatting sqref="E72:E73 E40:E44">
    <cfRule type="duplicateValues" dxfId="114" priority="36"/>
    <cfRule type="duplicateValues" dxfId="113" priority="37"/>
  </conditionalFormatting>
  <conditionalFormatting sqref="E121:E133">
    <cfRule type="duplicateValues" dxfId="112" priority="34"/>
  </conditionalFormatting>
  <conditionalFormatting sqref="E121:E133">
    <cfRule type="duplicateValues" dxfId="111" priority="32"/>
    <cfRule type="duplicateValues" dxfId="110" priority="33"/>
  </conditionalFormatting>
  <conditionalFormatting sqref="E55">
    <cfRule type="duplicateValues" dxfId="109" priority="29"/>
  </conditionalFormatting>
  <conditionalFormatting sqref="E55">
    <cfRule type="duplicateValues" dxfId="108" priority="30"/>
    <cfRule type="duplicateValues" dxfId="107" priority="31"/>
  </conditionalFormatting>
  <conditionalFormatting sqref="E105">
    <cfRule type="duplicateValues" dxfId="106" priority="26"/>
  </conditionalFormatting>
  <conditionalFormatting sqref="E105">
    <cfRule type="duplicateValues" dxfId="105" priority="23"/>
  </conditionalFormatting>
  <conditionalFormatting sqref="E105">
    <cfRule type="duplicateValues" dxfId="104" priority="24"/>
    <cfRule type="duplicateValues" dxfId="103" priority="25"/>
  </conditionalFormatting>
  <conditionalFormatting sqref="E105">
    <cfRule type="duplicateValues" dxfId="102" priority="27"/>
    <cfRule type="duplicateValues" dxfId="101" priority="28"/>
  </conditionalFormatting>
  <conditionalFormatting sqref="E94">
    <cfRule type="duplicateValues" dxfId="100" priority="18"/>
    <cfRule type="duplicateValues" dxfId="99" priority="19"/>
  </conditionalFormatting>
  <conditionalFormatting sqref="E94">
    <cfRule type="duplicateValues" dxfId="98" priority="20"/>
  </conditionalFormatting>
  <conditionalFormatting sqref="E94">
    <cfRule type="duplicateValues" dxfId="97" priority="21"/>
    <cfRule type="duplicateValues" dxfId="96" priority="22"/>
  </conditionalFormatting>
  <conditionalFormatting sqref="E95 E97">
    <cfRule type="duplicateValues" dxfId="95" priority="13"/>
    <cfRule type="duplicateValues" dxfId="94" priority="14"/>
  </conditionalFormatting>
  <conditionalFormatting sqref="E95 E97">
    <cfRule type="duplicateValues" dxfId="93" priority="15"/>
  </conditionalFormatting>
  <conditionalFormatting sqref="E95">
    <cfRule type="duplicateValues" dxfId="92" priority="16"/>
    <cfRule type="duplicateValues" dxfId="91" priority="17"/>
  </conditionalFormatting>
  <conditionalFormatting sqref="E96">
    <cfRule type="duplicateValues" dxfId="90" priority="8"/>
    <cfRule type="duplicateValues" dxfId="89" priority="9"/>
  </conditionalFormatting>
  <conditionalFormatting sqref="E96">
    <cfRule type="duplicateValues" dxfId="88" priority="10"/>
  </conditionalFormatting>
  <conditionalFormatting sqref="E96">
    <cfRule type="duplicateValues" dxfId="87" priority="11"/>
    <cfRule type="duplicateValues" dxfId="86" priority="12"/>
  </conditionalFormatting>
  <conditionalFormatting sqref="E64:E68 E12:E14 E27:E34">
    <cfRule type="duplicateValues" dxfId="85" priority="148"/>
  </conditionalFormatting>
  <conditionalFormatting sqref="E64:E68 E12:E14 E27:E34">
    <cfRule type="duplicateValues" dxfId="84" priority="149"/>
    <cfRule type="duplicateValues" dxfId="83" priority="150"/>
  </conditionalFormatting>
  <conditionalFormatting sqref="E35:E37 E16:E17 E19">
    <cfRule type="duplicateValues" dxfId="82" priority="151"/>
  </conditionalFormatting>
  <conditionalFormatting sqref="E35:E37 E16:E17 E19">
    <cfRule type="duplicateValues" dxfId="81" priority="152"/>
    <cfRule type="duplicateValues" dxfId="80" priority="153"/>
  </conditionalFormatting>
  <conditionalFormatting sqref="E69:E71 E38:E39 E45:E47">
    <cfRule type="duplicateValues" dxfId="79" priority="154"/>
  </conditionalFormatting>
  <conditionalFormatting sqref="E69:E71 E38:E39 E45:E47">
    <cfRule type="duplicateValues" dxfId="78" priority="155"/>
    <cfRule type="duplicateValues" dxfId="77" priority="156"/>
  </conditionalFormatting>
  <conditionalFormatting sqref="B64:B68 B27:B38">
    <cfRule type="duplicateValues" dxfId="76" priority="157"/>
  </conditionalFormatting>
  <conditionalFormatting sqref="B69">
    <cfRule type="duplicateValues" dxfId="75" priority="158"/>
    <cfRule type="duplicateValues" dxfId="74" priority="159"/>
    <cfRule type="duplicateValues" dxfId="73" priority="160"/>
    <cfRule type="duplicateValues" dxfId="72" priority="161"/>
    <cfRule type="duplicateValues" dxfId="71" priority="162"/>
  </conditionalFormatting>
  <conditionalFormatting sqref="B69">
    <cfRule type="duplicateValues" dxfId="70" priority="163"/>
  </conditionalFormatting>
  <conditionalFormatting sqref="B70:B75 B64:B68 B27:B38">
    <cfRule type="duplicateValues" dxfId="69" priority="164"/>
    <cfRule type="duplicateValues" dxfId="68" priority="165"/>
    <cfRule type="duplicateValues" dxfId="67" priority="166"/>
    <cfRule type="duplicateValues" dxfId="66" priority="167"/>
    <cfRule type="duplicateValues" dxfId="65" priority="168"/>
  </conditionalFormatting>
  <conditionalFormatting sqref="B70:B75 B64:B68 B27:B38">
    <cfRule type="duplicateValues" dxfId="64" priority="169"/>
  </conditionalFormatting>
  <conditionalFormatting sqref="E74:E75">
    <cfRule type="duplicateValues" dxfId="63" priority="1"/>
  </conditionalFormatting>
  <conditionalFormatting sqref="E74:E75">
    <cfRule type="duplicateValues" dxfId="62" priority="2"/>
    <cfRule type="duplicateValues" dxfId="61" priority="3"/>
    <cfRule type="duplicateValues" dxfId="60" priority="4"/>
    <cfRule type="duplicateValues" dxfId="59" priority="5"/>
    <cfRule type="duplicateValues" dxfId="58" priority="6"/>
  </conditionalFormatting>
  <conditionalFormatting sqref="E74:E75">
    <cfRule type="duplicateValues" dxfId="57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2530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24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6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2432</v>
      </c>
      <c r="B1" s="191"/>
      <c r="C1" s="191"/>
      <c r="D1" s="191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2442</v>
      </c>
      <c r="B18" s="191"/>
      <c r="C18" s="191"/>
      <c r="D18" s="191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214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195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194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194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193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192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153.5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152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152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158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111.15079861111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50.6746064814797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2577</v>
      </c>
      <c r="C3" s="29" t="s">
        <v>2533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2578</v>
      </c>
      <c r="C5" s="29" t="s">
        <v>2534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2579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2580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2581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2535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2536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2537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2538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2565</v>
      </c>
      <c r="C374" s="29" t="s">
        <v>2552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2539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2566</v>
      </c>
      <c r="C377" s="29" t="s">
        <v>2553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2531</v>
      </c>
      <c r="D388" s="29" t="s">
        <v>87</v>
      </c>
      <c r="E388" s="29" t="s">
        <v>90</v>
      </c>
      <c r="F388" s="32" t="s">
        <v>2038</v>
      </c>
      <c r="G388" s="32" t="s">
        <v>2532</v>
      </c>
      <c r="H388" s="32" t="s">
        <v>2532</v>
      </c>
      <c r="I388" s="32" t="s">
        <v>1279</v>
      </c>
      <c r="J388" s="32" t="s">
        <v>2040</v>
      </c>
      <c r="K388" s="32" t="s">
        <v>2532</v>
      </c>
      <c r="L388" s="32" t="s">
        <v>2532</v>
      </c>
      <c r="M388" s="32" t="s">
        <v>2532</v>
      </c>
      <c r="N388" s="32" t="s">
        <v>2532</v>
      </c>
      <c r="O388" s="32" t="s">
        <v>1184</v>
      </c>
    </row>
    <row r="389" spans="1:15" ht="15.75" x14ac:dyDescent="0.25">
      <c r="A389" s="31">
        <v>363</v>
      </c>
      <c r="B389" s="32" t="s">
        <v>2567</v>
      </c>
      <c r="C389" s="29" t="s">
        <v>2554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2568</v>
      </c>
      <c r="C391" s="29" t="s">
        <v>2555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2569</v>
      </c>
      <c r="C393" s="29" t="s">
        <v>2556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2570</v>
      </c>
      <c r="C394" s="29" t="s">
        <v>2557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2564</v>
      </c>
      <c r="C395" s="29" t="s">
        <v>2551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2540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2574</v>
      </c>
      <c r="C399" s="29" t="s">
        <v>2561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2541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2542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2543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2575</v>
      </c>
      <c r="C405" s="29" t="s">
        <v>2562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2544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2571</v>
      </c>
      <c r="C499" s="29" t="s">
        <v>2558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2545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2572</v>
      </c>
      <c r="C549" s="29" t="s">
        <v>2559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2546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2547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2576</v>
      </c>
      <c r="C583" s="29" t="s">
        <v>2563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2573</v>
      </c>
      <c r="C650" s="29" t="s">
        <v>2560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2548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2549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2550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0">
        <v>985</v>
      </c>
      <c r="B793" s="141" t="s">
        <v>1152</v>
      </c>
      <c r="C793" s="142" t="s">
        <v>1153</v>
      </c>
      <c r="D793" s="142" t="s">
        <v>72</v>
      </c>
      <c r="E793" s="142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1" t="s">
        <v>1182</v>
      </c>
    </row>
    <row r="794" spans="1:15" s="99" customFormat="1" ht="15.75" x14ac:dyDescent="0.25">
      <c r="A794" s="140">
        <v>986</v>
      </c>
      <c r="B794" s="141" t="s">
        <v>1154</v>
      </c>
      <c r="C794" s="142" t="s">
        <v>1155</v>
      </c>
      <c r="D794" s="141" t="s">
        <v>72</v>
      </c>
      <c r="E794" s="141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1" t="s">
        <v>1211</v>
      </c>
    </row>
    <row r="795" spans="1:15" s="99" customFormat="1" ht="15.75" x14ac:dyDescent="0.25">
      <c r="A795" s="140">
        <v>987</v>
      </c>
      <c r="B795" s="141" t="s">
        <v>1156</v>
      </c>
      <c r="C795" s="142" t="s">
        <v>1157</v>
      </c>
      <c r="D795" s="141" t="s">
        <v>72</v>
      </c>
      <c r="E795" s="141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1" t="s">
        <v>1211</v>
      </c>
    </row>
    <row r="796" spans="1:15" s="99" customFormat="1" ht="15.75" x14ac:dyDescent="0.25">
      <c r="A796" s="140">
        <v>988</v>
      </c>
      <c r="B796" s="141" t="s">
        <v>1158</v>
      </c>
      <c r="C796" s="142" t="s">
        <v>1159</v>
      </c>
      <c r="D796" s="142" t="s">
        <v>72</v>
      </c>
      <c r="E796" s="142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1" t="s">
        <v>1188</v>
      </c>
    </row>
    <row r="797" spans="1:15" s="99" customFormat="1" ht="15.75" x14ac:dyDescent="0.25">
      <c r="A797" s="140">
        <v>989</v>
      </c>
      <c r="B797" s="141" t="s">
        <v>1160</v>
      </c>
      <c r="C797" s="142" t="s">
        <v>1161</v>
      </c>
      <c r="D797" s="142" t="s">
        <v>72</v>
      </c>
      <c r="E797" s="142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1" t="s">
        <v>1186</v>
      </c>
    </row>
    <row r="798" spans="1:15" s="99" customFormat="1" ht="15.75" x14ac:dyDescent="0.25">
      <c r="A798" s="140">
        <v>742</v>
      </c>
      <c r="B798" s="141" t="s">
        <v>1162</v>
      </c>
      <c r="C798" s="142" t="s">
        <v>1163</v>
      </c>
      <c r="D798" s="142" t="s">
        <v>72</v>
      </c>
      <c r="E798" s="142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1" t="s">
        <v>1193</v>
      </c>
    </row>
    <row r="799" spans="1:15" s="99" customFormat="1" ht="15.75" x14ac:dyDescent="0.25">
      <c r="A799" s="140">
        <v>991</v>
      </c>
      <c r="B799" s="141" t="s">
        <v>1164</v>
      </c>
      <c r="C799" s="142" t="s">
        <v>1165</v>
      </c>
      <c r="D799" s="142" t="s">
        <v>72</v>
      </c>
      <c r="E799" s="142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1" t="s">
        <v>1182</v>
      </c>
    </row>
    <row r="800" spans="1:15" s="99" customFormat="1" ht="15.75" x14ac:dyDescent="0.25">
      <c r="A800" s="140">
        <v>715</v>
      </c>
      <c r="B800" s="141" t="s">
        <v>1166</v>
      </c>
      <c r="C800" s="142" t="s">
        <v>1167</v>
      </c>
      <c r="D800" s="142" t="s">
        <v>72</v>
      </c>
      <c r="E800" s="142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1" t="s">
        <v>1187</v>
      </c>
    </row>
    <row r="801" spans="1:15" s="99" customFormat="1" ht="15.75" x14ac:dyDescent="0.25">
      <c r="A801" s="140">
        <v>993</v>
      </c>
      <c r="B801" s="141" t="s">
        <v>1168</v>
      </c>
      <c r="C801" s="142" t="s">
        <v>1169</v>
      </c>
      <c r="D801" s="142" t="s">
        <v>72</v>
      </c>
      <c r="E801" s="142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1" t="s">
        <v>1192</v>
      </c>
    </row>
    <row r="802" spans="1:15" s="99" customFormat="1" ht="15.75" x14ac:dyDescent="0.25">
      <c r="A802" s="140">
        <v>994</v>
      </c>
      <c r="B802" s="141" t="s">
        <v>1894</v>
      </c>
      <c r="C802" s="142" t="s">
        <v>1893</v>
      </c>
      <c r="D802" s="142" t="s">
        <v>72</v>
      </c>
      <c r="E802" s="142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1" t="s">
        <v>2026</v>
      </c>
    </row>
    <row r="803" spans="1:15" s="99" customFormat="1" ht="15.75" x14ac:dyDescent="0.25">
      <c r="A803" s="140">
        <v>545</v>
      </c>
      <c r="B803" s="141" t="s">
        <v>1170</v>
      </c>
      <c r="C803" s="142" t="s">
        <v>1171</v>
      </c>
      <c r="D803" s="142" t="s">
        <v>72</v>
      </c>
      <c r="E803" s="142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1" t="s">
        <v>1190</v>
      </c>
    </row>
    <row r="804" spans="1:15" s="99" customFormat="1" ht="15.75" x14ac:dyDescent="0.25">
      <c r="A804" s="140">
        <v>996</v>
      </c>
      <c r="B804" s="141" t="s">
        <v>1195</v>
      </c>
      <c r="C804" s="142" t="s">
        <v>1196</v>
      </c>
      <c r="D804" s="142" t="s">
        <v>72</v>
      </c>
      <c r="E804" s="142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1" t="s">
        <v>1186</v>
      </c>
    </row>
    <row r="805" spans="1:15" s="99" customFormat="1" ht="15.75" x14ac:dyDescent="0.25">
      <c r="A805" s="140">
        <v>724</v>
      </c>
      <c r="B805" s="141" t="s">
        <v>1172</v>
      </c>
      <c r="C805" s="142" t="s">
        <v>1173</v>
      </c>
      <c r="D805" s="142" t="s">
        <v>72</v>
      </c>
      <c r="E805" s="142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1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3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24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2021-04-22T03:06:44Z</dcterms:modified>
</cp:coreProperties>
</file>