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6" l="1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1" i="16"/>
  <c r="A81" i="16"/>
  <c r="C80" i="16"/>
  <c r="A80" i="16"/>
  <c r="C79" i="16"/>
  <c r="A79" i="16"/>
  <c r="B75" i="16"/>
  <c r="A88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19" i="16"/>
  <c r="A19" i="16"/>
  <c r="B15" i="16"/>
  <c r="A49" i="1" l="1"/>
  <c r="A90" i="1"/>
  <c r="A38" i="1"/>
  <c r="A34" i="1"/>
  <c r="F49" i="1"/>
  <c r="G49" i="1"/>
  <c r="H49" i="1"/>
  <c r="I49" i="1"/>
  <c r="J49" i="1"/>
  <c r="K49" i="1"/>
  <c r="F90" i="1"/>
  <c r="G90" i="1"/>
  <c r="H90" i="1"/>
  <c r="I90" i="1"/>
  <c r="J90" i="1"/>
  <c r="K90" i="1"/>
  <c r="F38" i="1"/>
  <c r="G38" i="1"/>
  <c r="H38" i="1"/>
  <c r="I38" i="1"/>
  <c r="J38" i="1"/>
  <c r="K38" i="1"/>
  <c r="F34" i="1"/>
  <c r="G34" i="1"/>
  <c r="H34" i="1"/>
  <c r="I34" i="1"/>
  <c r="J34" i="1"/>
  <c r="K34" i="1"/>
  <c r="A54" i="1" l="1"/>
  <c r="A20" i="1"/>
  <c r="A74" i="1"/>
  <c r="A25" i="1"/>
  <c r="A64" i="1"/>
  <c r="A72" i="1"/>
  <c r="A14" i="1"/>
  <c r="A76" i="1"/>
  <c r="A83" i="1"/>
  <c r="A8" i="1"/>
  <c r="A70" i="1"/>
  <c r="A24" i="1"/>
  <c r="A33" i="1"/>
  <c r="A35" i="1"/>
  <c r="A51" i="1"/>
  <c r="A55" i="1"/>
  <c r="A68" i="1"/>
  <c r="A10" i="1"/>
  <c r="A94" i="1"/>
  <c r="A97" i="1"/>
  <c r="A104" i="1"/>
  <c r="A69" i="1"/>
  <c r="A19" i="1"/>
  <c r="A32" i="1"/>
  <c r="A66" i="1"/>
  <c r="A81" i="1"/>
  <c r="A95" i="1"/>
  <c r="A96" i="1"/>
  <c r="A41" i="1"/>
  <c r="A89" i="1"/>
  <c r="F54" i="1"/>
  <c r="G54" i="1"/>
  <c r="H54" i="1"/>
  <c r="I54" i="1"/>
  <c r="J54" i="1"/>
  <c r="K54" i="1"/>
  <c r="F20" i="1"/>
  <c r="G20" i="1"/>
  <c r="H20" i="1"/>
  <c r="I20" i="1"/>
  <c r="J20" i="1"/>
  <c r="K20" i="1"/>
  <c r="F74" i="1"/>
  <c r="G74" i="1"/>
  <c r="H74" i="1"/>
  <c r="I74" i="1"/>
  <c r="J74" i="1"/>
  <c r="K74" i="1"/>
  <c r="F25" i="1"/>
  <c r="G25" i="1"/>
  <c r="H25" i="1"/>
  <c r="I25" i="1"/>
  <c r="J25" i="1"/>
  <c r="K25" i="1"/>
  <c r="F64" i="1"/>
  <c r="G64" i="1"/>
  <c r="H64" i="1"/>
  <c r="I64" i="1"/>
  <c r="J64" i="1"/>
  <c r="K64" i="1"/>
  <c r="F72" i="1"/>
  <c r="G72" i="1"/>
  <c r="H72" i="1"/>
  <c r="I72" i="1"/>
  <c r="J72" i="1"/>
  <c r="K72" i="1"/>
  <c r="F14" i="1"/>
  <c r="G14" i="1"/>
  <c r="H14" i="1"/>
  <c r="I14" i="1"/>
  <c r="J14" i="1"/>
  <c r="K14" i="1"/>
  <c r="F76" i="1"/>
  <c r="G76" i="1"/>
  <c r="H76" i="1"/>
  <c r="I76" i="1"/>
  <c r="J76" i="1"/>
  <c r="K76" i="1"/>
  <c r="F83" i="1"/>
  <c r="G83" i="1"/>
  <c r="H83" i="1"/>
  <c r="I83" i="1"/>
  <c r="J83" i="1"/>
  <c r="K83" i="1"/>
  <c r="F8" i="1"/>
  <c r="G8" i="1"/>
  <c r="H8" i="1"/>
  <c r="I8" i="1"/>
  <c r="J8" i="1"/>
  <c r="K8" i="1"/>
  <c r="F70" i="1"/>
  <c r="G70" i="1"/>
  <c r="H70" i="1"/>
  <c r="I70" i="1"/>
  <c r="J70" i="1"/>
  <c r="K70" i="1"/>
  <c r="F24" i="1"/>
  <c r="G24" i="1"/>
  <c r="H24" i="1"/>
  <c r="I24" i="1"/>
  <c r="J24" i="1"/>
  <c r="K24" i="1"/>
  <c r="F33" i="1"/>
  <c r="G33" i="1"/>
  <c r="H33" i="1"/>
  <c r="I33" i="1"/>
  <c r="J33" i="1"/>
  <c r="K33" i="1"/>
  <c r="F35" i="1"/>
  <c r="G35" i="1"/>
  <c r="H35" i="1"/>
  <c r="I35" i="1"/>
  <c r="J35" i="1"/>
  <c r="K35" i="1"/>
  <c r="F51" i="1"/>
  <c r="G51" i="1"/>
  <c r="H51" i="1"/>
  <c r="I51" i="1"/>
  <c r="J51" i="1"/>
  <c r="K51" i="1"/>
  <c r="F55" i="1"/>
  <c r="G55" i="1"/>
  <c r="H55" i="1"/>
  <c r="I55" i="1"/>
  <c r="J55" i="1"/>
  <c r="K55" i="1"/>
  <c r="F68" i="1"/>
  <c r="G68" i="1"/>
  <c r="H68" i="1"/>
  <c r="I68" i="1"/>
  <c r="J68" i="1"/>
  <c r="K68" i="1"/>
  <c r="F10" i="1"/>
  <c r="G10" i="1"/>
  <c r="H10" i="1"/>
  <c r="I10" i="1"/>
  <c r="J10" i="1"/>
  <c r="K10" i="1"/>
  <c r="F94" i="1"/>
  <c r="G94" i="1"/>
  <c r="H94" i="1"/>
  <c r="I94" i="1"/>
  <c r="J94" i="1"/>
  <c r="K94" i="1"/>
  <c r="F97" i="1"/>
  <c r="G97" i="1"/>
  <c r="H97" i="1"/>
  <c r="I97" i="1"/>
  <c r="J97" i="1"/>
  <c r="K97" i="1"/>
  <c r="F104" i="1"/>
  <c r="G104" i="1"/>
  <c r="H104" i="1"/>
  <c r="I104" i="1"/>
  <c r="J104" i="1"/>
  <c r="K104" i="1"/>
  <c r="F69" i="1"/>
  <c r="G69" i="1"/>
  <c r="H69" i="1"/>
  <c r="I69" i="1"/>
  <c r="J69" i="1"/>
  <c r="K69" i="1"/>
  <c r="F19" i="1"/>
  <c r="G19" i="1"/>
  <c r="H19" i="1"/>
  <c r="I19" i="1"/>
  <c r="J19" i="1"/>
  <c r="K19" i="1"/>
  <c r="F32" i="1"/>
  <c r="G32" i="1"/>
  <c r="H32" i="1"/>
  <c r="I32" i="1"/>
  <c r="J32" i="1"/>
  <c r="K32" i="1"/>
  <c r="F66" i="1"/>
  <c r="G66" i="1"/>
  <c r="H66" i="1"/>
  <c r="I66" i="1"/>
  <c r="J66" i="1"/>
  <c r="K66" i="1"/>
  <c r="F81" i="1"/>
  <c r="G81" i="1"/>
  <c r="H81" i="1"/>
  <c r="I81" i="1"/>
  <c r="J81" i="1"/>
  <c r="K81" i="1"/>
  <c r="F95" i="1"/>
  <c r="G95" i="1"/>
  <c r="H95" i="1"/>
  <c r="I95" i="1"/>
  <c r="J95" i="1"/>
  <c r="K95" i="1"/>
  <c r="F96" i="1"/>
  <c r="G96" i="1"/>
  <c r="H96" i="1"/>
  <c r="I96" i="1"/>
  <c r="J96" i="1"/>
  <c r="K96" i="1"/>
  <c r="F41" i="1"/>
  <c r="G41" i="1"/>
  <c r="H41" i="1"/>
  <c r="I41" i="1"/>
  <c r="J41" i="1"/>
  <c r="K41" i="1"/>
  <c r="F89" i="1"/>
  <c r="G89" i="1"/>
  <c r="H89" i="1"/>
  <c r="I89" i="1"/>
  <c r="J89" i="1"/>
  <c r="K89" i="1"/>
  <c r="F75" i="1" l="1"/>
  <c r="G75" i="1"/>
  <c r="H75" i="1"/>
  <c r="I75" i="1"/>
  <c r="J75" i="1"/>
  <c r="K75" i="1"/>
  <c r="F9" i="1"/>
  <c r="G9" i="1"/>
  <c r="H9" i="1"/>
  <c r="I9" i="1"/>
  <c r="J9" i="1"/>
  <c r="K9" i="1"/>
  <c r="F22" i="1"/>
  <c r="G22" i="1"/>
  <c r="H22" i="1"/>
  <c r="I22" i="1"/>
  <c r="J22" i="1"/>
  <c r="K22" i="1"/>
  <c r="F60" i="1"/>
  <c r="G60" i="1"/>
  <c r="H60" i="1"/>
  <c r="I60" i="1"/>
  <c r="J60" i="1"/>
  <c r="K60" i="1"/>
  <c r="F86" i="1"/>
  <c r="G86" i="1"/>
  <c r="H86" i="1"/>
  <c r="I86" i="1"/>
  <c r="J86" i="1"/>
  <c r="K86" i="1"/>
  <c r="F100" i="1"/>
  <c r="G100" i="1"/>
  <c r="H100" i="1"/>
  <c r="I100" i="1"/>
  <c r="J100" i="1"/>
  <c r="K100" i="1"/>
  <c r="F92" i="1"/>
  <c r="G92" i="1"/>
  <c r="H92" i="1"/>
  <c r="I92" i="1"/>
  <c r="J92" i="1"/>
  <c r="K92" i="1"/>
  <c r="F57" i="1"/>
  <c r="G57" i="1"/>
  <c r="H57" i="1"/>
  <c r="I57" i="1"/>
  <c r="J57" i="1"/>
  <c r="K57" i="1"/>
  <c r="A75" i="1"/>
  <c r="A9" i="1"/>
  <c r="A22" i="1"/>
  <c r="A60" i="1"/>
  <c r="A86" i="1"/>
  <c r="A100" i="1"/>
  <c r="A92" i="1"/>
  <c r="A57" i="1"/>
  <c r="F45" i="1"/>
  <c r="G45" i="1"/>
  <c r="H45" i="1"/>
  <c r="I45" i="1"/>
  <c r="J45" i="1"/>
  <c r="K45" i="1"/>
  <c r="F7" i="1"/>
  <c r="G7" i="1"/>
  <c r="H7" i="1"/>
  <c r="I7" i="1"/>
  <c r="J7" i="1"/>
  <c r="K7" i="1"/>
  <c r="F48" i="1"/>
  <c r="G48" i="1"/>
  <c r="H48" i="1"/>
  <c r="I48" i="1"/>
  <c r="J48" i="1"/>
  <c r="K48" i="1"/>
  <c r="F30" i="1"/>
  <c r="G30" i="1"/>
  <c r="H30" i="1"/>
  <c r="I30" i="1"/>
  <c r="J30" i="1"/>
  <c r="K30" i="1"/>
  <c r="F28" i="1"/>
  <c r="G28" i="1"/>
  <c r="H28" i="1"/>
  <c r="I28" i="1"/>
  <c r="J28" i="1"/>
  <c r="K28" i="1"/>
  <c r="F12" i="1"/>
  <c r="G12" i="1"/>
  <c r="H12" i="1"/>
  <c r="I12" i="1"/>
  <c r="J12" i="1"/>
  <c r="K12" i="1"/>
  <c r="F102" i="1"/>
  <c r="G102" i="1"/>
  <c r="H102" i="1"/>
  <c r="I102" i="1"/>
  <c r="J102" i="1"/>
  <c r="K102" i="1"/>
  <c r="F93" i="1"/>
  <c r="G93" i="1"/>
  <c r="H93" i="1"/>
  <c r="I93" i="1"/>
  <c r="J93" i="1"/>
  <c r="K93" i="1"/>
  <c r="F42" i="1"/>
  <c r="G42" i="1"/>
  <c r="H42" i="1"/>
  <c r="I42" i="1"/>
  <c r="J42" i="1"/>
  <c r="K42" i="1"/>
  <c r="F80" i="1"/>
  <c r="G80" i="1"/>
  <c r="H80" i="1"/>
  <c r="I80" i="1"/>
  <c r="J80" i="1"/>
  <c r="K80" i="1"/>
  <c r="F18" i="1"/>
  <c r="G18" i="1"/>
  <c r="H18" i="1"/>
  <c r="I18" i="1"/>
  <c r="J18" i="1"/>
  <c r="K18" i="1"/>
  <c r="F62" i="1"/>
  <c r="G62" i="1"/>
  <c r="H62" i="1"/>
  <c r="I62" i="1"/>
  <c r="J62" i="1"/>
  <c r="K62" i="1"/>
  <c r="A45" i="1"/>
  <c r="A7" i="1"/>
  <c r="A48" i="1"/>
  <c r="A30" i="1"/>
  <c r="A28" i="1"/>
  <c r="A12" i="1"/>
  <c r="A102" i="1"/>
  <c r="A93" i="1"/>
  <c r="A42" i="1"/>
  <c r="A80" i="1"/>
  <c r="A18" i="1"/>
  <c r="A62" i="1"/>
  <c r="A84" i="1" l="1"/>
  <c r="A78" i="1"/>
  <c r="A59" i="1"/>
  <c r="F84" i="1"/>
  <c r="G84" i="1"/>
  <c r="H84" i="1"/>
  <c r="I84" i="1"/>
  <c r="J84" i="1"/>
  <c r="K84" i="1"/>
  <c r="F78" i="1"/>
  <c r="G78" i="1"/>
  <c r="H78" i="1"/>
  <c r="I78" i="1"/>
  <c r="J78" i="1"/>
  <c r="K78" i="1"/>
  <c r="F59" i="1"/>
  <c r="G59" i="1"/>
  <c r="H59" i="1"/>
  <c r="I59" i="1"/>
  <c r="J59" i="1"/>
  <c r="K59" i="1"/>
  <c r="F63" i="1" l="1"/>
  <c r="G63" i="1"/>
  <c r="H63" i="1"/>
  <c r="I63" i="1"/>
  <c r="J63" i="1"/>
  <c r="K63" i="1"/>
  <c r="F65" i="1"/>
  <c r="G65" i="1"/>
  <c r="H65" i="1"/>
  <c r="I65" i="1"/>
  <c r="J65" i="1"/>
  <c r="K65" i="1"/>
  <c r="F40" i="1"/>
  <c r="G40" i="1"/>
  <c r="H40" i="1"/>
  <c r="I40" i="1"/>
  <c r="J40" i="1"/>
  <c r="K40" i="1"/>
  <c r="F101" i="1"/>
  <c r="G101" i="1"/>
  <c r="H101" i="1"/>
  <c r="I101" i="1"/>
  <c r="J101" i="1"/>
  <c r="K101" i="1"/>
  <c r="F27" i="1"/>
  <c r="G27" i="1"/>
  <c r="H27" i="1"/>
  <c r="I27" i="1"/>
  <c r="J27" i="1"/>
  <c r="K27" i="1"/>
  <c r="F98" i="1"/>
  <c r="G98" i="1"/>
  <c r="H98" i="1"/>
  <c r="I98" i="1"/>
  <c r="J98" i="1"/>
  <c r="K98" i="1"/>
  <c r="F15" i="1"/>
  <c r="G15" i="1"/>
  <c r="H15" i="1"/>
  <c r="I15" i="1"/>
  <c r="J15" i="1"/>
  <c r="K15" i="1"/>
  <c r="F13" i="1"/>
  <c r="G13" i="1"/>
  <c r="H13" i="1"/>
  <c r="I13" i="1"/>
  <c r="J13" i="1"/>
  <c r="K13" i="1"/>
  <c r="F29" i="1"/>
  <c r="G29" i="1"/>
  <c r="H29" i="1"/>
  <c r="I29" i="1"/>
  <c r="J29" i="1"/>
  <c r="K29" i="1"/>
  <c r="F46" i="1"/>
  <c r="G46" i="1"/>
  <c r="H46" i="1"/>
  <c r="I46" i="1"/>
  <c r="J46" i="1"/>
  <c r="K46" i="1"/>
  <c r="A63" i="1"/>
  <c r="A65" i="1"/>
  <c r="A40" i="1"/>
  <c r="A101" i="1"/>
  <c r="A27" i="1"/>
  <c r="A98" i="1"/>
  <c r="A15" i="1"/>
  <c r="A13" i="1"/>
  <c r="A29" i="1"/>
  <c r="A46" i="1"/>
  <c r="A52" i="1" l="1"/>
  <c r="A77" i="1"/>
  <c r="A56" i="1"/>
  <c r="A58" i="1"/>
  <c r="A61" i="1"/>
  <c r="F52" i="1"/>
  <c r="G52" i="1"/>
  <c r="H52" i="1"/>
  <c r="I52" i="1"/>
  <c r="J52" i="1"/>
  <c r="K52" i="1"/>
  <c r="F77" i="1"/>
  <c r="G77" i="1"/>
  <c r="H77" i="1"/>
  <c r="I77" i="1"/>
  <c r="J77" i="1"/>
  <c r="K77" i="1"/>
  <c r="F56" i="1"/>
  <c r="G56" i="1"/>
  <c r="H56" i="1"/>
  <c r="I56" i="1"/>
  <c r="J56" i="1"/>
  <c r="K56" i="1"/>
  <c r="F58" i="1"/>
  <c r="G58" i="1"/>
  <c r="H58" i="1"/>
  <c r="I58" i="1"/>
  <c r="J58" i="1"/>
  <c r="K58" i="1"/>
  <c r="F61" i="1"/>
  <c r="G61" i="1"/>
  <c r="H61" i="1"/>
  <c r="I61" i="1"/>
  <c r="J61" i="1"/>
  <c r="K61" i="1"/>
  <c r="A44" i="1"/>
  <c r="A85" i="1"/>
  <c r="A88" i="1"/>
  <c r="A26" i="1"/>
  <c r="A73" i="1"/>
  <c r="A67" i="1"/>
  <c r="F44" i="1"/>
  <c r="G44" i="1"/>
  <c r="H44" i="1"/>
  <c r="I44" i="1"/>
  <c r="J44" i="1"/>
  <c r="K44" i="1"/>
  <c r="F85" i="1"/>
  <c r="G85" i="1"/>
  <c r="H85" i="1"/>
  <c r="I85" i="1"/>
  <c r="J85" i="1"/>
  <c r="K85" i="1"/>
  <c r="F88" i="1"/>
  <c r="G88" i="1"/>
  <c r="H88" i="1"/>
  <c r="I88" i="1"/>
  <c r="J88" i="1"/>
  <c r="K88" i="1"/>
  <c r="F26" i="1"/>
  <c r="G26" i="1"/>
  <c r="H26" i="1"/>
  <c r="I26" i="1"/>
  <c r="J26" i="1"/>
  <c r="K26" i="1"/>
  <c r="F73" i="1"/>
  <c r="G73" i="1"/>
  <c r="H73" i="1"/>
  <c r="I73" i="1"/>
  <c r="J73" i="1"/>
  <c r="K73" i="1"/>
  <c r="F67" i="1"/>
  <c r="G67" i="1"/>
  <c r="H67" i="1"/>
  <c r="I67" i="1"/>
  <c r="J67" i="1"/>
  <c r="K67" i="1"/>
  <c r="A37" i="1" l="1"/>
  <c r="A36" i="1"/>
  <c r="F37" i="1"/>
  <c r="G37" i="1"/>
  <c r="H37" i="1"/>
  <c r="I37" i="1"/>
  <c r="J37" i="1"/>
  <c r="K37" i="1"/>
  <c r="F36" i="1"/>
  <c r="G36" i="1"/>
  <c r="H36" i="1"/>
  <c r="I36" i="1"/>
  <c r="J36" i="1"/>
  <c r="K36" i="1"/>
  <c r="A53" i="1"/>
  <c r="A50" i="1"/>
  <c r="A43" i="1"/>
  <c r="A31" i="1"/>
  <c r="A21" i="1"/>
  <c r="A17" i="1"/>
  <c r="A99" i="1"/>
  <c r="F53" i="1"/>
  <c r="G53" i="1"/>
  <c r="H53" i="1"/>
  <c r="I53" i="1"/>
  <c r="J53" i="1"/>
  <c r="K53" i="1"/>
  <c r="F50" i="1"/>
  <c r="G50" i="1"/>
  <c r="H50" i="1"/>
  <c r="I50" i="1"/>
  <c r="J50" i="1"/>
  <c r="K50" i="1"/>
  <c r="F43" i="1"/>
  <c r="G43" i="1"/>
  <c r="H43" i="1"/>
  <c r="I43" i="1"/>
  <c r="J43" i="1"/>
  <c r="K43" i="1"/>
  <c r="F31" i="1"/>
  <c r="G31" i="1"/>
  <c r="H31" i="1"/>
  <c r="I31" i="1"/>
  <c r="J31" i="1"/>
  <c r="K31" i="1"/>
  <c r="F21" i="1"/>
  <c r="G21" i="1"/>
  <c r="H21" i="1"/>
  <c r="I21" i="1"/>
  <c r="J21" i="1"/>
  <c r="K21" i="1"/>
  <c r="F17" i="1"/>
  <c r="G17" i="1"/>
  <c r="H17" i="1"/>
  <c r="I17" i="1"/>
  <c r="J17" i="1"/>
  <c r="K17" i="1"/>
  <c r="F99" i="1"/>
  <c r="G99" i="1"/>
  <c r="H99" i="1"/>
  <c r="I99" i="1"/>
  <c r="J99" i="1"/>
  <c r="K99" i="1"/>
  <c r="F103" i="1" l="1"/>
  <c r="G103" i="1"/>
  <c r="H103" i="1"/>
  <c r="I103" i="1"/>
  <c r="J103" i="1"/>
  <c r="K103" i="1"/>
  <c r="A103" i="1"/>
  <c r="A82" i="1" l="1"/>
  <c r="F82" i="1"/>
  <c r="G82" i="1"/>
  <c r="H82" i="1"/>
  <c r="I82" i="1"/>
  <c r="J82" i="1"/>
  <c r="K82" i="1"/>
  <c r="A91" i="1"/>
  <c r="F91" i="1"/>
  <c r="G91" i="1"/>
  <c r="H91" i="1"/>
  <c r="I91" i="1"/>
  <c r="J91" i="1"/>
  <c r="K91" i="1"/>
  <c r="A16" i="1" l="1"/>
  <c r="F16" i="1"/>
  <c r="G16" i="1"/>
  <c r="H16" i="1"/>
  <c r="I16" i="1"/>
  <c r="J16" i="1"/>
  <c r="K16" i="1"/>
  <c r="A47" i="1"/>
  <c r="F47" i="1"/>
  <c r="G47" i="1"/>
  <c r="H47" i="1"/>
  <c r="I47" i="1"/>
  <c r="J47" i="1"/>
  <c r="K47" i="1"/>
  <c r="A6" i="1"/>
  <c r="F6" i="1"/>
  <c r="G6" i="1"/>
  <c r="H6" i="1"/>
  <c r="I6" i="1"/>
  <c r="J6" i="1"/>
  <c r="K6" i="1"/>
  <c r="A11" i="1"/>
  <c r="F11" i="1"/>
  <c r="G11" i="1"/>
  <c r="H11" i="1"/>
  <c r="I11" i="1"/>
  <c r="J11" i="1"/>
  <c r="K11" i="1"/>
  <c r="A105" i="1" l="1"/>
  <c r="A79" i="1"/>
  <c r="A23" i="1"/>
  <c r="F105" i="1"/>
  <c r="G105" i="1"/>
  <c r="H105" i="1"/>
  <c r="I105" i="1"/>
  <c r="J105" i="1"/>
  <c r="K105" i="1"/>
  <c r="F79" i="1"/>
  <c r="G79" i="1"/>
  <c r="H79" i="1"/>
  <c r="I79" i="1"/>
  <c r="J79" i="1"/>
  <c r="K79" i="1"/>
  <c r="F23" i="1"/>
  <c r="G23" i="1"/>
  <c r="H23" i="1"/>
  <c r="I23" i="1"/>
  <c r="J23" i="1"/>
  <c r="K23" i="1"/>
  <c r="A39" i="1" l="1"/>
  <c r="F39" i="1"/>
  <c r="G39" i="1"/>
  <c r="H39" i="1"/>
  <c r="I39" i="1"/>
  <c r="J39" i="1"/>
  <c r="K39" i="1"/>
  <c r="A71" i="1" l="1"/>
  <c r="F71" i="1"/>
  <c r="G71" i="1"/>
  <c r="H71" i="1"/>
  <c r="I71" i="1"/>
  <c r="J71" i="1"/>
  <c r="K71" i="1"/>
  <c r="F5" i="1" l="1"/>
  <c r="G5" i="1"/>
  <c r="H5" i="1"/>
  <c r="I5" i="1"/>
  <c r="J5" i="1"/>
  <c r="K5" i="1"/>
  <c r="A5" i="1"/>
  <c r="F87" i="1" l="1"/>
  <c r="G87" i="1"/>
  <c r="H87" i="1"/>
  <c r="I87" i="1"/>
  <c r="J87" i="1"/>
  <c r="K87" i="1"/>
  <c r="A8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<sst xmlns="http://schemas.openxmlformats.org/spreadsheetml/2006/main" count="13706" uniqueCount="2646">
  <si>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</si>
  <si>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</si>
  <si>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</si>
  <si>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</si>
  <si>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</si>
  <si>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</si>
  <si>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</si>
  <si>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</si>
  <si>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</si>
  <si>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</si>
  <si>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</si>
  <si>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</si>
  <si>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</si>
  <si>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</si>
  <si>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</si>
  <si>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</si>
  <si>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</si>
  <si>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</si>
  <si>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</si>
  <si>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</si>
  <si>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</si>
  <si>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</si>
  <si>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</si>
  <si>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</si>
  <si>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</si>
  <si>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</si>
  <si>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</si>
  <si>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</si>
  <si>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</si>
  <si>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</si>
  <si>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</si>
  <si>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</si>
  <si>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</si>
  <si>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</si>
  <si>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</si>
  <si>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</si>
  <si>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</si>
  <si>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</si>
  <si>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</si>
  <si>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</si>
  <si>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</si>
  <si>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</si>
  <si>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</si>
  <si>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</si>
  <si>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</si>
  <si>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</si>
  <si>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</si>
  <si>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</si>
  <si>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</si>
  <si>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</si>
  <si>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</si>
  <si>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</si>
  <si>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</si>
  <si>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</si>
  <si>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</si>
  <si>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</si>
  <si>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</si>
  <si>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</si>
  <si>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</si>
  <si>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</si>
  <si>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</si>
  <si>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</si>
  <si>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</si>
  <si>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</si>
  <si>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</si>
  <si>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</si>
  <si>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</si>
  <si>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</si>
  <si>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</si>
  <si>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</si>
  <si>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</si>
  <si>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</si>
  <si>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</si>
  <si>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</si>
  <si>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</si>
  <si>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</si>
  <si>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</si>
  <si>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</si>
  <si>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</si>
  <si>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</si>
  <si>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</si>
  <si>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</si>
  <si>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</si>
  <si>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</si>
  <si>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</si>
  <si>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</si>
  <si>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</si>
  <si>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</si>
  <si>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</si>
  <si>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</si>
  <si>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</si>
  <si>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</si>
  <si>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</si>
  <si>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</si>
  <si>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</si>
  <si>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</si>
  <si>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</si>
  <si>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</si>
  <si>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</si>
  <si>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</si>
  <si>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</si>
  <si>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</si>
  <si>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</si>
  <si>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</si>
  <si>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</si>
  <si>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</si>
  <si>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</si>
  <si>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</si>
  <si>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</si>
  <si>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</si>
  <si>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</si>
  <si>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</si>
  <si>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</si>
  <si>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</si>
  <si>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</si>
  <si>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</si>
  <si>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</si>
  <si>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</si>
  <si>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</si>
  <si>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</si>
  <si>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</si>
  <si>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</si>
  <si>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</si>
  <si>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</si>
  <si>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</si>
  <si>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</si>
  <si>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</si>
  <si>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</si>
  <si>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</si>
  <si>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</si>
  <si>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</si>
  <si>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</si>
  <si>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</si>
  <si>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</si>
  <si>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</si>
  <si>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</si>
  <si>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</si>
  <si>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</si>
  <si>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</si>
  <si>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</si>
  <si>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</si>
  <si>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</si>
  <si>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</si>
  <si>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</si>
  <si>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</si>
  <si>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</si>
  <si>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</si>
  <si>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</si>
  <si>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</si>
  <si>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</si>
  <si>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</si>
  <si>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</si>
  <si>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</si>
  <si>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</si>
  <si>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</si>
  <si>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</si>
  <si>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</si>
  <si>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</si>
  <si>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</si>
  <si>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</si>
  <si>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</si>
  <si>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</si>
  <si>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</si>
  <si>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</si>
  <si>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</si>
  <si>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</si>
  <si>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</si>
  <si>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</si>
  <si>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</si>
  <si>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</si>
  <si>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</si>
  <si>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</si>
  <si>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</si>
  <si>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</si>
  <si>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</si>
  <si>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</si>
  <si>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</si>
  <si>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</si>
  <si>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</si>
  <si>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</si>
  <si>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</si>
  <si>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</si>
  <si>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</si>
  <si>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</si>
  <si>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</si>
  <si>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</si>
  <si>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</si>
  <si>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</si>
  <si>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</si>
  <si>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</si>
  <si>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</si>
  <si>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</si>
  <si>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</si>
  <si>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</si>
  <si>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</si>
  <si>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</si>
  <si>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</si>
  <si>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</si>
  <si>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</si>
  <si>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</si>
  <si>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</si>
  <si>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</si>
  <si>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</si>
  <si>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</si>
  <si>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</si>
  <si>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</si>
  <si>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</si>
  <si>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</si>
  <si>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</si>
  <si>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</si>
  <si>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</si>
  <si>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</si>
  <si>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</si>
  <si>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</si>
  <si>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</si>
  <si>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</si>
  <si>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</si>
  <si>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</si>
  <si>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</si>
  <si>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</si>
  <si>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</si>
  <si>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</si>
  <si>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</si>
  <si>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</si>
  <si>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</si>
  <si>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</si>
  <si>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</si>
  <si>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</si>
  <si>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</si>
  <si>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</si>
  <si>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</si>
  <si>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</si>
  <si>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</si>
  <si>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</si>
  <si>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</si>
  <si>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</si>
  <si>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</si>
  <si>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</si>
  <si>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</si>
  <si>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</si>
  <si>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</si>
  <si>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</si>
  <si>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</si>
  <si>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</si>
  <si>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</si>
  <si>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</si>
  <si>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</si>
  <si>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</si>
  <si>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</si>
  <si>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</si>
  <si>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</si>
  <si>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</si>
  <si>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</si>
  <si>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</si>
  <si>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</si>
  <si>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</si>
  <si>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</si>
  <si>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</si>
  <si>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</si>
  <si>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</si>
  <si>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</si>
  <si>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</si>
  <si>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</si>
  <si>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</si>
  <si>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</si>
  <si>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</si>
  <si>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</si>
  <si>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</si>
  <si>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</si>
  <si>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</si>
  <si>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</si>
  <si>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</si>
  <si>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</si>
  <si>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</si>
  <si>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</si>
  <si>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</si>
  <si>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</si>
  <si>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</si>
  <si>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</si>
  <si>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</si>
  <si>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</si>
  <si>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</si>
  <si>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</si>
  <si>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</si>
  <si>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</si>
  <si>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</si>
  <si>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</si>
  <si>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</si>
  <si>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</si>
  <si>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</si>
  <si>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</si>
  <si>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</si>
  <si>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</si>
  <si>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</si>
  <si>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</si>
  <si>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</si>
  <si>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</si>
  <si>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</si>
  <si>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</si>
  <si>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</si>
  <si>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</si>
  <si>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</si>
  <si>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</si>
  <si>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</si>
  <si>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</si>
  <si>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</si>
  <si>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</si>
  <si>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</si>
  <si>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</si>
  <si>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</si>
  <si>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</si>
  <si>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</si>
  <si>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</si>
  <si>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</si>
  <si>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</si>
  <si>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</si>
  <si>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</si>
  <si>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</si>
  <si>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</si>
  <si>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</si>
  <si>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</si>
  <si>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</si>
  <si>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</si>
  <si>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</si>
  <si>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</si>
  <si>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</si>
  <si>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</si>
  <si>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</si>
  <si>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</si>
  <si>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</si>
  <si>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</si>
  <si>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</si>
  <si>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</si>
  <si>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</si>
  <si>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</si>
  <si>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</si>
  <si>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</si>
  <si>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</si>
  <si>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</si>
  <si>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</si>
  <si>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</si>
  <si>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</si>
  <si>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</si>
  <si>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</si>
  <si>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</si>
  <si>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</si>
  <si>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</si>
  <si>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</si>
  <si>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</si>
  <si>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</si>
  <si>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</si>
  <si>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</si>
  <si>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</si>
  <si>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</si>
  <si>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</si>
  <si>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</si>
  <si>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</si>
  <si>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</si>
  <si>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</si>
  <si>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</si>
  <si>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</si>
  <si>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</si>
  <si>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</si>
  <si>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</si>
  <si>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</si>
  <si>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</si>
  <si>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</si>
  <si>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</si>
  <si>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</si>
  <si>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</si>
  <si>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</si>
  <si>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</si>
  <si>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</si>
  <si>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</si>
  <si>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</si>
  <si>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</si>
  <si>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</si>
  <si>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</si>
  <si>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</si>
  <si>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</si>
  <si>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</si>
  <si>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</si>
  <si>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</si>
  <si>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</si>
  <si>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</si>
  <si>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</si>
  <si>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</si>
  <si>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</si>
  <si>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</si>
  <si>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</si>
  <si>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</si>
  <si>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</si>
  <si>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</si>
  <si>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</si>
  <si>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</si>
  <si>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</si>
  <si>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</si>
  <si>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</si>
  <si>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</si>
  <si>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</si>
  <si>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</si>
  <si>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</si>
  <si>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</si>
  <si>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</si>
  <si>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</si>
  <si>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</si>
  <si>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</si>
  <si>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</si>
  <si>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</si>
  <si>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</si>
  <si>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</si>
  <si>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</si>
  <si>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</si>
  <si>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</si>
  <si>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</si>
  <si>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</si>
  <si>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</si>
  <si>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</si>
  <si>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</si>
  <si>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</si>
  <si>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</si>
  <si>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</si>
  <si>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</si>
  <si>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</si>
  <si>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</si>
  <si>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</si>
  <si>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</si>
  <si>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</si>
  <si>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</si>
  <si>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</si>
  <si>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</si>
  <si>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</si>
  <si>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</si>
  <si>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</si>
  <si>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</si>
  <si>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</si>
  <si>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</si>
  <si>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</si>
  <si>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</si>
  <si>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</si>
  <si>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</si>
  <si>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</si>
  <si>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</si>
  <si>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</si>
  <si>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</si>
  <si>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</si>
  <si>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</si>
  <si>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</si>
  <si>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</si>
  <si>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</si>
  <si>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</si>
  <si>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</si>
  <si>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</si>
  <si>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</si>
  <si>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</si>
  <si>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</si>
  <si>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</si>
  <si>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</si>
  <si>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</si>
  <si>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</si>
  <si>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</si>
  <si>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</si>
  <si>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</si>
  <si>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</si>
  <si>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</si>
  <si>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</si>
  <si>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</si>
  <si>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</si>
  <si>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</si>
  <si>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</si>
  <si>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</si>
  <si>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</si>
  <si>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</si>
  <si>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</si>
  <si>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</si>
  <si>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</si>
  <si>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</si>
  <si>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</si>
  <si>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</si>
  <si>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</si>
  <si>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</si>
  <si>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</si>
  <si>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</si>
  <si>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</si>
  <si>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</si>
  <si>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</si>
  <si>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</si>
  <si>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</si>
  <si>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</si>
  <si>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</si>
  <si>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</si>
  <si>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</si>
  <si>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</si>
  <si>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</si>
  <si>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</si>
  <si>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</si>
  <si>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</si>
  <si>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</si>
  <si>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</si>
  <si>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</si>
  <si>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</si>
  <si>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</si>
  <si>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</si>
  <si>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</si>
  <si>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</si>
  <si>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</si>
  <si>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</si>
  <si>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</si>
  <si>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</si>
  <si>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</si>
  <si>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</si>
  <si>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</si>
  <si>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</si>
  <si>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</si>
  <si>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</si>
  <si>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</si>
  <si>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</si>
  <si>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</si>
  <si>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</si>
  <si>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</si>
  <si>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</si>
  <si>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</si>
  <si>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</si>
  <si>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</si>
  <si>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</si>
  <si>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</si>
  <si>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</si>
  <si>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</si>
  <si>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</si>
  <si>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</si>
  <si>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</si>
  <si>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</si>
  <si>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</si>
  <si>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</si>
  <si>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</si>
  <si>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</si>
  <si>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</si>
  <si>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</si>
  <si>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</si>
  <si>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</si>
  <si>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</si>
  <si>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</si>
  <si>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</si>
  <si>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</si>
  <si>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</si>
  <si>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</si>
  <si>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</si>
  <si>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</si>
  <si>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</si>
  <si>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</si>
  <si>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</si>
  <si>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</si>
  <si>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</si>
  <si>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</si>
  <si>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</si>
  <si>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</si>
  <si>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</si>
  <si>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</si>
  <si>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</si>
  <si>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</si>
  <si>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</si>
  <si>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</si>
  <si>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</si>
  <si>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</si>
  <si>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</si>
  <si>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</si>
  <si>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</si>
  <si>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</si>
  <si>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</si>
  <si>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</si>
  <si>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</si>
  <si>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</si>
  <si>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</si>
  <si>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</si>
  <si>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</si>
  <si>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</si>
  <si>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</si>
  <si>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</si>
  <si>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</si>
  <si>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</si>
  <si>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</si>
  <si>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</si>
  <si>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</si>
  <si>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</si>
  <si>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</si>
  <si>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</si>
  <si>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</si>
  <si>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</si>
  <si>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</si>
  <si>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</si>
  <si>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</si>
  <si>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</si>
  <si>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</si>
  <si>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</si>
  <si>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</si>
  <si>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</si>
  <si>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</si>
  <si>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</si>
  <si>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</si>
  <si>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</si>
  <si>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</si>
  <si>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</si>
  <si>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</si>
  <si>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</si>
  <si>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</si>
  <si>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</si>
  <si>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</si>
  <si>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</si>
  <si>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</si>
  <si>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</si>
  <si>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</si>
  <si>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</si>
  <si>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</si>
  <si>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</si>
  <si>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</si>
  <si>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</si>
  <si>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</si>
  <si>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</si>
  <si>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</si>
  <si>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</si>
  <si>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</si>
  <si>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</si>
  <si>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</si>
  <si>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</si>
  <si>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</si>
  <si>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</si>
  <si>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</si>
  <si>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</si>
  <si>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</si>
  <si>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</si>
  <si>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</si>
  <si>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</si>
  <si>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</si>
  <si>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</si>
  <si>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</si>
  <si>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</si>
  <si>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</si>
  <si>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</si>
  <si>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</si>
  <si>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</si>
  <si>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</si>
  <si>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</si>
  <si>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</si>
  <si>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</si>
  <si>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</si>
  <si>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</si>
  <si>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</si>
  <si>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</si>
  <si>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</si>
  <si>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</si>
  <si>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</si>
  <si>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</si>
  <si>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</si>
  <si>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</si>
  <si>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</si>
  <si>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</si>
  <si>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</si>
  <si>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</si>
  <si>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</si>
  <si>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</si>
  <si>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</si>
  <si>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</si>
  <si>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</si>
  <si>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</si>
  <si>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</si>
  <si>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</si>
  <si>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</si>
  <si>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</si>
  <si>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</si>
  <si>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</si>
  <si>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</si>
  <si>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</si>
  <si>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</si>
  <si>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</si>
  <si>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</si>
  <si>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</si>
  <si>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</si>
  <si>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</si>
  <si>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</si>
  <si>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</si>
  <si>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</si>
  <si>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</si>
  <si>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</si>
  <si>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</si>
  <si>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</si>
  <si>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</si>
  <si>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</si>
  <si>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</si>
  <si>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</si>
  <si>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</si>
  <si>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</si>
  <si>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</si>
  <si>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</si>
  <si>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</si>
  <si>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</si>
  <si>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</si>
  <si>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</si>
  <si>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</si>
  <si>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</si>
  <si>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</si>
  <si>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</si>
  <si>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</si>
  <si>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</si>
  <si>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</si>
  <si>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</si>
  <si>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</si>
  <si>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</si>
  <si>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</si>
  <si>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</si>
  <si>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</si>
  <si>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</si>
  <si>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</si>
  <si>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</si>
  <si>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</si>
  <si>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</si>
  <si>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</si>
  <si>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</si>
  <si>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</si>
  <si>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</si>
  <si>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</si>
  <si>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</si>
  <si>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</si>
  <si>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</si>
  <si>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</si>
  <si>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</si>
  <si>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</si>
  <si>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</si>
  <si>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</si>
  <si>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</si>
  <si>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</si>
  <si>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</si>
  <si>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</si>
  <si>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</si>
  <si>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</si>
  <si>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</si>
  <si>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</si>
  <si>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</si>
  <si>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</si>
  <si>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</si>
  <si>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</si>
  <si>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</si>
  <si>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</si>
  <si>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</si>
  <si>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</si>
  <si>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</si>
  <si>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</si>
  <si>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</si>
  <si>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</si>
  <si>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</si>
  <si>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</si>
  <si>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</si>
  <si>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</si>
  <si>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</si>
  <si>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</si>
  <si>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</si>
  <si>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</si>
  <si>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</si>
  <si>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</si>
  <si>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</si>
  <si>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</si>
  <si>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</si>
  <si>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</si>
  <si>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</si>
  <si>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</si>
  <si>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</si>
  <si>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</si>
  <si>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</si>
  <si>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</si>
  <si>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</si>
  <si>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</si>
  <si>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</si>
  <si>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</si>
  <si>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</si>
  <si>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</si>
  <si>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</si>
  <si>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</si>
  <si>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</si>
  <si>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</si>
  <si>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</si>
  <si>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</si>
  <si>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</si>
  <si>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</si>
  <si>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</si>
  <si>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</si>
  <si>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</si>
  <si>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</si>
  <si>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</si>
  <si>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</si>
  <si>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</si>
  <si>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</si>
  <si>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</si>
  <si>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</si>
  <si>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</si>
  <si>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</si>
  <si>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</si>
  <si>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</si>
  <si>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</si>
  <si>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</si>
  <si>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</si>
  <si>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</si>
  <si>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</si>
  <si>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</si>
  <si>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</si>
  <si>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</si>
  <si>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</si>
  <si>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</si>
  <si>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</si>
  <si>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</si>
  <si>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</si>
  <si>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</si>
  <si>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</si>
  <si>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</si>
  <si>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</si>
  <si>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</si>
  <si>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</si>
  <si>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</si>
  <si>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</si>
  <si>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</si>
  <si>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</si>
  <si>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</si>
  <si>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</si>
  <si>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</si>
  <si>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</si>
  <si>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</si>
  <si>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</si>
  <si>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</si>
  <si>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</si>
  <si>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</si>
  <si>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</si>
  <si>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</si>
  <si>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</si>
  <si>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</si>
  <si>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</si>
  <si>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</si>
  <si>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</si>
  <si>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</si>
  <si>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</si>
  <si>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</si>
  <si>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</si>
  <si>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</si>
  <si>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</si>
  <si>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</si>
  <si>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</si>
  <si>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</si>
  <si>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</si>
  <si>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</si>
  <si>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</si>
  <si>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</si>
  <si>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</si>
  <si>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</si>
  <si>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</si>
  <si>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</si>
  <si>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</si>
  <si>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</si>
  <si>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</si>
  <si>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</si>
  <si>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</si>
  <si>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</si>
  <si>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</si>
  <si>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</si>
  <si>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</si>
  <si>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</si>
  <si>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</si>
  <si>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</si>
  <si>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</si>
  <si>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</si>
  <si>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</si>
  <si>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</si>
  <si>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</si>
  <si>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</si>
  <si>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</si>
  <si>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</si>
  <si>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</si>
  <si>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</si>
  <si>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</si>
  <si>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</si>
  <si>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</si>
  <si>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</si>
  <si>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</si>
  <si>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</si>
  <si>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</si>
  <si>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</si>
  <si>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</si>
  <si>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</si>
  <si>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</si>
  <si>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</si>
  <si>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</si>
  <si>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</si>
  <si>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</si>
  <si>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</si>
  <si>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</si>
  <si>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</si>
  <si>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</si>
  <si>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</si>
  <si>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</si>
  <si>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</si>
  <si>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</si>
  <si>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</si>
  <si>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</si>
  <si>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</si>
  <si>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</si>
  <si>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</si>
  <si>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</si>
  <si>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</si>
  <si>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</si>
  <si>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</si>
  <si>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</si>
  <si>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</si>
  <si>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</si>
  <si>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</si>
  <si>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</si>
  <si>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</si>
  <si>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</si>
  <si>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</si>
  <si>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</si>
  <si>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</si>
  <si>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</si>
  <si>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</si>
  <si>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</si>
  <si>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</si>
  <si>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</si>
  <si>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</si>
  <si>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</si>
  <si>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</si>
  <si>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</si>
  <si>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</si>
  <si>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</si>
  <si>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</si>
  <si>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</si>
  <si>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</si>
  <si>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</si>
  <si>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</si>
  <si>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</si>
  <si>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</si>
  <si>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</si>
  <si>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</si>
  <si>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</si>
  <si>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</si>
  <si>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</si>
  <si>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</si>
  <si>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</si>
  <si>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</si>
  <si>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</si>
  <si>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</si>
  <si>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</si>
  <si>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</si>
  <si>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</si>
  <si>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</si>
  <si>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</si>
  <si>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</si>
  <si>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</si>
  <si>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</si>
  <si>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</si>
  <si>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</si>
  <si>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</si>
  <si>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</si>
  <si>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</si>
  <si>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</si>
  <si>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</si>
  <si>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</si>
  <si>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</si>
  <si>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</si>
  <si>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</si>
  <si>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</si>
  <si>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</si>
  <si>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</si>
  <si>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</si>
  <si>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</si>
  <si>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</si>
  <si>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</si>
  <si>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</si>
  <si>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</si>
  <si>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</si>
  <si>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</si>
  <si>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</si>
  <si>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</si>
  <si>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</si>
  <si>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</si>
  <si>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</si>
  <si>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</si>
  <si>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</si>
  <si>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</si>
  <si>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</si>
  <si>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</si>
  <si>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</si>
  <si>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</si>
  <si>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</si>
  <si>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</si>
  <si>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</si>
  <si>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</si>
  <si>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</si>
  <si>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</si>
  <si>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</si>
  <si>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</si>
  <si>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</si>
  <si>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</si>
  <si>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</si>
  <si>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</si>
  <si>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</si>
  <si>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</si>
  <si>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</si>
  <si>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</si>
  <si>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</si>
  <si>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</si>
  <si>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</si>
  <si>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</si>
  <si>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</si>
  <si>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</si>
  <si>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</si>
  <si>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</si>
  <si>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</si>
  <si>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</si>
  <si>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</si>
  <si>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</si>
  <si>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</si>
  <si>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</si>
  <si>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</si>
  <si>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</si>
  <si>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</si>
  <si>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</si>
  <si>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</si>
  <si>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</si>
  <si>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</si>
  <si>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</si>
  <si>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</si>
  <si>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</si>
  <si>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</si>
  <si>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</si>
  <si>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</si>
  <si>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</si>
  <si>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</si>
  <si>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</si>
  <si>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</si>
  <si>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</si>
  <si>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</si>
  <si>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</si>
  <si>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</si>
  <si>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</si>
  <si>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</si>
  <si>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</si>
  <si>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</si>
  <si>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</si>
  <si>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</si>
  <si>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</si>
  <si>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</si>
  <si>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</si>
  <si>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</si>
  <si>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</si>
  <si>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</si>
  <si>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</si>
  <si>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</si>
  <si>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</si>
  <si>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</si>
  <si>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</si>
  <si>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</si>
  <si>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</si>
  <si>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</si>
  <si>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</si>
  <si>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</si>
  <si>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</si>
  <si>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</si>
  <si>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</si>
  <si>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</si>
  <si>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</si>
  <si>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</si>
  <si>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</si>
  <si>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</si>
  <si>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</si>
  <si>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</si>
  <si>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</si>
  <si>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</si>
  <si>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</si>
  <si>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</si>
  <si>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</si>
  <si>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</si>
  <si>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</si>
  <si>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</si>
  <si>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</si>
  <si>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</si>
  <si>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</si>
  <si>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</si>
  <si>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</si>
  <si>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</si>
  <si>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</si>
  <si>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</si>
  <si>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</si>
  <si>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</si>
  <si>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</si>
  <si>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</si>
  <si>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</si>
  <si>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</si>
  <si>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</si>
  <si>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</si>
  <si>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</si>
  <si>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</si>
  <si>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</si>
  <si>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</si>
  <si>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</si>
  <si>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</si>
  <si>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</si>
  <si>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</si>
  <si>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</si>
  <si>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</si>
  <si>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</si>
  <si>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</si>
  <si>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</si>
  <si>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</si>
  <si>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</si>
  <si>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</si>
  <si>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</si>
  <si>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</si>
  <si>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</si>
  <si>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</si>
  <si>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</si>
  <si>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</si>
  <si>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</si>
  <si>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</si>
  <si>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</si>
  <si>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</si>
  <si>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</si>
  <si>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</si>
  <si>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</si>
  <si>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</si>
  <si>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</si>
  <si>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</si>
  <si>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</si>
  <si>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</si>
  <si>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</si>
  <si>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</si>
  <si>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</si>
  <si>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</si>
  <si>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</si>
  <si>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</si>
  <si>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</si>
  <si>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</si>
  <si>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</si>
  <si>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</si>
  <si>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</si>
  <si>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</si>
  <si>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</si>
  <si>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</si>
  <si>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</si>
  <si>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</si>
  <si>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</si>
  <si>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</si>
  <si>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</si>
  <si>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</si>
  <si>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</si>
  <si>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</si>
  <si>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</si>
  <si>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</si>
  <si>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</si>
  <si>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</si>
  <si>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</si>
  <si>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</si>
  <si>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</si>
  <si>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</si>
  <si>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</si>
  <si>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</si>
  <si>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</si>
  <si>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</si>
  <si>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</si>
  <si>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</si>
  <si>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</si>
  <si>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</si>
  <si>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</si>
  <si>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</si>
  <si>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</si>
  <si>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</si>
  <si>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</si>
  <si>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</si>
  <si>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</si>
  <si>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</si>
  <si>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</si>
  <si>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</si>
  <si>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</si>
  <si>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</si>
  <si>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</si>
  <si>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</si>
  <si>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</si>
  <si>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</si>
  <si>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</si>
  <si>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</si>
  <si>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</si>
  <si>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</si>
  <si>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</si>
  <si>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</si>
  <si>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</si>
  <si>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</si>
  <si>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</si>
  <si>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</si>
  <si>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</si>
  <si>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</si>
  <si>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</si>
  <si>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</si>
  <si>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</si>
  <si>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</si>
  <si>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</si>
  <si>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</si>
  <si>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</si>
  <si>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</si>
  <si>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</si>
  <si>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</si>
  <si>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</si>
  <si>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</si>
  <si>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</si>
  <si>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</si>
  <si>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</si>
  <si>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</si>
  <si>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</si>
  <si>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</si>
  <si>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</si>
  <si>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</si>
  <si>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</si>
  <si>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</si>
  <si>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</si>
  <si>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</si>
  <si>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</si>
  <si>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</si>
  <si>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</si>
  <si>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</si>
  <si>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</si>
  <si>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</si>
  <si>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</si>
  <si>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</si>
  <si>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</si>
  <si>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</si>
  <si>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</si>
  <si>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</si>
  <si>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</si>
  <si>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</si>
  <si>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</si>
  <si>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</si>
  <si>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</si>
  <si>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</si>
  <si>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</si>
  <si>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</si>
  <si>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</si>
  <si>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</si>
  <si>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</si>
  <si>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</si>
  <si>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</si>
  <si>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</si>
  <si>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</si>
  <si>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</si>
  <si>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</si>
  <si>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</si>
  <si>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</si>
  <si>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</si>
  <si>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</si>
  <si>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</si>
  <si>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</si>
  <si>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</si>
  <si>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</si>
  <si>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</si>
  <si>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</si>
  <si>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</si>
  <si>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</si>
  <si>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</si>
  <si>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</si>
  <si>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</si>
  <si>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</si>
  <si>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</si>
  <si>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</si>
  <si>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</si>
  <si>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</si>
  <si>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</si>
  <si>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</si>
  <si>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</si>
  <si>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</si>
  <si>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</si>
  <si>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</si>
  <si>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</si>
  <si>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</si>
  <si>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</si>
  <si>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</si>
  <si>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</si>
  <si>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</si>
  <si>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</si>
  <si>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</si>
  <si>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</si>
  <si>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</si>
  <si>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</si>
  <si>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</si>
  <si>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</si>
  <si>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</si>
  <si>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</si>
  <si>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</si>
  <si>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</si>
  <si>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</si>
  <si>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</si>
  <si>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</si>
  <si>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</si>
  <si>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</si>
  <si>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</si>
  <si>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</si>
  <si>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</si>
  <si>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</si>
  <si>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</si>
  <si>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</si>
  <si>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</si>
  <si>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</si>
  <si>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</si>
  <si>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</si>
  <si>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</si>
  <si>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</si>
  <si>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</si>
  <si>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</si>
  <si>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</si>
  <si>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</si>
  <si>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</si>
  <si>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</si>
  <si>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</si>
  <si>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</si>
  <si>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</si>
  <si>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</si>
  <si>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</si>
  <si>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</si>
  <si>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</si>
  <si>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</si>
  <si>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</si>
  <si>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</si>
  <si>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</si>
  <si>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</si>
  <si>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</si>
  <si>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</si>
  <si>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</si>
  <si>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</si>
  <si>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</si>
  <si>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</si>
  <si>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</si>
  <si>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</si>
  <si>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</si>
  <si>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</si>
  <si>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</si>
  <si>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</si>
  <si>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</si>
  <si>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</si>
  <si>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</si>
  <si>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</si>
  <si>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</si>
  <si>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</si>
  <si>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</si>
  <si>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</si>
  <si>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</si>
  <si>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</si>
  <si>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</si>
  <si>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</si>
  <si>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</si>
  <si>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</si>
  <si>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</si>
  <si>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</si>
  <si>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</si>
  <si>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</si>
  <si>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</si>
  <si>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</si>
  <si>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</si>
  <si>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</si>
  <si>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</si>
  <si>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</si>
  <si>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</si>
  <si>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</si>
  <si>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</si>
  <si>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</si>
  <si>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</si>
  <si>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</si>
  <si>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</si>
  <si>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</si>
  <si>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</si>
  <si>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</si>
  <si>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</si>
  <si>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</si>
  <si>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</si>
  <si>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</si>
  <si>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</si>
  <si>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</si>
  <si>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</si>
  <si>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</si>
  <si>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</si>
  <si>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</si>
  <si>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</si>
  <si>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</si>
  <si>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</si>
  <si>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</si>
  <si>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</si>
  <si>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</si>
  <si>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</si>
  <si>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</si>
  <si>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</si>
  <si>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</si>
  <si>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</si>
  <si>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</si>
  <si>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</si>
  <si>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</si>
  <si>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</si>
  <si>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</si>
  <si>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</si>
  <si>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</si>
  <si>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</si>
  <si>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</si>
  <si>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</si>
  <si>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</si>
  <si>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</si>
  <si>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</si>
  <si>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</si>
  <si>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</si>
  <si>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</si>
  <si>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</si>
  <si>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</si>
  <si>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</si>
  <si>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</si>
  <si>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</si>
  <si>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</si>
  <si>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</si>
  <si>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</si>
  <si>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</si>
  <si>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</si>
  <si>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</si>
  <si>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</si>
  <si>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</si>
  <si>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</si>
  <si>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</si>
  <si>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</si>
  <si>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</si>
  <si>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</si>
  <si>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</si>
  <si>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</si>
  <si>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</si>
  <si>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</si>
  <si>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</si>
  <si>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</si>
  <si>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</si>
  <si>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</si>
  <si>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</si>
  <si>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</si>
  <si>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</si>
  <si>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</si>
  <si>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</si>
  <si>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</si>
  <si>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</si>
  <si>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</si>
  <si>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</si>
  <si>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</si>
  <si>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</si>
  <si>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</si>
  <si>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</si>
  <si>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</si>
  <si>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</si>
  <si>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</si>
  <si>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</si>
  <si>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</si>
  <si>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</si>
  <si>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</si>
  <si>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</si>
  <si>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</si>
  <si>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</si>
  <si>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</si>
  <si>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</si>
  <si>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</si>
  <si>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</si>
  <si>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</si>
  <si>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</si>
  <si>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</si>
  <si>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</si>
  <si>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</si>
  <si>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</si>
  <si>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</si>
  <si>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</si>
  <si>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</si>
  <si>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</si>
  <si>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</si>
  <si>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</si>
  <si>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</si>
  <si>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</si>
  <si>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</si>
  <si>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</si>
  <si>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</si>
  <si>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</si>
  <si>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</si>
  <si>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</si>
  <si>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</si>
  <si>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</si>
  <si>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</si>
  <si>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</si>
  <si>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</si>
  <si>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</si>
  <si>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</si>
  <si>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</si>
  <si>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</si>
  <si>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</si>
  <si>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</si>
  <si>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</si>
  <si>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</si>
  <si>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</si>
  <si>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</si>
  <si>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</si>
  <si>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</si>
  <si>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</si>
  <si>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</si>
  <si>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</si>
  <si>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</si>
  <si>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</si>
  <si>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</si>
  <si>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</si>
  <si>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</si>
  <si>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</si>
  <si>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</si>
  <si>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</si>
  <si>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</si>
  <si>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</si>
  <si>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</si>
  <si>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</si>
  <si>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</si>
  <si>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</si>
  <si>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</si>
  <si>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</si>
  <si>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</si>
  <si>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</si>
  <si>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</si>
  <si>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</si>
  <si>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</si>
  <si>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</si>
  <si>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</si>
  <si>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</si>
  <si>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</si>
  <si>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</si>
  <si>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</si>
  <si>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</si>
  <si>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</si>
  <si>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</si>
  <si>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</si>
  <si>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</si>
  <si>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</si>
  <si>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</si>
  <si>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</si>
  <si>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</si>
  <si>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</si>
  <si>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</si>
  <si>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</si>
  <si>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</si>
  <si>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</si>
  <si>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</si>
  <si>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</si>
  <si>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</si>
  <si>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</si>
  <si>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</si>
  <si>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</si>
  <si>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</si>
  <si>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</si>
  <si>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</si>
  <si>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</si>
  <si>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</si>
  <si>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</si>
  <si>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</si>
  <si>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</si>
  <si>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</si>
  <si>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</si>
  <si>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</si>
  <si>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</si>
  <si>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</si>
  <si>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</si>
  <si>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</si>
  <si>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</si>
  <si>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</si>
  <si>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</si>
  <si>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</si>
  <si>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</si>
  <si>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</si>
  <si>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</si>
  <si>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</si>
  <si>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</si>
  <si>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</si>
  <si>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</si>
  <si>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</si>
  <si>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</si>
  <si>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</si>
  <si>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</si>
  <si>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</si>
  <si>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</si>
  <si>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</si>
  <si>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</si>
  <si>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</si>
  <si>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</si>
  <si>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</si>
  <si>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</si>
  <si>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</si>
  <si>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</si>
  <si>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</si>
  <si>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</si>
  <si>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</si>
  <si>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</si>
  <si>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</si>
  <si>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</si>
  <si>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</si>
  <si>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</si>
  <si>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</si>
  <si>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</si>
  <si>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</si>
  <si>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</si>
  <si>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</si>
  <si>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</si>
  <si>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</si>
  <si>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</si>
  <si>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</si>
  <si>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</si>
  <si>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</si>
  <si>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</si>
  <si>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</si>
  <si>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</si>
  <si>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</si>
  <si>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</si>
  <si>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</si>
  <si>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</si>
  <si>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</si>
  <si>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</si>
  <si>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</si>
  <si>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</si>
  <si>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</si>
  <si>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</si>
  <si>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</si>
  <si>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</si>
  <si>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</si>
  <si>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</si>
  <si>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</si>
  <si>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</si>
  <si>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</si>
  <si>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</si>
  <si>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</si>
  <si>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</si>
  <si>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</si>
  <si>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</si>
  <si>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</si>
  <si>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</si>
  <si>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</si>
  <si>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</si>
  <si>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</si>
  <si>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</si>
  <si>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</si>
  <si>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</si>
  <si>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</si>
  <si>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</si>
  <si>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</si>
  <si>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</si>
  <si>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</si>
  <si>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</si>
  <si>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</si>
  <si>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</si>
  <si>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</si>
  <si>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</si>
  <si>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</si>
  <si>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</si>
  <si>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</si>
  <si>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</si>
  <si>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</si>
  <si>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</si>
  <si>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</si>
  <si>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</si>
  <si>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</si>
  <si>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</si>
  <si>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</si>
  <si>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</si>
  <si>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</si>
  <si>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</si>
  <si>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</si>
  <si>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</si>
  <si>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</si>
  <si>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</si>
  <si>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</si>
  <si>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</si>
  <si>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</si>
  <si>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</si>
  <si>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</si>
  <si>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</si>
  <si>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</si>
  <si>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</si>
  <si>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</si>
  <si>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</si>
  <si>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</si>
  <si>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</si>
  <si>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</si>
  <si>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</si>
  <si>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</si>
  <si>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</si>
  <si>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</si>
  <si>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</si>
  <si>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</si>
  <si>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</si>
  <si>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</si>
  <si>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</si>
  <si>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</si>
  <si>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</si>
  <si>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</si>
  <si>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</si>
  <si>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</si>
  <si>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</si>
  <si>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</si>
  <si>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</si>
  <si>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</si>
  <si>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</si>
  <si>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</si>
  <si>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</si>
  <si>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</si>
  <si>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</si>
  <si>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</si>
  <si>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</si>
  <si>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</si>
  <si>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</si>
  <si>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</si>
  <si>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</si>
  <si>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</si>
  <si>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</si>
  <si>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</si>
  <si>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</si>
  <si>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</si>
  <si>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</si>
  <si>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</si>
  <si>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</si>
  <si>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</si>
  <si>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</si>
  <si>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</si>
  <si>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</si>
  <si>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</si>
  <si>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</si>
  <si>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</si>
  <si>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</si>
  <si>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</si>
  <si>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</si>
  <si>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</si>
  <si>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</si>
  <si>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</si>
  <si>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</si>
  <si>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</si>
  <si>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</si>
  <si>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</si>
  <si>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</si>
  <si>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</si>
  <si>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</si>
  <si>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</si>
  <si>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</si>
  <si>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</si>
  <si>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</si>
  <si>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</si>
  <si>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</si>
  <si>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</si>
  <si>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</si>
  <si>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</si>
  <si>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</si>
  <si>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</si>
  <si>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</si>
  <si>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</si>
  <si>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</si>
  <si>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</si>
  <si>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</si>
  <si>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</si>
  <si>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</si>
  <si>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</si>
  <si>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</si>
  <si>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</si>
  <si>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</si>
  <si>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</si>
  <si>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</si>
  <si>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</si>
  <si>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</si>
  <si>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</si>
  <si>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</si>
  <si>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</si>
  <si>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</si>
  <si>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</si>
  <si>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</si>
  <si>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</si>
  <si>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</si>
  <si>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</si>
  <si>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</si>
  <si>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</si>
  <si>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</si>
  <si>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</si>
  <si>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</si>
  <si>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</si>
  <si>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</si>
  <si>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</si>
  <si>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</si>
  <si>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</si>
  <si>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</si>
  <si>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</si>
  <si>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</si>
  <si>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</si>
  <si>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</si>
  <si>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</si>
  <si>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</si>
  <si>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</si>
  <si>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</si>
  <si>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</si>
  <si>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</si>
  <si>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</si>
  <si>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</si>
  <si>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</si>
  <si>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</si>
  <si>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</si>
  <si>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</si>
  <si>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</si>
  <si>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</si>
  <si>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</si>
  <si>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</si>
  <si>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</si>
  <si>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</si>
  <si>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</si>
  <si>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</si>
  <si>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</si>
  <si>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</si>
  <si>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</si>
  <si>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</si>
  <si>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</si>
  <si>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</si>
  <si>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</si>
  <si>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</si>
  <si>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</si>
  <si>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</si>
  <si>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</si>
  <si>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</si>
  <si>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</si>
  <si>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</si>
  <si>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</si>
  <si>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</si>
  <si>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</si>
  <si>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</si>
  <si>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</si>
  <si>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</si>
  <si>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</si>
  <si>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</si>
  <si>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</si>
  <si>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</si>
  <si>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</si>
  <si>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</si>
  <si>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</si>
  <si>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</si>
  <si>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</si>
  <si>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</si>
  <si>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</si>
  <si>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</si>
  <si>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</si>
  <si>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</si>
  <si>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</si>
  <si>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</si>
  <si>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</si>
  <si>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</si>
  <si>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</si>
  <si>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</si>
  <si>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</si>
  <si>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</si>
  <si>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</si>
  <si>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</si>
  <si>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</si>
  <si>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</si>
  <si>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</si>
  <si>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</si>
  <si>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</si>
  <si>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</si>
  <si>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</si>
  <si>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</si>
  <si>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</si>
  <si>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</si>
  <si>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</si>
  <si>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</si>
  <si>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</si>
  <si>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</si>
  <si>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</si>
  <si>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</si>
  <si>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</si>
  <si>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</si>
  <si>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</si>
  <si>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</si>
  <si>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</si>
  <si>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</si>
  <si>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</si>
  <si>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</si>
  <si>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</si>
  <si>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</si>
  <si>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</si>
  <si>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</si>
  <si>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</si>
  <si>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</si>
  <si>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</si>
  <si>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</si>
  <si>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</si>
  <si>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</si>
  <si>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</si>
  <si>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</si>
  <si>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</si>
  <si>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</si>
  <si>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</si>
  <si>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</si>
  <si>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</si>
  <si>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</si>
  <si>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</si>
  <si>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</si>
  <si>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</si>
  <si>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</si>
  <si>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</si>
  <si>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</si>
  <si>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</si>
  <si>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</si>
  <si>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</si>
  <si>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</si>
  <si>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</si>
  <si>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</si>
  <si>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</si>
  <si>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</si>
  <si>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</si>
  <si>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</si>
  <si>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</si>
  <si>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</si>
  <si>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</si>
  <si>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</si>
  <si>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</si>
  <si>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</si>
  <si>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</si>
  <si>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</si>
  <si>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</si>
  <si>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</si>
  <si>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</si>
  <si>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</si>
  <si>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</si>
  <si>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</si>
  <si>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</si>
  <si>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</si>
  <si>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</si>
  <si>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</si>
  <si>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</si>
  <si>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</si>
  <si>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</si>
  <si>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</si>
  <si>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</si>
  <si>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</si>
  <si>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</si>
  <si>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</si>
  <si>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</si>
  <si>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</si>
  <si>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</si>
  <si>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</si>
  <si>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</si>
  <si>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</si>
  <si>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</si>
  <si>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</si>
  <si>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</si>
  <si>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</si>
  <si>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</si>
  <si>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</si>
  <si>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</si>
  <si>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</si>
  <si>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</si>
  <si>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</si>
  <si>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</si>
  <si>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</si>
  <si>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</si>
  <si>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</si>
  <si>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</si>
  <si>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</si>
  <si>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</si>
  <si>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</si>
  <si>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</si>
  <si>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</si>
  <si>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</si>
  <si>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</si>
  <si>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</si>
  <si>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</si>
  <si>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</si>
  <si>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</si>
  <si>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</si>
  <si>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</si>
  <si>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</si>
  <si>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</si>
  <si>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</si>
  <si>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</si>
  <si>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</si>
  <si>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</si>
  <si>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</si>
  <si>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</si>
  <si>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</si>
  <si>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</si>
  <si>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</si>
  <si>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</si>
  <si>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</si>
  <si>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</si>
  <si>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</si>
  <si>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</si>
  <si>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</si>
  <si>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</si>
  <si>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</si>
  <si>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</si>
  <si>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</si>
  <si>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</si>
  <si>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</si>
  <si>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</si>
  <si>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</si>
  <si>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</si>
  <si>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</si>
  <si>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</si>
  <si>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</si>
  <si>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</si>
  <si>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</si>
  <si>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</si>
  <si>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</si>
  <si>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</si>
  <si>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</si>
  <si>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</si>
  <si>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</si>
  <si>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</si>
  <si>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</si>
  <si>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</si>
  <si>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</si>
  <si>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</si>
  <si>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</si>
  <si>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</si>
  <si>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</si>
  <si>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</si>
  <si>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</si>
  <si>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</si>
  <si>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</si>
  <si>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</si>
  <si>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</si>
  <si>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</si>
  <si>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</si>
  <si>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</si>
  <si>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</si>
  <si>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</si>
  <si>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</si>
  <si>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</si>
  <si>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</si>
  <si>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</si>
  <si>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</si>
  <si>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</si>
  <si>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</si>
  <si>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</si>
  <si>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</si>
  <si>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</si>
  <si>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</si>
  <si>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</si>
  <si>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</si>
  <si>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</si>
  <si>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</si>
  <si>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</si>
  <si>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</si>
  <si>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</si>
  <si>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</si>
  <si>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</si>
  <si>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</si>
  <si>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</si>
  <si>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</si>
  <si>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</si>
  <si>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</si>
  <si>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</si>
  <si>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</si>
  <si>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</si>
  <si>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</si>
  <si>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</si>
  <si>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</si>
  <si>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</si>
  <si>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</si>
  <si>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</si>
  <si>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</si>
  <si>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</si>
  <si>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</si>
  <si>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</si>
  <si>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</si>
  <si>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</si>
  <si>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</si>
  <si>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</si>
  <si>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</si>
  <si>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</si>
  <si>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</si>
  <si>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</si>
  <si>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</si>
  <si>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</si>
  <si>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</si>
  <si>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</si>
  <si>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</si>
  <si>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</si>
  <si>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</si>
  <si>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</si>
  <si>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</si>
  <si>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</si>
  <si>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</si>
  <si>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</si>
  <si>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</si>
  <si>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</si>
  <si>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</si>
  <si>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</si>
  <si>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</si>
  <si>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</si>
  <si>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</si>
  <si>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</si>
  <si>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</si>
  <si>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</si>
  <si>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</si>
  <si>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</si>
  <si>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</si>
  <si>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</si>
  <si>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</si>
  <si>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</si>
  <si>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</si>
  <si>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</si>
  <si>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</si>
  <si>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</si>
  <si>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</si>
  <si>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</si>
  <si>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</si>
  <si>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</si>
  <si>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</si>
  <si>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</si>
  <si>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</si>
  <si>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</si>
  <si>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</si>
  <si>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</si>
  <si>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</si>
  <si>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</si>
  <si>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</si>
  <si>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</si>
  <si>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</si>
  <si>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</si>
  <si>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</si>
  <si>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</si>
  <si>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</si>
  <si>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</si>
  <si>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</si>
  <si>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</si>
  <si>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</si>
  <si>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</si>
  <si>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</si>
  <si>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</si>
  <si>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</si>
  <si>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</si>
  <si>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</si>
  <si>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</si>
  <si>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</si>
  <si>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</si>
  <si>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</si>
  <si>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</si>
  <si>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</si>
  <si>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</si>
  <si>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</si>
  <si>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</si>
  <si>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</si>
  <si>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</si>
  <si>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</si>
  <si>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</si>
  <si>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</si>
  <si>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</si>
  <si>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</si>
  <si>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</si>
  <si>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</si>
  <si>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</si>
  <si>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</si>
  <si>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</si>
  <si>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</si>
  <si>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</si>
  <si>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</si>
  <si>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</si>
  <si>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</si>
  <si>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</si>
  <si>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</si>
  <si>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</si>
  <si>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</si>
  <si>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</si>
  <si>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</si>
  <si>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</si>
  <si>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</si>
  <si>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</si>
  <si>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</si>
  <si>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</si>
  <si>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</si>
  <si>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</si>
  <si>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</si>
  <si>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</si>
  <si>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</si>
  <si>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</si>
  <si>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</si>
  <si>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</si>
  <si>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</si>
  <si>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</si>
  <si>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</si>
  <si>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</si>
  <si>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</si>
  <si>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</si>
  <si>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</si>
  <si>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</si>
  <si>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</si>
  <si>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</si>
  <si>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</si>
  <si>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</si>
  <si>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</si>
  <si>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</si>
  <si>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</si>
  <si>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</si>
  <si>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</si>
  <si>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</si>
  <si>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</si>
  <si>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</si>
  <si>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</si>
  <si>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</si>
  <si>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</si>
  <si>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</si>
  <si>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</si>
  <si>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</si>
  <si>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</si>
  <si>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</si>
  <si>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</si>
  <si>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</si>
  <si>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</si>
  <si>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</si>
  <si>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</si>
  <si>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</si>
  <si>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</si>
  <si>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</si>
  <si>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</si>
  <si>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</si>
  <si>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</si>
  <si>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</si>
  <si>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</si>
  <si>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</si>
  <si>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</si>
  <si>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</si>
  <si>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</si>
  <si>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</si>
  <si>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</si>
  <si>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</si>
  <si>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</si>
  <si>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</si>
  <si>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</si>
  <si>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</si>
  <si>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</si>
  <si>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</si>
  <si>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</si>
  <si>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</si>
  <si>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</si>
  <si>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</si>
  <si>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</si>
  <si>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</si>
  <si>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</si>
  <si>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</si>
  <si>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</si>
  <si>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</si>
  <si>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</si>
  <si>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</si>
  <si>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</si>
  <si>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</si>
  <si>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</si>
  <si>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</si>
  <si>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</si>
  <si>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</si>
  <si>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</si>
  <si>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</si>
  <si>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</si>
  <si>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</si>
  <si>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</si>
  <si>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</si>
  <si>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</si>
  <si>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</si>
  <si>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</si>
  <si>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</si>
  <si>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</si>
  <si>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</si>
  <si>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</si>
  <si>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</si>
  <si>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</si>
  <si>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</si>
  <si>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</si>
  <si>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</si>
  <si>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</si>
  <si>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</si>
  <si>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</si>
  <si>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</si>
  <si>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</si>
  <si>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</si>
  <si>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</si>
  <si>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</si>
  <si>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</si>
  <si>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</si>
  <si>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</si>
  <si>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</si>
  <si>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</si>
  <si>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</si>
  <si>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</si>
  <si>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</si>
  <si>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</si>
  <si>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</si>
  <si>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</si>
  <si>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</si>
  <si>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</si>
  <si>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</si>
  <si>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</si>
  <si>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</si>
  <si>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</si>
  <si>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</si>
  <si>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</si>
  <si>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</si>
  <si>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</si>
  <si>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</si>
  <si>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</si>
  <si>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</si>
  <si>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</si>
  <si>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</si>
  <si>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</si>
  <si>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</si>
  <si>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</si>
  <si>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</si>
  <si>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</si>
  <si>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</si>
  <si>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</si>
  <si>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</si>
  <si>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</si>
  <si>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</si>
  <si>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</si>
  <si>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</si>
  <si>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</si>
  <si>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</si>
  <si>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</si>
  <si>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</si>
  <si>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</si>
  <si>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</si>
  <si>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</si>
  <si>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</si>
  <si>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</si>
  <si>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</si>
  <si>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</si>
  <si>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</si>
  <si>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</si>
  <si>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</si>
  <si>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</si>
  <si>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</si>
  <si>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</si>
  <si>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</si>
  <si>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</si>
  <si>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</si>
  <si>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</si>
  <si>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</si>
  <si>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</si>
  <si>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</si>
  <si>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</si>
  <si>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</si>
  <si>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</si>
  <si>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</si>
  <si>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</si>
  <si>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</si>
  <si>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</si>
  <si>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</si>
  <si>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</si>
  <si>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</si>
  <si>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</si>
  <si>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</si>
  <si>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</si>
  <si>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</si>
  <si>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</si>
  <si>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</si>
  <si>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</si>
  <si>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</si>
  <si>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</si>
  <si>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</si>
  <si>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</si>
  <si>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</si>
  <si>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</si>
  <si>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</si>
  <si>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</si>
  <si>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</si>
  <si>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</si>
  <si>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</si>
  <si>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</si>
  <si>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</si>
  <si>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</si>
  <si>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</si>
  <si>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</si>
  <si>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</si>
  <si>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</si>
  <si>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</si>
  <si>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</si>
  <si>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</si>
  <si>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</si>
  <si>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</si>
  <si>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</si>
  <si>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</si>
  <si>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</si>
  <si>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</si>
  <si>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</si>
  <si>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</si>
  <si>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</si>
  <si>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</si>
  <si>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</si>
  <si>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</si>
  <si>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</si>
  <si>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</si>
  <si>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</si>
  <si>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</si>
  <si>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</si>
  <si>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</si>
  <si>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</si>
  <si>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</si>
  <si>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</si>
  <si>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</si>
  <si>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</si>
  <si>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</si>
  <si>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</si>
  <si>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</si>
  <si>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</si>
  <si>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</si>
  <si>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</si>
  <si>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</si>
  <si>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</si>
  <si>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</si>
  <si>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</si>
  <si>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</si>
  <si>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</si>
  <si>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</si>
  <si>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</si>
  <si>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</si>
  <si>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</si>
  <si>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</si>
  <si>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</si>
  <si>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</si>
  <si>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</si>
  <si>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</si>
  <si>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</si>
  <si>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</si>
  <si>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</si>
  <si>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</si>
  <si>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</si>
  <si>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</si>
  <si>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</si>
  <si>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</si>
  <si>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</si>
  <si>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</si>
  <si>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</si>
  <si>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</si>
  <si>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</si>
  <si>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</si>
  <si>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</si>
  <si>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</si>
  <si>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</si>
  <si>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</si>
  <si>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</si>
  <si>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</si>
  <si>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</si>
  <si>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</si>
  <si>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</si>
  <si>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</si>
  <si>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</si>
  <si>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</si>
  <si>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</si>
  <si>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</si>
  <si>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</si>
  <si>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</si>
  <si>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</si>
  <si>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</si>
  <si>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</si>
  <si>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</si>
  <si>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</si>
  <si>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</si>
  <si>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</si>
  <si>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</si>
  <si>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</si>
  <si>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</si>
  <si>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</si>
  <si>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</si>
  <si>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</si>
  <si>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</si>
  <si>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</si>
  <si>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</si>
  <si>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</si>
  <si>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</si>
  <si>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</si>
  <si>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</si>
  <si>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</si>
  <si>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</si>
  <si>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</si>
  <si>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</si>
  <si>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</si>
  <si>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</si>
  <si>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</si>
  <si>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</si>
  <si>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</si>
  <si>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</si>
  <si>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</si>
  <si>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</si>
  <si>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</si>
  <si>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</si>
  <si>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</si>
  <si>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</si>
  <si>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</si>
  <si>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</si>
  <si>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</si>
  <si>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</si>
  <si>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</si>
  <si>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</si>
  <si>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</si>
  <si>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</si>
  <si>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</si>
  <si>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</si>
  <si>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</si>
  <si>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</si>
  <si>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</si>
  <si>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</si>
  <si>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</si>
  <si>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</si>
  <si>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</si>
  <si>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</si>
  <si>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</si>
  <si>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</si>
  <si>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</si>
  <si>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</si>
  <si>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</si>
  <si>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</si>
  <si>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</si>
  <si>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</si>
  <si>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</si>
  <si>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</si>
  <si>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</si>
  <si>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</si>
  <si>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</si>
  <si>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</si>
  <si>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</si>
  <si>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</si>
  <si>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</si>
  <si>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</si>
  <si>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</si>
  <si>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</si>
  <si>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</si>
  <si>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</si>
  <si>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</si>
  <si>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</si>
  <si>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</si>
  <si>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</si>
  <si>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</si>
  <si>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</si>
  <si>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</si>
  <si>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</si>
  <si>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</si>
  <si>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</si>
  <si>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</si>
  <si>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</si>
  <si>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</si>
  <si>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</si>
  <si>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</si>
  <si>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</si>
  <si>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</si>
  <si>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</si>
  <si>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</si>
  <si>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</si>
  <si>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</si>
  <si>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</si>
  <si>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</si>
  <si>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</si>
  <si>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</si>
  <si>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</si>
  <si>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</si>
  <si>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</si>
  <si>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</si>
  <si>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</si>
  <si>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</si>
  <si>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</si>
  <si>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</si>
  <si>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</si>
  <si>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</si>
  <si>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</si>
  <si>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</si>
  <si>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</si>
  <si>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</si>
  <si>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</si>
  <si>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</si>
  <si>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</si>
  <si>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</si>
  <si>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</si>
  <si>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</si>
  <si>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</si>
  <si>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</si>
  <si>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</si>
  <si>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</si>
  <si>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</si>
  <si>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</si>
  <si>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</si>
  <si>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</si>
  <si>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</si>
  <si>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</si>
  <si>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</si>
  <si>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</si>
  <si>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</si>
  <si>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</si>
  <si>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</si>
  <si>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</si>
  <si>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CARGA FALLIDA</t>
  </si>
  <si>
    <t>335860208</t>
  </si>
  <si>
    <t>335860195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</si>
  <si>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</si>
  <si>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</si>
  <si>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</si>
  <si>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</si>
  <si>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</si>
  <si>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</si>
  <si>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</si>
  <si>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</si>
  <si>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</si>
  <si>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</si>
  <si>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>SIN EFCTIVO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</si>
  <si>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</si>
  <si>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</si>
  <si>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</si>
  <si>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</si>
  <si>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</si>
  <si>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</si>
  <si>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</si>
  <si>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</si>
  <si>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</si>
  <si>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</si>
  <si>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</si>
  <si>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</si>
  <si>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</si>
  <si>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</si>
  <si>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</si>
  <si>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</si>
  <si>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</si>
  <si>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</si>
  <si>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</si>
  <si>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</si>
  <si>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</si>
  <si>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</si>
  <si>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</si>
  <si>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</si>
  <si>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</si>
  <si>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</si>
  <si>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</si>
  <si>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</si>
  <si>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</si>
  <si>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</si>
  <si>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</si>
  <si>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</si>
  <si>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</si>
  <si>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</si>
  <si>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</si>
  <si>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</si>
  <si>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</si>
  <si>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</si>
  <si>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</si>
  <si>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</si>
  <si>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</si>
  <si>
    <t>335860350</t>
  </si>
  <si>
    <t>335860346</t>
  </si>
  <si>
    <t>335860339</t>
  </si>
  <si>
    <t>335860322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</si>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</sst>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6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6" xfId="0" applyFont="1" applyFill="1" applyBorder="1" applyAlignment="1">
      <alignment horizontal="left" vertical="center"/>
    </xf>
    <xf numFmtId="0" fontId="0" fillId="0" borderId="0" xfId="0" applyFill="1" applyBorder="1"/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4"/>
      <tableStyleElement type="headerRow" dxfId="503"/>
      <tableStyleElement type="totalRow" dxfId="502"/>
      <tableStyleElement type="firstColumn" dxfId="501"/>
      <tableStyleElement type="lastColumn" dxfId="500"/>
      <tableStyleElement type="firstRowStripe" dxfId="499"/>
      <tableStyleElement type="firstColumnStripe" dxfId="4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zoomScale="80" zoomScaleNormal="80" workbookViewId="0">
      <pane ySplit="4" topLeftCell="A5" activePane="bottomLeft" state="frozen"/>
      <selection pane="bottomLeft" activeCell="D10" sqref="D10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2.140625" style="47" bestFit="1" customWidth="1"/>
    <col min="7" max="7" width="54.140625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2.285156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4" t="s">
        <v>2160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2640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5">
        <v>335856901</v>
      </c>
      <c r="C5" s="118">
        <v>44303.790578703702</v>
      </c>
      <c r="D5" s="119" t="s">
        <v>2467</v>
      </c>
      <c r="E5" s="120">
        <v>486</v>
      </c>
      <c r="F5" s="138" t="str">
        <f>VLOOKUP(E5,VIP!$A$2:$O12642,2,0)</f>
        <v>DRBR486</v>
      </c>
      <c r="G5" s="119" t="str">
        <f>VLOOKUP(E5,'LISTADO ATM'!$A$2:$B$900,2,0)</f>
        <v xml:space="preserve">ATM Olé La Caleta </v>
      </c>
      <c r="H5" s="119" t="str">
        <f>VLOOKUP(E5,VIP!$A$2:$O17563,7,FALSE)</f>
        <v>Si</v>
      </c>
      <c r="I5" s="119" t="str">
        <f>VLOOKUP(E5,VIP!$A$2:$O9528,8,FALSE)</f>
        <v>Si</v>
      </c>
      <c r="J5" s="119" t="str">
        <f>VLOOKUP(E5,VIP!$A$2:$O9478,8,FALSE)</f>
        <v>Si</v>
      </c>
      <c r="K5" s="119" t="str">
        <f>VLOOKUP(E5,VIP!$A$2:$O13052,6,0)</f>
        <v>NO</v>
      </c>
      <c r="L5" s="121" t="s">
        <v>2528</v>
      </c>
      <c r="M5" s="117" t="s">
        <v>2464</v>
      </c>
      <c r="N5" s="117" t="s">
        <v>2471</v>
      </c>
      <c r="O5" s="138" t="s">
        <v>2472</v>
      </c>
      <c r="P5" s="133"/>
      <c r="Q5" s="117" t="s">
        <v>2528</v>
      </c>
    </row>
    <row r="6" spans="1:18" s="99" customFormat="1" ht="18" x14ac:dyDescent="0.25">
      <c r="A6" s="119" t="str">
        <f>VLOOKUP(E6,'LISTADO ATM'!$A$2:$C$901,3,0)</f>
        <v>DISTRITO NACIONAL</v>
      </c>
      <c r="B6" s="135">
        <v>335858712</v>
      </c>
      <c r="C6" s="118">
        <v>44305.785381944443</v>
      </c>
      <c r="D6" s="119" t="s">
        <v>2188</v>
      </c>
      <c r="E6" s="120">
        <v>486</v>
      </c>
      <c r="F6" s="138" t="str">
        <f>VLOOKUP(E6,VIP!$A$2:$O12661,2,0)</f>
        <v>DRBR486</v>
      </c>
      <c r="G6" s="119" t="str">
        <f>VLOOKUP(E6,'LISTADO ATM'!$A$2:$B$900,2,0)</f>
        <v xml:space="preserve">ATM Olé La Caleta </v>
      </c>
      <c r="H6" s="119" t="str">
        <f>VLOOKUP(E6,VIP!$A$2:$O17582,7,FALSE)</f>
        <v>Si</v>
      </c>
      <c r="I6" s="119" t="str">
        <f>VLOOKUP(E6,VIP!$A$2:$O9547,8,FALSE)</f>
        <v>Si</v>
      </c>
      <c r="J6" s="119" t="str">
        <f>VLOOKUP(E6,VIP!$A$2:$O9497,8,FALSE)</f>
        <v>Si</v>
      </c>
      <c r="K6" s="119" t="str">
        <f>VLOOKUP(E6,VIP!$A$2:$O13071,6,0)</f>
        <v>NO</v>
      </c>
      <c r="L6" s="121" t="s">
        <v>2227</v>
      </c>
      <c r="M6" s="117" t="s">
        <v>2464</v>
      </c>
      <c r="N6" s="117" t="s">
        <v>2471</v>
      </c>
      <c r="O6" s="138" t="s">
        <v>2473</v>
      </c>
      <c r="P6" s="133"/>
      <c r="Q6" s="117" t="s">
        <v>2227</v>
      </c>
    </row>
    <row r="7" spans="1:18" s="99" customFormat="1" ht="18" x14ac:dyDescent="0.25">
      <c r="A7" s="119" t="str">
        <f>VLOOKUP(E7,'LISTADO ATM'!$A$2:$C$901,3,0)</f>
        <v>SUR</v>
      </c>
      <c r="B7" s="135" t="s">
        <v>2588</v>
      </c>
      <c r="C7" s="118">
        <v>44306.737118055556</v>
      </c>
      <c r="D7" s="119" t="s">
        <v>2188</v>
      </c>
      <c r="E7" s="120">
        <v>584</v>
      </c>
      <c r="F7" s="138" t="str">
        <f>VLOOKUP(E7,VIP!$A$2:$O12677,2,0)</f>
        <v>DRBR404</v>
      </c>
      <c r="G7" s="119" t="str">
        <f>VLOOKUP(E7,'LISTADO ATM'!$A$2:$B$900,2,0)</f>
        <v xml:space="preserve">ATM Oficina San Cristóbal I </v>
      </c>
      <c r="H7" s="119" t="str">
        <f>VLOOKUP(E7,VIP!$A$2:$O17598,7,FALSE)</f>
        <v>Si</v>
      </c>
      <c r="I7" s="119" t="str">
        <f>VLOOKUP(E7,VIP!$A$2:$O9563,8,FALSE)</f>
        <v>Si</v>
      </c>
      <c r="J7" s="119" t="str">
        <f>VLOOKUP(E7,VIP!$A$2:$O9513,8,FALSE)</f>
        <v>Si</v>
      </c>
      <c r="K7" s="119" t="str">
        <f>VLOOKUP(E7,VIP!$A$2:$O13087,6,0)</f>
        <v>SI</v>
      </c>
      <c r="L7" s="121" t="s">
        <v>2227</v>
      </c>
      <c r="M7" s="117" t="s">
        <v>2464</v>
      </c>
      <c r="N7" s="117" t="s">
        <v>2471</v>
      </c>
      <c r="O7" s="138" t="s">
        <v>2473</v>
      </c>
      <c r="P7" s="133"/>
      <c r="Q7" s="117" t="s">
        <v>2227</v>
      </c>
    </row>
    <row r="8" spans="1:18" s="99" customFormat="1" ht="18" x14ac:dyDescent="0.25">
      <c r="A8" s="119" t="str">
        <f>VLOOKUP(E8,'LISTADO ATM'!$A$2:$C$901,3,0)</f>
        <v>SUR</v>
      </c>
      <c r="B8" s="135" t="s">
        <v>2618</v>
      </c>
      <c r="C8" s="118">
        <v>44307.232407407406</v>
      </c>
      <c r="D8" s="119" t="s">
        <v>2467</v>
      </c>
      <c r="E8" s="120">
        <v>584</v>
      </c>
      <c r="F8" s="138" t="str">
        <f>VLOOKUP(E8,VIP!$A$2:$O12687,2,0)</f>
        <v>DRBR404</v>
      </c>
      <c r="G8" s="119" t="str">
        <f>VLOOKUP(E8,'LISTADO ATM'!$A$2:$B$900,2,0)</f>
        <v xml:space="preserve">ATM Oficina San Cristóbal I </v>
      </c>
      <c r="H8" s="119" t="str">
        <f>VLOOKUP(E8,VIP!$A$2:$O17608,7,FALSE)</f>
        <v>Si</v>
      </c>
      <c r="I8" s="119" t="str">
        <f>VLOOKUP(E8,VIP!$A$2:$O9573,8,FALSE)</f>
        <v>Si</v>
      </c>
      <c r="J8" s="119" t="str">
        <f>VLOOKUP(E8,VIP!$A$2:$O9523,8,FALSE)</f>
        <v>Si</v>
      </c>
      <c r="K8" s="119" t="str">
        <f>VLOOKUP(E8,VIP!$A$2:$O13097,6,0)</f>
        <v>SI</v>
      </c>
      <c r="L8" s="121" t="s">
        <v>2427</v>
      </c>
      <c r="M8" s="117" t="s">
        <v>2464</v>
      </c>
      <c r="N8" s="117" t="s">
        <v>2471</v>
      </c>
      <c r="O8" s="138" t="s">
        <v>2472</v>
      </c>
      <c r="P8" s="133"/>
      <c r="Q8" s="117" t="s">
        <v>2427</v>
      </c>
    </row>
    <row r="9" spans="1:18" s="99" customFormat="1" ht="18" x14ac:dyDescent="0.25">
      <c r="A9" s="119" t="str">
        <f>VLOOKUP(E9,'LISTADO ATM'!$A$2:$C$901,3,0)</f>
        <v>ESTE</v>
      </c>
      <c r="B9" s="135" t="s">
        <v>2602</v>
      </c>
      <c r="C9" s="118">
        <v>44306.875763888886</v>
      </c>
      <c r="D9" s="119" t="s">
        <v>2188</v>
      </c>
      <c r="E9" s="120">
        <v>634</v>
      </c>
      <c r="F9" s="138" t="str">
        <f>VLOOKUP(E9,VIP!$A$2:$O12678,2,0)</f>
        <v>DRBR273</v>
      </c>
      <c r="G9" s="119" t="str">
        <f>VLOOKUP(E9,'LISTADO ATM'!$A$2:$B$900,2,0)</f>
        <v xml:space="preserve">ATM Ayuntamiento Los Llanos (SPM) </v>
      </c>
      <c r="H9" s="119" t="str">
        <f>VLOOKUP(E9,VIP!$A$2:$O17599,7,FALSE)</f>
        <v>Si</v>
      </c>
      <c r="I9" s="119" t="str">
        <f>VLOOKUP(E9,VIP!$A$2:$O9564,8,FALSE)</f>
        <v>Si</v>
      </c>
      <c r="J9" s="119" t="str">
        <f>VLOOKUP(E9,VIP!$A$2:$O9514,8,FALSE)</f>
        <v>Si</v>
      </c>
      <c r="K9" s="119" t="str">
        <f>VLOOKUP(E9,VIP!$A$2:$O13088,6,0)</f>
        <v>NO</v>
      </c>
      <c r="L9" s="121" t="s">
        <v>2227</v>
      </c>
      <c r="M9" s="117" t="s">
        <v>2464</v>
      </c>
      <c r="N9" s="117" t="s">
        <v>2471</v>
      </c>
      <c r="O9" s="138" t="s">
        <v>2473</v>
      </c>
      <c r="P9" s="133"/>
      <c r="Q9" s="117" t="s">
        <v>2227</v>
      </c>
    </row>
    <row r="10" spans="1:18" s="99" customFormat="1" ht="18" x14ac:dyDescent="0.25">
      <c r="A10" s="119" t="str">
        <f>VLOOKUP(E10,'LISTADO ATM'!$A$2:$C$901,3,0)</f>
        <v>ESTE</v>
      </c>
      <c r="B10" s="135" t="s">
        <v>2626</v>
      </c>
      <c r="C10" s="118">
        <v>44307.242673611108</v>
      </c>
      <c r="D10" s="119" t="s">
        <v>2467</v>
      </c>
      <c r="E10" s="120">
        <v>634</v>
      </c>
      <c r="F10" s="139" t="str">
        <f>VLOOKUP(E10,VIP!$A$2:$O12695,2,0)</f>
        <v>DRBR273</v>
      </c>
      <c r="G10" s="119" t="str">
        <f>VLOOKUP(E10,'LISTADO ATM'!$A$2:$B$900,2,0)</f>
        <v xml:space="preserve">ATM Ayuntamiento Los Llanos (SPM) </v>
      </c>
      <c r="H10" s="119" t="str">
        <f>VLOOKUP(E10,VIP!$A$2:$O17616,7,FALSE)</f>
        <v>Si</v>
      </c>
      <c r="I10" s="119" t="str">
        <f>VLOOKUP(E10,VIP!$A$2:$O9581,8,FALSE)</f>
        <v>Si</v>
      </c>
      <c r="J10" s="119" t="str">
        <f>VLOOKUP(E10,VIP!$A$2:$O9531,8,FALSE)</f>
        <v>Si</v>
      </c>
      <c r="K10" s="119" t="str">
        <f>VLOOKUP(E10,VIP!$A$2:$O13105,6,0)</f>
        <v>NO</v>
      </c>
      <c r="L10" s="121" t="s">
        <v>2427</v>
      </c>
      <c r="M10" s="117" t="s">
        <v>2464</v>
      </c>
      <c r="N10" s="117" t="s">
        <v>2471</v>
      </c>
      <c r="O10" s="139" t="s">
        <v>2472</v>
      </c>
      <c r="P10" s="133"/>
      <c r="Q10" s="117" t="s">
        <v>2427</v>
      </c>
    </row>
    <row r="11" spans="1:18" s="99" customFormat="1" ht="18" x14ac:dyDescent="0.25">
      <c r="A11" s="119" t="str">
        <f>VLOOKUP(E11,'LISTADO ATM'!$A$2:$C$901,3,0)</f>
        <v>DISTRITO NACIONAL</v>
      </c>
      <c r="B11" s="135">
        <v>335858595</v>
      </c>
      <c r="C11" s="118">
        <v>44305.693993055553</v>
      </c>
      <c r="D11" s="119" t="s">
        <v>2467</v>
      </c>
      <c r="E11" s="120">
        <v>904</v>
      </c>
      <c r="F11" s="139" t="str">
        <f>VLOOKUP(E11,VIP!$A$2:$O12674,2,0)</f>
        <v>DRBR24B</v>
      </c>
      <c r="G11" s="119" t="str">
        <f>VLOOKUP(E11,'LISTADO ATM'!$A$2:$B$900,2,0)</f>
        <v xml:space="preserve">ATM Oficina Multicentro La Sirena Churchill </v>
      </c>
      <c r="H11" s="119" t="str">
        <f>VLOOKUP(E11,VIP!$A$2:$O17595,7,FALSE)</f>
        <v>Si</v>
      </c>
      <c r="I11" s="119" t="str">
        <f>VLOOKUP(E11,VIP!$A$2:$O9560,8,FALSE)</f>
        <v>Si</v>
      </c>
      <c r="J11" s="119" t="str">
        <f>VLOOKUP(E11,VIP!$A$2:$O9510,8,FALSE)</f>
        <v>Si</v>
      </c>
      <c r="K11" s="119" t="str">
        <f>VLOOKUP(E11,VIP!$A$2:$O13084,6,0)</f>
        <v>SI</v>
      </c>
      <c r="L11" s="121" t="s">
        <v>2528</v>
      </c>
      <c r="M11" s="117" t="s">
        <v>2464</v>
      </c>
      <c r="N11" s="117" t="s">
        <v>2471</v>
      </c>
      <c r="O11" s="139" t="s">
        <v>2472</v>
      </c>
      <c r="P11" s="133"/>
      <c r="Q11" s="117" t="s">
        <v>2528</v>
      </c>
    </row>
    <row r="12" spans="1:18" s="99" customFormat="1" ht="18" x14ac:dyDescent="0.25">
      <c r="A12" s="119" t="str">
        <f>VLOOKUP(E12,'LISTADO ATM'!$A$2:$C$901,3,0)</f>
        <v>DISTRITO NACIONAL</v>
      </c>
      <c r="B12" s="135" t="s">
        <v>2592</v>
      </c>
      <c r="C12" s="118">
        <v>44306.696782407409</v>
      </c>
      <c r="D12" s="119" t="s">
        <v>2188</v>
      </c>
      <c r="E12" s="120">
        <v>904</v>
      </c>
      <c r="F12" s="139" t="str">
        <f>VLOOKUP(E12,VIP!$A$2:$O12681,2,0)</f>
        <v>DRBR24B</v>
      </c>
      <c r="G12" s="119" t="str">
        <f>VLOOKUP(E12,'LISTADO ATM'!$A$2:$B$900,2,0)</f>
        <v xml:space="preserve">ATM Oficina Multicentro La Sirena Churchill </v>
      </c>
      <c r="H12" s="119" t="str">
        <f>VLOOKUP(E12,VIP!$A$2:$O17602,7,FALSE)</f>
        <v>Si</v>
      </c>
      <c r="I12" s="119" t="str">
        <f>VLOOKUP(E12,VIP!$A$2:$O9567,8,FALSE)</f>
        <v>Si</v>
      </c>
      <c r="J12" s="119" t="str">
        <f>VLOOKUP(E12,VIP!$A$2:$O9517,8,FALSE)</f>
        <v>Si</v>
      </c>
      <c r="K12" s="119" t="str">
        <f>VLOOKUP(E12,VIP!$A$2:$O13091,6,0)</f>
        <v>SI</v>
      </c>
      <c r="L12" s="121" t="s">
        <v>2253</v>
      </c>
      <c r="M12" s="117" t="s">
        <v>2464</v>
      </c>
      <c r="N12" s="117" t="s">
        <v>2471</v>
      </c>
      <c r="O12" s="139" t="s">
        <v>2473</v>
      </c>
      <c r="P12" s="133"/>
      <c r="Q12" s="117" t="s">
        <v>2253</v>
      </c>
    </row>
    <row r="13" spans="1:18" s="99" customFormat="1" ht="18" x14ac:dyDescent="0.25">
      <c r="A13" s="119" t="str">
        <f>VLOOKUP(E13,'LISTADO ATM'!$A$2:$C$901,3,0)</f>
        <v>NORTE</v>
      </c>
      <c r="B13" s="135">
        <v>335859754</v>
      </c>
      <c r="C13" s="118">
        <v>44306.584178240744</v>
      </c>
      <c r="D13" s="119" t="s">
        <v>2189</v>
      </c>
      <c r="E13" s="120">
        <v>926</v>
      </c>
      <c r="F13" s="139" t="str">
        <f>VLOOKUP(E13,VIP!$A$2:$O12683,2,0)</f>
        <v>DRBR926</v>
      </c>
      <c r="G13" s="119" t="str">
        <f>VLOOKUP(E13,'LISTADO ATM'!$A$2:$B$900,2,0)</f>
        <v>ATM S/M Juan Cepin</v>
      </c>
      <c r="H13" s="119" t="str">
        <f>VLOOKUP(E13,VIP!$A$2:$O17604,7,FALSE)</f>
        <v>N/A</v>
      </c>
      <c r="I13" s="119" t="str">
        <f>VLOOKUP(E13,VIP!$A$2:$O9569,8,FALSE)</f>
        <v>N/A</v>
      </c>
      <c r="J13" s="119" t="str">
        <f>VLOOKUP(E13,VIP!$A$2:$O9519,8,FALSE)</f>
        <v>N/A</v>
      </c>
      <c r="K13" s="119" t="str">
        <f>VLOOKUP(E13,VIP!$A$2:$O13093,6,0)</f>
        <v>N/A</v>
      </c>
      <c r="L13" s="121" t="s">
        <v>2436</v>
      </c>
      <c r="M13" s="117" t="s">
        <v>2464</v>
      </c>
      <c r="N13" s="117" t="s">
        <v>2471</v>
      </c>
      <c r="O13" s="139" t="s">
        <v>2585</v>
      </c>
      <c r="P13" s="133"/>
      <c r="Q13" s="117" t="s">
        <v>2436</v>
      </c>
    </row>
    <row r="14" spans="1:18" s="99" customFormat="1" ht="18" x14ac:dyDescent="0.25">
      <c r="A14" s="119" t="str">
        <f>VLOOKUP(E14,'LISTADO ATM'!$A$2:$C$901,3,0)</f>
        <v>NORTE</v>
      </c>
      <c r="B14" s="135" t="s">
        <v>2615</v>
      </c>
      <c r="C14" s="118">
        <v>44307.155034722222</v>
      </c>
      <c r="D14" s="119" t="s">
        <v>2189</v>
      </c>
      <c r="E14" s="120">
        <v>926</v>
      </c>
      <c r="F14" s="139" t="str">
        <f>VLOOKUP(E14,VIP!$A$2:$O12684,2,0)</f>
        <v>DRBR926</v>
      </c>
      <c r="G14" s="119" t="str">
        <f>VLOOKUP(E14,'LISTADO ATM'!$A$2:$B$900,2,0)</f>
        <v>ATM S/M Juan Cepin</v>
      </c>
      <c r="H14" s="119" t="str">
        <f>VLOOKUP(E14,VIP!$A$2:$O17605,7,FALSE)</f>
        <v>N/A</v>
      </c>
      <c r="I14" s="119" t="str">
        <f>VLOOKUP(E14,VIP!$A$2:$O9570,8,FALSE)</f>
        <v>N/A</v>
      </c>
      <c r="J14" s="119" t="str">
        <f>VLOOKUP(E14,VIP!$A$2:$O9520,8,FALSE)</f>
        <v>N/A</v>
      </c>
      <c r="K14" s="119" t="str">
        <f>VLOOKUP(E14,VIP!$A$2:$O13094,6,0)</f>
        <v>N/A</v>
      </c>
      <c r="L14" s="121" t="s">
        <v>2253</v>
      </c>
      <c r="M14" s="117" t="s">
        <v>2464</v>
      </c>
      <c r="N14" s="117" t="s">
        <v>2471</v>
      </c>
      <c r="O14" s="139" t="s">
        <v>2600</v>
      </c>
      <c r="P14" s="133"/>
      <c r="Q14" s="117" t="s">
        <v>2253</v>
      </c>
    </row>
    <row r="15" spans="1:18" s="99" customFormat="1" ht="18" x14ac:dyDescent="0.25">
      <c r="A15" s="119" t="str">
        <f>VLOOKUP(E15,'LISTADO ATM'!$A$2:$C$901,3,0)</f>
        <v>SUR</v>
      </c>
      <c r="B15" s="135">
        <v>335859763</v>
      </c>
      <c r="C15" s="118">
        <v>44306.587881944448</v>
      </c>
      <c r="D15" s="119" t="s">
        <v>2188</v>
      </c>
      <c r="E15" s="120">
        <v>5</v>
      </c>
      <c r="F15" s="139" t="str">
        <f>VLOOKUP(E15,VIP!$A$2:$O12680,2,0)</f>
        <v>DRBR005</v>
      </c>
      <c r="G15" s="119" t="str">
        <f>VLOOKUP(E15,'LISTADO ATM'!$A$2:$B$900,2,0)</f>
        <v>ATM Oficina Autoservicio Villa Ofelia (San Juan)</v>
      </c>
      <c r="H15" s="119" t="str">
        <f>VLOOKUP(E15,VIP!$A$2:$O17601,7,FALSE)</f>
        <v>Si</v>
      </c>
      <c r="I15" s="119" t="str">
        <f>VLOOKUP(E15,VIP!$A$2:$O9566,8,FALSE)</f>
        <v>Si</v>
      </c>
      <c r="J15" s="119" t="str">
        <f>VLOOKUP(E15,VIP!$A$2:$O9516,8,FALSE)</f>
        <v>Si</v>
      </c>
      <c r="K15" s="119" t="str">
        <f>VLOOKUP(E15,VIP!$A$2:$O13090,6,0)</f>
        <v>NO</v>
      </c>
      <c r="L15" s="121" t="s">
        <v>2227</v>
      </c>
      <c r="M15" s="117" t="s">
        <v>2464</v>
      </c>
      <c r="N15" s="117" t="s">
        <v>2471</v>
      </c>
      <c r="O15" s="139" t="s">
        <v>2473</v>
      </c>
      <c r="P15" s="133"/>
      <c r="Q15" s="117" t="s">
        <v>2227</v>
      </c>
    </row>
    <row r="16" spans="1:18" s="99" customFormat="1" ht="18" x14ac:dyDescent="0.25">
      <c r="A16" s="119" t="str">
        <f>VLOOKUP(E16,'LISTADO ATM'!$A$2:$C$901,3,0)</f>
        <v>SUR</v>
      </c>
      <c r="B16" s="135">
        <v>335858727</v>
      </c>
      <c r="C16" s="118">
        <v>44305.794641203705</v>
      </c>
      <c r="D16" s="119" t="s">
        <v>2188</v>
      </c>
      <c r="E16" s="120">
        <v>6</v>
      </c>
      <c r="F16" s="144" t="str">
        <f>VLOOKUP(E16,VIP!$A$2:$O12658,2,0)</f>
        <v>DRBR006</v>
      </c>
      <c r="G16" s="119" t="str">
        <f>VLOOKUP(E16,'LISTADO ATM'!$A$2:$B$900,2,0)</f>
        <v xml:space="preserve">ATM Plaza WAO San Juan </v>
      </c>
      <c r="H16" s="119" t="str">
        <f>VLOOKUP(E16,VIP!$A$2:$O17579,7,FALSE)</f>
        <v>N/A</v>
      </c>
      <c r="I16" s="119" t="str">
        <f>VLOOKUP(E16,VIP!$A$2:$O9544,8,FALSE)</f>
        <v>N/A</v>
      </c>
      <c r="J16" s="119" t="str">
        <f>VLOOKUP(E16,VIP!$A$2:$O9494,8,FALSE)</f>
        <v>N/A</v>
      </c>
      <c r="K16" s="119" t="str">
        <f>VLOOKUP(E16,VIP!$A$2:$O13068,6,0)</f>
        <v/>
      </c>
      <c r="L16" s="121" t="s">
        <v>2227</v>
      </c>
      <c r="M16" s="117" t="s">
        <v>2464</v>
      </c>
      <c r="N16" s="117" t="s">
        <v>2471</v>
      </c>
      <c r="O16" s="139" t="s">
        <v>2473</v>
      </c>
      <c r="P16" s="133"/>
      <c r="Q16" s="117" t="s">
        <v>2227</v>
      </c>
    </row>
    <row r="17" spans="1:17" s="99" customFormat="1" ht="18" x14ac:dyDescent="0.25">
      <c r="A17" s="119" t="str">
        <f>VLOOKUP(E17,'LISTADO ATM'!$A$2:$C$901,3,0)</f>
        <v>DISTRITO NACIONAL</v>
      </c>
      <c r="B17" s="135">
        <v>335859006</v>
      </c>
      <c r="C17" s="118">
        <v>44306.38009259259</v>
      </c>
      <c r="D17" s="119" t="s">
        <v>2188</v>
      </c>
      <c r="E17" s="120">
        <v>18</v>
      </c>
      <c r="F17" s="139" t="str">
        <f>VLOOKUP(E17,VIP!$A$2:$O12673,2,0)</f>
        <v>DRBR018</v>
      </c>
      <c r="G17" s="119" t="str">
        <f>VLOOKUP(E17,'LISTADO ATM'!$A$2:$B$900,2,0)</f>
        <v xml:space="preserve">ATM Oficina Haina Occidental I </v>
      </c>
      <c r="H17" s="119" t="str">
        <f>VLOOKUP(E17,VIP!$A$2:$O17594,7,FALSE)</f>
        <v>Si</v>
      </c>
      <c r="I17" s="119" t="str">
        <f>VLOOKUP(E17,VIP!$A$2:$O9559,8,FALSE)</f>
        <v>Si</v>
      </c>
      <c r="J17" s="119" t="str">
        <f>VLOOKUP(E17,VIP!$A$2:$O9509,8,FALSE)</f>
        <v>Si</v>
      </c>
      <c r="K17" s="119" t="str">
        <f>VLOOKUP(E17,VIP!$A$2:$O13083,6,0)</f>
        <v>SI</v>
      </c>
      <c r="L17" s="121" t="s">
        <v>2227</v>
      </c>
      <c r="M17" s="117" t="s">
        <v>2464</v>
      </c>
      <c r="N17" s="117" t="s">
        <v>2471</v>
      </c>
      <c r="O17" s="139" t="s">
        <v>2473</v>
      </c>
      <c r="P17" s="133"/>
      <c r="Q17" s="117" t="s">
        <v>2227</v>
      </c>
    </row>
    <row r="18" spans="1:17" ht="18" x14ac:dyDescent="0.25">
      <c r="A18" s="119" t="str">
        <f>VLOOKUP(E18,'LISTADO ATM'!$A$2:$C$901,3,0)</f>
        <v>DISTRITO NACIONAL</v>
      </c>
      <c r="B18" s="135" t="s">
        <v>2597</v>
      </c>
      <c r="C18" s="118">
        <v>44306.677118055559</v>
      </c>
      <c r="D18" s="119" t="s">
        <v>2467</v>
      </c>
      <c r="E18" s="120">
        <v>24</v>
      </c>
      <c r="F18" s="144" t="str">
        <f>VLOOKUP(E18,VIP!$A$2:$O12687,2,0)</f>
        <v>DRBR024</v>
      </c>
      <c r="G18" s="119" t="str">
        <f>VLOOKUP(E18,'LISTADO ATM'!$A$2:$B$900,2,0)</f>
        <v xml:space="preserve">ATM Oficina Eusebio Manzueta </v>
      </c>
      <c r="H18" s="119" t="str">
        <f>VLOOKUP(E18,VIP!$A$2:$O17608,7,FALSE)</f>
        <v>No</v>
      </c>
      <c r="I18" s="119" t="str">
        <f>VLOOKUP(E18,VIP!$A$2:$O9573,8,FALSE)</f>
        <v>No</v>
      </c>
      <c r="J18" s="119" t="str">
        <f>VLOOKUP(E18,VIP!$A$2:$O9523,8,FALSE)</f>
        <v>No</v>
      </c>
      <c r="K18" s="119" t="str">
        <f>VLOOKUP(E18,VIP!$A$2:$O13097,6,0)</f>
        <v>NO</v>
      </c>
      <c r="L18" s="121" t="s">
        <v>2427</v>
      </c>
      <c r="M18" s="117" t="s">
        <v>2464</v>
      </c>
      <c r="N18" s="117" t="s">
        <v>2471</v>
      </c>
      <c r="O18" s="144" t="s">
        <v>2472</v>
      </c>
      <c r="P18" s="133"/>
      <c r="Q18" s="117" t="s">
        <v>2427</v>
      </c>
    </row>
    <row r="19" spans="1:17" ht="18" x14ac:dyDescent="0.25">
      <c r="A19" s="119" t="str">
        <f>VLOOKUP(E19,'LISTADO ATM'!$A$2:$C$901,3,0)</f>
        <v>DISTRITO NACIONAL</v>
      </c>
      <c r="B19" s="135" t="s">
        <v>2631</v>
      </c>
      <c r="C19" s="118">
        <v>44307.24726851852</v>
      </c>
      <c r="D19" s="119" t="s">
        <v>2467</v>
      </c>
      <c r="E19" s="120">
        <v>35</v>
      </c>
      <c r="F19" s="144" t="str">
        <f>VLOOKUP(E19,VIP!$A$2:$O12700,2,0)</f>
        <v>DRBR035</v>
      </c>
      <c r="G19" s="119" t="str">
        <f>VLOOKUP(E19,'LISTADO ATM'!$A$2:$B$900,2,0)</f>
        <v xml:space="preserve">ATM Dirección General de Aduanas I </v>
      </c>
      <c r="H19" s="119" t="str">
        <f>VLOOKUP(E19,VIP!$A$2:$O17621,7,FALSE)</f>
        <v>Si</v>
      </c>
      <c r="I19" s="119" t="str">
        <f>VLOOKUP(E19,VIP!$A$2:$O9586,8,FALSE)</f>
        <v>Si</v>
      </c>
      <c r="J19" s="119" t="str">
        <f>VLOOKUP(E19,VIP!$A$2:$O9536,8,FALSE)</f>
        <v>Si</v>
      </c>
      <c r="K19" s="119" t="str">
        <f>VLOOKUP(E19,VIP!$A$2:$O13110,6,0)</f>
        <v>NO</v>
      </c>
      <c r="L19" s="121" t="s">
        <v>2458</v>
      </c>
      <c r="M19" s="117" t="s">
        <v>2464</v>
      </c>
      <c r="N19" s="117" t="s">
        <v>2471</v>
      </c>
      <c r="O19" s="144" t="s">
        <v>2472</v>
      </c>
      <c r="P19" s="133"/>
      <c r="Q19" s="117" t="s">
        <v>2458</v>
      </c>
    </row>
    <row r="20" spans="1:17" ht="18" x14ac:dyDescent="0.25">
      <c r="A20" s="119" t="str">
        <f>VLOOKUP(E20,'LISTADO ATM'!$A$2:$C$901,3,0)</f>
        <v>DISTRITO NACIONAL</v>
      </c>
      <c r="B20" s="135" t="s">
        <v>2610</v>
      </c>
      <c r="C20" s="118">
        <v>44307.081597222219</v>
      </c>
      <c r="D20" s="119" t="s">
        <v>2188</v>
      </c>
      <c r="E20" s="120">
        <v>54</v>
      </c>
      <c r="F20" s="144" t="str">
        <f>VLOOKUP(E20,VIP!$A$2:$O12679,2,0)</f>
        <v>DRBR054</v>
      </c>
      <c r="G20" s="119" t="str">
        <f>VLOOKUP(E20,'LISTADO ATM'!$A$2:$B$900,2,0)</f>
        <v xml:space="preserve">ATM Autoservicio Galería 360 </v>
      </c>
      <c r="H20" s="119" t="str">
        <f>VLOOKUP(E20,VIP!$A$2:$O17600,7,FALSE)</f>
        <v>Si</v>
      </c>
      <c r="I20" s="119" t="str">
        <f>VLOOKUP(E20,VIP!$A$2:$O9565,8,FALSE)</f>
        <v>Si</v>
      </c>
      <c r="J20" s="119" t="str">
        <f>VLOOKUP(E20,VIP!$A$2:$O9515,8,FALSE)</f>
        <v>Si</v>
      </c>
      <c r="K20" s="119" t="str">
        <f>VLOOKUP(E20,VIP!$A$2:$O13089,6,0)</f>
        <v>NO</v>
      </c>
      <c r="L20" s="121" t="s">
        <v>2253</v>
      </c>
      <c r="M20" s="117" t="s">
        <v>2464</v>
      </c>
      <c r="N20" s="117" t="s">
        <v>2471</v>
      </c>
      <c r="O20" s="144" t="s">
        <v>2473</v>
      </c>
      <c r="P20" s="133"/>
      <c r="Q20" s="117" t="s">
        <v>2253</v>
      </c>
    </row>
    <row r="21" spans="1:17" ht="18" x14ac:dyDescent="0.25">
      <c r="A21" s="119" t="str">
        <f>VLOOKUP(E21,'LISTADO ATM'!$A$2:$C$901,3,0)</f>
        <v>DISTRITO NACIONAL</v>
      </c>
      <c r="B21" s="135">
        <v>335859008</v>
      </c>
      <c r="C21" s="118">
        <v>44306.380439814813</v>
      </c>
      <c r="D21" s="119" t="s">
        <v>2188</v>
      </c>
      <c r="E21" s="120">
        <v>57</v>
      </c>
      <c r="F21" s="144" t="str">
        <f>VLOOKUP(E21,VIP!$A$2:$O12672,2,0)</f>
        <v>DRBR057</v>
      </c>
      <c r="G21" s="119" t="str">
        <f>VLOOKUP(E21,'LISTADO ATM'!$A$2:$B$900,2,0)</f>
        <v xml:space="preserve">ATM Oficina Malecon Center </v>
      </c>
      <c r="H21" s="119" t="str">
        <f>VLOOKUP(E21,VIP!$A$2:$O17593,7,FALSE)</f>
        <v>Si</v>
      </c>
      <c r="I21" s="119" t="str">
        <f>VLOOKUP(E21,VIP!$A$2:$O9558,8,FALSE)</f>
        <v>Si</v>
      </c>
      <c r="J21" s="119" t="str">
        <f>VLOOKUP(E21,VIP!$A$2:$O9508,8,FALSE)</f>
        <v>Si</v>
      </c>
      <c r="K21" s="119" t="str">
        <f>VLOOKUP(E21,VIP!$A$2:$O13082,6,0)</f>
        <v>NO</v>
      </c>
      <c r="L21" s="121" t="s">
        <v>2227</v>
      </c>
      <c r="M21" s="117" t="s">
        <v>2464</v>
      </c>
      <c r="N21" s="117" t="s">
        <v>2471</v>
      </c>
      <c r="O21" s="144" t="s">
        <v>2473</v>
      </c>
      <c r="P21" s="133"/>
      <c r="Q21" s="117" t="s">
        <v>2227</v>
      </c>
    </row>
    <row r="22" spans="1:17" ht="18" x14ac:dyDescent="0.25">
      <c r="A22" s="119" t="str">
        <f>VLOOKUP(E22,'LISTADO ATM'!$A$2:$C$901,3,0)</f>
        <v>NORTE</v>
      </c>
      <c r="B22" s="135" t="s">
        <v>2603</v>
      </c>
      <c r="C22" s="118">
        <v>44306.873692129629</v>
      </c>
      <c r="D22" s="119" t="s">
        <v>2189</v>
      </c>
      <c r="E22" s="120">
        <v>64</v>
      </c>
      <c r="F22" s="144" t="str">
        <f>VLOOKUP(E22,VIP!$A$2:$O12679,2,0)</f>
        <v>DRBR064</v>
      </c>
      <c r="G22" s="119" t="str">
        <f>VLOOKUP(E22,'LISTADO ATM'!$A$2:$B$900,2,0)</f>
        <v xml:space="preserve">ATM COOPALINA (Cotuí) </v>
      </c>
      <c r="H22" s="119" t="str">
        <f>VLOOKUP(E22,VIP!$A$2:$O17600,7,FALSE)</f>
        <v>Si</v>
      </c>
      <c r="I22" s="119" t="str">
        <f>VLOOKUP(E22,VIP!$A$2:$O9565,8,FALSE)</f>
        <v>Si</v>
      </c>
      <c r="J22" s="119" t="str">
        <f>VLOOKUP(E22,VIP!$A$2:$O9515,8,FALSE)</f>
        <v>Si</v>
      </c>
      <c r="K22" s="119" t="str">
        <f>VLOOKUP(E22,VIP!$A$2:$O13089,6,0)</f>
        <v>NO</v>
      </c>
      <c r="L22" s="121" t="s">
        <v>2227</v>
      </c>
      <c r="M22" s="117" t="s">
        <v>2464</v>
      </c>
      <c r="N22" s="117" t="s">
        <v>2471</v>
      </c>
      <c r="O22" s="144" t="s">
        <v>2600</v>
      </c>
      <c r="P22" s="133"/>
      <c r="Q22" s="117" t="s">
        <v>2227</v>
      </c>
    </row>
    <row r="23" spans="1:17" ht="18" x14ac:dyDescent="0.25">
      <c r="A23" s="119" t="str">
        <f>VLOOKUP(E23,'LISTADO ATM'!$A$2:$C$901,3,0)</f>
        <v>DISTRITO NACIONAL</v>
      </c>
      <c r="B23" s="135">
        <v>335858295</v>
      </c>
      <c r="C23" s="118">
        <v>44305.608252314814</v>
      </c>
      <c r="D23" s="119" t="s">
        <v>2188</v>
      </c>
      <c r="E23" s="120">
        <v>70</v>
      </c>
      <c r="F23" s="144" t="str">
        <f>VLOOKUP(E23,VIP!$A$2:$O12661,2,0)</f>
        <v>DRBR070</v>
      </c>
      <c r="G23" s="119" t="str">
        <f>VLOOKUP(E23,'LISTADO ATM'!$A$2:$B$900,2,0)</f>
        <v xml:space="preserve">ATM Autoservicio Plaza Lama Zona Oriental </v>
      </c>
      <c r="H23" s="119" t="str">
        <f>VLOOKUP(E23,VIP!$A$2:$O17582,7,FALSE)</f>
        <v>Si</v>
      </c>
      <c r="I23" s="119" t="str">
        <f>VLOOKUP(E23,VIP!$A$2:$O9547,8,FALSE)</f>
        <v>Si</v>
      </c>
      <c r="J23" s="119" t="str">
        <f>VLOOKUP(E23,VIP!$A$2:$O9497,8,FALSE)</f>
        <v>Si</v>
      </c>
      <c r="K23" s="119" t="str">
        <f>VLOOKUP(E23,VIP!$A$2:$O13071,6,0)</f>
        <v>NO</v>
      </c>
      <c r="L23" s="121" t="s">
        <v>2227</v>
      </c>
      <c r="M23" s="117" t="s">
        <v>2464</v>
      </c>
      <c r="N23" s="117" t="s">
        <v>2471</v>
      </c>
      <c r="O23" s="144" t="s">
        <v>2473</v>
      </c>
      <c r="P23" s="133"/>
      <c r="Q23" s="117" t="s">
        <v>2227</v>
      </c>
    </row>
    <row r="24" spans="1:17" ht="18" x14ac:dyDescent="0.25">
      <c r="A24" s="119" t="str">
        <f>VLOOKUP(E24,'LISTADO ATM'!$A$2:$C$901,3,0)</f>
        <v>DISTRITO NACIONAL</v>
      </c>
      <c r="B24" s="135" t="s">
        <v>2620</v>
      </c>
      <c r="C24" s="118">
        <v>44307.236168981479</v>
      </c>
      <c r="D24" s="119" t="s">
        <v>2491</v>
      </c>
      <c r="E24" s="120">
        <v>85</v>
      </c>
      <c r="F24" s="144" t="str">
        <f>VLOOKUP(E24,VIP!$A$2:$O12689,2,0)</f>
        <v>DRBR085</v>
      </c>
      <c r="G24" s="119" t="str">
        <f>VLOOKUP(E24,'LISTADO ATM'!$A$2:$B$900,2,0)</f>
        <v xml:space="preserve">ATM Oficina San Isidro (Fuerza Aérea) </v>
      </c>
      <c r="H24" s="119" t="str">
        <f>VLOOKUP(E24,VIP!$A$2:$O17610,7,FALSE)</f>
        <v>Si</v>
      </c>
      <c r="I24" s="119" t="str">
        <f>VLOOKUP(E24,VIP!$A$2:$O9575,8,FALSE)</f>
        <v>Si</v>
      </c>
      <c r="J24" s="119" t="str">
        <f>VLOOKUP(E24,VIP!$A$2:$O9525,8,FALSE)</f>
        <v>Si</v>
      </c>
      <c r="K24" s="119" t="str">
        <f>VLOOKUP(E24,VIP!$A$2:$O13099,6,0)</f>
        <v>NO</v>
      </c>
      <c r="L24" s="121" t="s">
        <v>2427</v>
      </c>
      <c r="M24" s="117" t="s">
        <v>2464</v>
      </c>
      <c r="N24" s="117" t="s">
        <v>2471</v>
      </c>
      <c r="O24" s="144" t="s">
        <v>2492</v>
      </c>
      <c r="P24" s="133"/>
      <c r="Q24" s="117" t="s">
        <v>2427</v>
      </c>
    </row>
    <row r="25" spans="1:17" ht="18" x14ac:dyDescent="0.25">
      <c r="A25" s="119" t="str">
        <f>VLOOKUP(E25,'LISTADO ATM'!$A$2:$C$901,3,0)</f>
        <v>NORTE</v>
      </c>
      <c r="B25" s="135" t="s">
        <v>2612</v>
      </c>
      <c r="C25" s="118">
        <v>44307.118333333332</v>
      </c>
      <c r="D25" s="119" t="s">
        <v>2189</v>
      </c>
      <c r="E25" s="120">
        <v>88</v>
      </c>
      <c r="F25" s="144" t="str">
        <f>VLOOKUP(E25,VIP!$A$2:$O12681,2,0)</f>
        <v>DRBR088</v>
      </c>
      <c r="G25" s="119" t="str">
        <f>VLOOKUP(E25,'LISTADO ATM'!$A$2:$B$900,2,0)</f>
        <v xml:space="preserve">ATM S/M La Fuente (Santiago) </v>
      </c>
      <c r="H25" s="119" t="str">
        <f>VLOOKUP(E25,VIP!$A$2:$O17602,7,FALSE)</f>
        <v>Si</v>
      </c>
      <c r="I25" s="119" t="str">
        <f>VLOOKUP(E25,VIP!$A$2:$O9567,8,FALSE)</f>
        <v>Si</v>
      </c>
      <c r="J25" s="119" t="str">
        <f>VLOOKUP(E25,VIP!$A$2:$O9517,8,FALSE)</f>
        <v>Si</v>
      </c>
      <c r="K25" s="119" t="str">
        <f>VLOOKUP(E25,VIP!$A$2:$O13091,6,0)</f>
        <v>NO</v>
      </c>
      <c r="L25" s="121" t="s">
        <v>2227</v>
      </c>
      <c r="M25" s="117" t="s">
        <v>2464</v>
      </c>
      <c r="N25" s="117" t="s">
        <v>2471</v>
      </c>
      <c r="O25" s="144" t="s">
        <v>2600</v>
      </c>
      <c r="P25" s="133"/>
      <c r="Q25" s="117" t="s">
        <v>2227</v>
      </c>
    </row>
    <row r="26" spans="1:17" ht="18" x14ac:dyDescent="0.25">
      <c r="A26" s="119" t="str">
        <f>VLOOKUP(E26,'LISTADO ATM'!$A$2:$C$901,3,0)</f>
        <v>DISTRITO NACIONAL</v>
      </c>
      <c r="B26" s="135">
        <v>335859409</v>
      </c>
      <c r="C26" s="118">
        <v>44306.468124999999</v>
      </c>
      <c r="D26" s="119" t="s">
        <v>2188</v>
      </c>
      <c r="E26" s="120">
        <v>113</v>
      </c>
      <c r="F26" s="144" t="str">
        <f>VLOOKUP(E26,VIP!$A$2:$O12678,2,0)</f>
        <v>DRBR113</v>
      </c>
      <c r="G26" s="119" t="str">
        <f>VLOOKUP(E26,'LISTADO ATM'!$A$2:$B$900,2,0)</f>
        <v xml:space="preserve">ATM Autoservicio Atalaya del Mar </v>
      </c>
      <c r="H26" s="119" t="str">
        <f>VLOOKUP(E26,VIP!$A$2:$O17599,7,FALSE)</f>
        <v>Si</v>
      </c>
      <c r="I26" s="119" t="str">
        <f>VLOOKUP(E26,VIP!$A$2:$O9564,8,FALSE)</f>
        <v>No</v>
      </c>
      <c r="J26" s="119" t="str">
        <f>VLOOKUP(E26,VIP!$A$2:$O9514,8,FALSE)</f>
        <v>No</v>
      </c>
      <c r="K26" s="119" t="str">
        <f>VLOOKUP(E26,VIP!$A$2:$O13088,6,0)</f>
        <v>NO</v>
      </c>
      <c r="L26" s="121" t="s">
        <v>2227</v>
      </c>
      <c r="M26" s="117" t="s">
        <v>2464</v>
      </c>
      <c r="N26" s="117" t="s">
        <v>2471</v>
      </c>
      <c r="O26" s="144" t="s">
        <v>2473</v>
      </c>
      <c r="P26" s="133"/>
      <c r="Q26" s="117" t="s">
        <v>2227</v>
      </c>
    </row>
    <row r="27" spans="1:17" ht="18" x14ac:dyDescent="0.25">
      <c r="A27" s="119" t="str">
        <f>VLOOKUP(E27,'LISTADO ATM'!$A$2:$C$901,3,0)</f>
        <v>DISTRITO NACIONAL</v>
      </c>
      <c r="B27" s="135">
        <v>335859807</v>
      </c>
      <c r="C27" s="118">
        <v>44306.605092592596</v>
      </c>
      <c r="D27" s="119" t="s">
        <v>2188</v>
      </c>
      <c r="E27" s="120">
        <v>146</v>
      </c>
      <c r="F27" s="144" t="str">
        <f>VLOOKUP(E27,VIP!$A$2:$O12678,2,0)</f>
        <v>DRBR146</v>
      </c>
      <c r="G27" s="119" t="str">
        <f>VLOOKUP(E27,'LISTADO ATM'!$A$2:$B$900,2,0)</f>
        <v xml:space="preserve">ATM Tribunal Superior Constitucional </v>
      </c>
      <c r="H27" s="119" t="str">
        <f>VLOOKUP(E27,VIP!$A$2:$O17599,7,FALSE)</f>
        <v>Si</v>
      </c>
      <c r="I27" s="119" t="str">
        <f>VLOOKUP(E27,VIP!$A$2:$O9564,8,FALSE)</f>
        <v>Si</v>
      </c>
      <c r="J27" s="119" t="str">
        <f>VLOOKUP(E27,VIP!$A$2:$O9514,8,FALSE)</f>
        <v>Si</v>
      </c>
      <c r="K27" s="119" t="str">
        <f>VLOOKUP(E27,VIP!$A$2:$O13088,6,0)</f>
        <v>NO</v>
      </c>
      <c r="L27" s="121" t="s">
        <v>2227</v>
      </c>
      <c r="M27" s="117" t="s">
        <v>2464</v>
      </c>
      <c r="N27" s="117" t="s">
        <v>2471</v>
      </c>
      <c r="O27" s="144" t="s">
        <v>2473</v>
      </c>
      <c r="P27" s="133"/>
      <c r="Q27" s="117" t="s">
        <v>2227</v>
      </c>
    </row>
    <row r="28" spans="1:17" ht="18" x14ac:dyDescent="0.25">
      <c r="A28" s="119" t="str">
        <f>VLOOKUP(E28,'LISTADO ATM'!$A$2:$C$901,3,0)</f>
        <v>DISTRITO NACIONAL</v>
      </c>
      <c r="B28" s="135" t="s">
        <v>2591</v>
      </c>
      <c r="C28" s="118">
        <v>44306.719918981478</v>
      </c>
      <c r="D28" s="119" t="s">
        <v>2188</v>
      </c>
      <c r="E28" s="120">
        <v>160</v>
      </c>
      <c r="F28" s="144" t="str">
        <f>VLOOKUP(E28,VIP!$A$2:$O12680,2,0)</f>
        <v>DRBR160</v>
      </c>
      <c r="G28" s="119" t="str">
        <f>VLOOKUP(E28,'LISTADO ATM'!$A$2:$B$900,2,0)</f>
        <v xml:space="preserve">ATM Oficina Herrera </v>
      </c>
      <c r="H28" s="119" t="str">
        <f>VLOOKUP(E28,VIP!$A$2:$O17601,7,FALSE)</f>
        <v>Si</v>
      </c>
      <c r="I28" s="119" t="str">
        <f>VLOOKUP(E28,VIP!$A$2:$O9566,8,FALSE)</f>
        <v>Si</v>
      </c>
      <c r="J28" s="119" t="str">
        <f>VLOOKUP(E28,VIP!$A$2:$O9516,8,FALSE)</f>
        <v>Si</v>
      </c>
      <c r="K28" s="119" t="str">
        <f>VLOOKUP(E28,VIP!$A$2:$O13090,6,0)</f>
        <v>NO</v>
      </c>
      <c r="L28" s="121" t="s">
        <v>2227</v>
      </c>
      <c r="M28" s="117" t="s">
        <v>2464</v>
      </c>
      <c r="N28" s="117" t="s">
        <v>2471</v>
      </c>
      <c r="O28" s="144" t="s">
        <v>2473</v>
      </c>
      <c r="P28" s="133"/>
      <c r="Q28" s="117" t="s">
        <v>2227</v>
      </c>
    </row>
    <row r="29" spans="1:17" ht="18" x14ac:dyDescent="0.25">
      <c r="A29" s="119" t="str">
        <f>VLOOKUP(E29,'LISTADO ATM'!$A$2:$C$901,3,0)</f>
        <v>DISTRITO NACIONAL</v>
      </c>
      <c r="B29" s="135">
        <v>335859639</v>
      </c>
      <c r="C29" s="118">
        <v>44306.549398148149</v>
      </c>
      <c r="D29" s="119" t="s">
        <v>2188</v>
      </c>
      <c r="E29" s="120">
        <v>194</v>
      </c>
      <c r="F29" s="144" t="str">
        <f>VLOOKUP(E29,VIP!$A$2:$O12687,2,0)</f>
        <v>DRBR194</v>
      </c>
      <c r="G29" s="119" t="str">
        <f>VLOOKUP(E29,'LISTADO ATM'!$A$2:$B$900,2,0)</f>
        <v xml:space="preserve">ATM UNP Pantoja </v>
      </c>
      <c r="H29" s="119" t="str">
        <f>VLOOKUP(E29,VIP!$A$2:$O17608,7,FALSE)</f>
        <v>Si</v>
      </c>
      <c r="I29" s="119" t="str">
        <f>VLOOKUP(E29,VIP!$A$2:$O9573,8,FALSE)</f>
        <v>No</v>
      </c>
      <c r="J29" s="119" t="str">
        <f>VLOOKUP(E29,VIP!$A$2:$O9523,8,FALSE)</f>
        <v>No</v>
      </c>
      <c r="K29" s="119" t="str">
        <f>VLOOKUP(E29,VIP!$A$2:$O13097,6,0)</f>
        <v>NO</v>
      </c>
      <c r="L29" s="121" t="s">
        <v>2227</v>
      </c>
      <c r="M29" s="117" t="s">
        <v>2464</v>
      </c>
      <c r="N29" s="117" t="s">
        <v>2471</v>
      </c>
      <c r="O29" s="144" t="s">
        <v>2473</v>
      </c>
      <c r="P29" s="133"/>
      <c r="Q29" s="117" t="s">
        <v>2227</v>
      </c>
    </row>
    <row r="30" spans="1:17" ht="18" x14ac:dyDescent="0.25">
      <c r="A30" s="119" t="str">
        <f>VLOOKUP(E30,'LISTADO ATM'!$A$2:$C$901,3,0)</f>
        <v>ESTE</v>
      </c>
      <c r="B30" s="135" t="s">
        <v>2590</v>
      </c>
      <c r="C30" s="118">
        <v>44306.723217592589</v>
      </c>
      <c r="D30" s="119" t="s">
        <v>2188</v>
      </c>
      <c r="E30" s="120">
        <v>211</v>
      </c>
      <c r="F30" s="144" t="str">
        <f>VLOOKUP(E30,VIP!$A$2:$O12679,2,0)</f>
        <v>DRBR211</v>
      </c>
      <c r="G30" s="119" t="str">
        <f>VLOOKUP(E30,'LISTADO ATM'!$A$2:$B$900,2,0)</f>
        <v xml:space="preserve">ATM Oficina La Romana I </v>
      </c>
      <c r="H30" s="119" t="str">
        <f>VLOOKUP(E30,VIP!$A$2:$O17600,7,FALSE)</f>
        <v>Si</v>
      </c>
      <c r="I30" s="119" t="str">
        <f>VLOOKUP(E30,VIP!$A$2:$O9565,8,FALSE)</f>
        <v>Si</v>
      </c>
      <c r="J30" s="119" t="str">
        <f>VLOOKUP(E30,VIP!$A$2:$O9515,8,FALSE)</f>
        <v>Si</v>
      </c>
      <c r="K30" s="119" t="str">
        <f>VLOOKUP(E30,VIP!$A$2:$O13089,6,0)</f>
        <v>NO</v>
      </c>
      <c r="L30" s="121" t="s">
        <v>2227</v>
      </c>
      <c r="M30" s="117" t="s">
        <v>2464</v>
      </c>
      <c r="N30" s="117" t="s">
        <v>2471</v>
      </c>
      <c r="O30" s="144" t="s">
        <v>2473</v>
      </c>
      <c r="P30" s="133"/>
      <c r="Q30" s="117" t="s">
        <v>2227</v>
      </c>
    </row>
    <row r="31" spans="1:17" ht="18" x14ac:dyDescent="0.25">
      <c r="A31" s="119" t="str">
        <f>VLOOKUP(E31,'LISTADO ATM'!$A$2:$C$901,3,0)</f>
        <v>ESTE</v>
      </c>
      <c r="B31" s="135">
        <v>335859013</v>
      </c>
      <c r="C31" s="118">
        <v>44306.380868055552</v>
      </c>
      <c r="D31" s="119" t="s">
        <v>2188</v>
      </c>
      <c r="E31" s="120">
        <v>217</v>
      </c>
      <c r="F31" s="144" t="str">
        <f>VLOOKUP(E31,VIP!$A$2:$O12671,2,0)</f>
        <v>DRBR217</v>
      </c>
      <c r="G31" s="119" t="str">
        <f>VLOOKUP(E31,'LISTADO ATM'!$A$2:$B$900,2,0)</f>
        <v xml:space="preserve">ATM Oficina Bávaro </v>
      </c>
      <c r="H31" s="119" t="str">
        <f>VLOOKUP(E31,VIP!$A$2:$O17592,7,FALSE)</f>
        <v>Si</v>
      </c>
      <c r="I31" s="119" t="str">
        <f>VLOOKUP(E31,VIP!$A$2:$O9557,8,FALSE)</f>
        <v>Si</v>
      </c>
      <c r="J31" s="119" t="str">
        <f>VLOOKUP(E31,VIP!$A$2:$O9507,8,FALSE)</f>
        <v>Si</v>
      </c>
      <c r="K31" s="119" t="str">
        <f>VLOOKUP(E31,VIP!$A$2:$O13081,6,0)</f>
        <v>NO</v>
      </c>
      <c r="L31" s="121" t="s">
        <v>2227</v>
      </c>
      <c r="M31" s="117" t="s">
        <v>2464</v>
      </c>
      <c r="N31" s="117" t="s">
        <v>2471</v>
      </c>
      <c r="O31" s="144" t="s">
        <v>2473</v>
      </c>
      <c r="P31" s="133"/>
      <c r="Q31" s="117" t="s">
        <v>2227</v>
      </c>
    </row>
    <row r="32" spans="1:17" ht="18" x14ac:dyDescent="0.25">
      <c r="A32" s="119" t="str">
        <f>VLOOKUP(E32,'LISTADO ATM'!$A$2:$C$901,3,0)</f>
        <v>DISTRITO NACIONAL</v>
      </c>
      <c r="B32" s="135" t="s">
        <v>2632</v>
      </c>
      <c r="C32" s="118">
        <v>44307.250486111108</v>
      </c>
      <c r="D32" s="119" t="s">
        <v>2467</v>
      </c>
      <c r="E32" s="120">
        <v>225</v>
      </c>
      <c r="F32" s="144" t="str">
        <f>VLOOKUP(E32,VIP!$A$2:$O12701,2,0)</f>
        <v>DRBR225</v>
      </c>
      <c r="G32" s="119" t="str">
        <f>VLOOKUP(E32,'LISTADO ATM'!$A$2:$B$900,2,0)</f>
        <v xml:space="preserve">ATM S/M Nacional Arroyo Hondo </v>
      </c>
      <c r="H32" s="119" t="str">
        <f>VLOOKUP(E32,VIP!$A$2:$O17622,7,FALSE)</f>
        <v>Si</v>
      </c>
      <c r="I32" s="119" t="str">
        <f>VLOOKUP(E32,VIP!$A$2:$O9587,8,FALSE)</f>
        <v>Si</v>
      </c>
      <c r="J32" s="119" t="str">
        <f>VLOOKUP(E32,VIP!$A$2:$O9537,8,FALSE)</f>
        <v>Si</v>
      </c>
      <c r="K32" s="119" t="str">
        <f>VLOOKUP(E32,VIP!$A$2:$O13111,6,0)</f>
        <v>NO</v>
      </c>
      <c r="L32" s="121" t="s">
        <v>2458</v>
      </c>
      <c r="M32" s="117" t="s">
        <v>2464</v>
      </c>
      <c r="N32" s="117" t="s">
        <v>2471</v>
      </c>
      <c r="O32" s="144" t="s">
        <v>2472</v>
      </c>
      <c r="P32" s="133"/>
      <c r="Q32" s="117" t="s">
        <v>2458</v>
      </c>
    </row>
    <row r="33" spans="1:17" ht="18" x14ac:dyDescent="0.25">
      <c r="A33" s="119" t="str">
        <f>VLOOKUP(E33,'LISTADO ATM'!$A$2:$C$901,3,0)</f>
        <v>DISTRITO NACIONAL</v>
      </c>
      <c r="B33" s="135" t="s">
        <v>2621</v>
      </c>
      <c r="C33" s="118">
        <v>44307.238344907404</v>
      </c>
      <c r="D33" s="119" t="s">
        <v>2467</v>
      </c>
      <c r="E33" s="120">
        <v>227</v>
      </c>
      <c r="F33" s="144" t="str">
        <f>VLOOKUP(E33,VIP!$A$2:$O12690,2,0)</f>
        <v>DRBR227</v>
      </c>
      <c r="G33" s="119" t="str">
        <f>VLOOKUP(E33,'LISTADO ATM'!$A$2:$B$900,2,0)</f>
        <v xml:space="preserve">ATM S/M Bravo Av. Enriquillo </v>
      </c>
      <c r="H33" s="119" t="str">
        <f>VLOOKUP(E33,VIP!$A$2:$O17611,7,FALSE)</f>
        <v>Si</v>
      </c>
      <c r="I33" s="119" t="str">
        <f>VLOOKUP(E33,VIP!$A$2:$O9576,8,FALSE)</f>
        <v>Si</v>
      </c>
      <c r="J33" s="119" t="str">
        <f>VLOOKUP(E33,VIP!$A$2:$O9526,8,FALSE)</f>
        <v>Si</v>
      </c>
      <c r="K33" s="119" t="str">
        <f>VLOOKUP(E33,VIP!$A$2:$O13100,6,0)</f>
        <v>NO</v>
      </c>
      <c r="L33" s="121" t="s">
        <v>2427</v>
      </c>
      <c r="M33" s="117" t="s">
        <v>2464</v>
      </c>
      <c r="N33" s="117" t="s">
        <v>2471</v>
      </c>
      <c r="O33" s="144" t="s">
        <v>2472</v>
      </c>
      <c r="P33" s="133"/>
      <c r="Q33" s="117" t="s">
        <v>2427</v>
      </c>
    </row>
    <row r="34" spans="1:17" ht="18" x14ac:dyDescent="0.25">
      <c r="A34" s="119" t="str">
        <f>VLOOKUP(E34,'LISTADO ATM'!$A$2:$C$901,3,0)</f>
        <v>DISTRITO NACIONAL</v>
      </c>
      <c r="B34" s="135" t="s">
        <v>2644</v>
      </c>
      <c r="C34" s="118">
        <v>44307.338969907411</v>
      </c>
      <c r="D34" s="119" t="s">
        <v>2188</v>
      </c>
      <c r="E34" s="120">
        <v>232</v>
      </c>
      <c r="F34" s="144" t="str">
        <f>VLOOKUP(E34,VIP!$A$2:$O12711,2,0)</f>
        <v>DRBR232</v>
      </c>
      <c r="G34" s="119" t="str">
        <f>VLOOKUP(E34,'LISTADO ATM'!$A$2:$B$900,2,0)</f>
        <v xml:space="preserve">ATM S/M Nacional Charles de Gaulle </v>
      </c>
      <c r="H34" s="119" t="str">
        <f>VLOOKUP(E34,VIP!$A$2:$O17632,7,FALSE)</f>
        <v>Si</v>
      </c>
      <c r="I34" s="119" t="str">
        <f>VLOOKUP(E34,VIP!$A$2:$O9597,8,FALSE)</f>
        <v>Si</v>
      </c>
      <c r="J34" s="119" t="str">
        <f>VLOOKUP(E34,VIP!$A$2:$O9547,8,FALSE)</f>
        <v>Si</v>
      </c>
      <c r="K34" s="119" t="str">
        <f>VLOOKUP(E34,VIP!$A$2:$O13121,6,0)</f>
        <v>SI</v>
      </c>
      <c r="L34" s="121" t="s">
        <v>2227</v>
      </c>
      <c r="M34" s="117" t="s">
        <v>2464</v>
      </c>
      <c r="N34" s="117" t="s">
        <v>2505</v>
      </c>
      <c r="O34" s="144" t="s">
        <v>2473</v>
      </c>
      <c r="P34" s="133"/>
      <c r="Q34" s="117" t="s">
        <v>2227</v>
      </c>
    </row>
    <row r="35" spans="1:17" ht="18" x14ac:dyDescent="0.25">
      <c r="A35" s="119" t="str">
        <f>VLOOKUP(E35,'LISTADO ATM'!$A$2:$C$901,3,0)</f>
        <v>DISTRITO NACIONAL</v>
      </c>
      <c r="B35" s="135" t="s">
        <v>2622</v>
      </c>
      <c r="C35" s="118">
        <v>44307.239004629628</v>
      </c>
      <c r="D35" s="119" t="s">
        <v>2467</v>
      </c>
      <c r="E35" s="120">
        <v>235</v>
      </c>
      <c r="F35" s="144" t="str">
        <f>VLOOKUP(E35,VIP!$A$2:$O12691,2,0)</f>
        <v>DRBR235</v>
      </c>
      <c r="G35" s="119" t="str">
        <f>VLOOKUP(E35,'LISTADO ATM'!$A$2:$B$900,2,0)</f>
        <v xml:space="preserve">ATM Oficina Multicentro La Sirena San Isidro </v>
      </c>
      <c r="H35" s="119" t="str">
        <f>VLOOKUP(E35,VIP!$A$2:$O17612,7,FALSE)</f>
        <v>Si</v>
      </c>
      <c r="I35" s="119" t="str">
        <f>VLOOKUP(E35,VIP!$A$2:$O9577,8,FALSE)</f>
        <v>Si</v>
      </c>
      <c r="J35" s="119" t="str">
        <f>VLOOKUP(E35,VIP!$A$2:$O9527,8,FALSE)</f>
        <v>Si</v>
      </c>
      <c r="K35" s="119" t="str">
        <f>VLOOKUP(E35,VIP!$A$2:$O13101,6,0)</f>
        <v>SI</v>
      </c>
      <c r="L35" s="121" t="s">
        <v>2427</v>
      </c>
      <c r="M35" s="117" t="s">
        <v>2464</v>
      </c>
      <c r="N35" s="117" t="s">
        <v>2471</v>
      </c>
      <c r="O35" s="144" t="s">
        <v>2472</v>
      </c>
      <c r="P35" s="133"/>
      <c r="Q35" s="117" t="s">
        <v>2427</v>
      </c>
    </row>
    <row r="36" spans="1:17" ht="18" x14ac:dyDescent="0.25">
      <c r="A36" s="119" t="str">
        <f>VLOOKUP(E36,'LISTADO ATM'!$A$2:$C$901,3,0)</f>
        <v>DISTRITO NACIONAL</v>
      </c>
      <c r="B36" s="135">
        <v>335859188</v>
      </c>
      <c r="C36" s="118">
        <v>44306.418553240743</v>
      </c>
      <c r="D36" s="119" t="s">
        <v>2188</v>
      </c>
      <c r="E36" s="120">
        <v>248</v>
      </c>
      <c r="F36" s="144" t="str">
        <f>VLOOKUP(E36,VIP!$A$2:$O12666,2,0)</f>
        <v>DRBR248</v>
      </c>
      <c r="G36" s="119" t="str">
        <f>VLOOKUP(E36,'LISTADO ATM'!$A$2:$B$900,2,0)</f>
        <v xml:space="preserve">ATM Shell Paraiso </v>
      </c>
      <c r="H36" s="119" t="str">
        <f>VLOOKUP(E36,VIP!$A$2:$O17587,7,FALSE)</f>
        <v>Si</v>
      </c>
      <c r="I36" s="119" t="str">
        <f>VLOOKUP(E36,VIP!$A$2:$O9552,8,FALSE)</f>
        <v>Si</v>
      </c>
      <c r="J36" s="119" t="str">
        <f>VLOOKUP(E36,VIP!$A$2:$O9502,8,FALSE)</f>
        <v>Si</v>
      </c>
      <c r="K36" s="119" t="str">
        <f>VLOOKUP(E36,VIP!$A$2:$O13076,6,0)</f>
        <v>NO</v>
      </c>
      <c r="L36" s="121" t="s">
        <v>2227</v>
      </c>
      <c r="M36" s="117" t="s">
        <v>2464</v>
      </c>
      <c r="N36" s="117" t="s">
        <v>2471</v>
      </c>
      <c r="O36" s="144" t="s">
        <v>2473</v>
      </c>
      <c r="P36" s="133"/>
      <c r="Q36" s="117" t="s">
        <v>2227</v>
      </c>
    </row>
    <row r="37" spans="1:17" ht="18" x14ac:dyDescent="0.25">
      <c r="A37" s="119" t="str">
        <f>VLOOKUP(E37,'LISTADO ATM'!$A$2:$C$901,3,0)</f>
        <v>SUR</v>
      </c>
      <c r="B37" s="135">
        <v>335859224</v>
      </c>
      <c r="C37" s="118">
        <v>44306.422627314816</v>
      </c>
      <c r="D37" s="119" t="s">
        <v>2467</v>
      </c>
      <c r="E37" s="120">
        <v>252</v>
      </c>
      <c r="F37" s="144" t="str">
        <f>VLOOKUP(E37,VIP!$A$2:$O12663,2,0)</f>
        <v>DRBR252</v>
      </c>
      <c r="G37" s="119" t="str">
        <f>VLOOKUP(E37,'LISTADO ATM'!$A$2:$B$900,2,0)</f>
        <v xml:space="preserve">ATM Banco Agrícola (Barahona) </v>
      </c>
      <c r="H37" s="119" t="str">
        <f>VLOOKUP(E37,VIP!$A$2:$O17584,7,FALSE)</f>
        <v>Si</v>
      </c>
      <c r="I37" s="119" t="str">
        <f>VLOOKUP(E37,VIP!$A$2:$O9549,8,FALSE)</f>
        <v>Si</v>
      </c>
      <c r="J37" s="119" t="str">
        <f>VLOOKUP(E37,VIP!$A$2:$O9499,8,FALSE)</f>
        <v>Si</v>
      </c>
      <c r="K37" s="119" t="str">
        <f>VLOOKUP(E37,VIP!$A$2:$O13073,6,0)</f>
        <v>NO</v>
      </c>
      <c r="L37" s="121" t="s">
        <v>2458</v>
      </c>
      <c r="M37" s="117" t="s">
        <v>2464</v>
      </c>
      <c r="N37" s="117" t="s">
        <v>2471</v>
      </c>
      <c r="O37" s="144" t="s">
        <v>2472</v>
      </c>
      <c r="P37" s="133"/>
      <c r="Q37" s="117" t="s">
        <v>2458</v>
      </c>
    </row>
    <row r="38" spans="1:17" ht="18" x14ac:dyDescent="0.25">
      <c r="A38" s="119" t="str">
        <f>VLOOKUP(E38,'LISTADO ATM'!$A$2:$C$901,3,0)</f>
        <v>DISTRITO NACIONAL</v>
      </c>
      <c r="B38" s="135" t="s">
        <v>2643</v>
      </c>
      <c r="C38" s="118">
        <v>44307.341770833336</v>
      </c>
      <c r="D38" s="119" t="s">
        <v>2467</v>
      </c>
      <c r="E38" s="120">
        <v>272</v>
      </c>
      <c r="F38" s="144" t="str">
        <f>VLOOKUP(E38,VIP!$A$2:$O12710,2,0)</f>
        <v>DRBR272</v>
      </c>
      <c r="G38" s="119" t="str">
        <f>VLOOKUP(E38,'LISTADO ATM'!$A$2:$B$900,2,0)</f>
        <v xml:space="preserve">ATM Cámara de Diputados </v>
      </c>
      <c r="H38" s="119" t="str">
        <f>VLOOKUP(E38,VIP!$A$2:$O17631,7,FALSE)</f>
        <v>Si</v>
      </c>
      <c r="I38" s="119" t="str">
        <f>VLOOKUP(E38,VIP!$A$2:$O9596,8,FALSE)</f>
        <v>Si</v>
      </c>
      <c r="J38" s="119" t="str">
        <f>VLOOKUP(E38,VIP!$A$2:$O9546,8,FALSE)</f>
        <v>Si</v>
      </c>
      <c r="K38" s="119" t="str">
        <f>VLOOKUP(E38,VIP!$A$2:$O13120,6,0)</f>
        <v>NO</v>
      </c>
      <c r="L38" s="121" t="s">
        <v>2458</v>
      </c>
      <c r="M38" s="117" t="s">
        <v>2464</v>
      </c>
      <c r="N38" s="117" t="s">
        <v>2471</v>
      </c>
      <c r="O38" s="144" t="s">
        <v>2472</v>
      </c>
      <c r="P38" s="133"/>
      <c r="Q38" s="117" t="s">
        <v>2458</v>
      </c>
    </row>
    <row r="39" spans="1:17" ht="18" x14ac:dyDescent="0.25">
      <c r="A39" s="119" t="str">
        <f>VLOOKUP(E39,'LISTADO ATM'!$A$2:$C$901,3,0)</f>
        <v>DISTRITO NACIONAL</v>
      </c>
      <c r="B39" s="135">
        <v>335857687</v>
      </c>
      <c r="C39" s="118">
        <v>44305.44972222222</v>
      </c>
      <c r="D39" s="119" t="s">
        <v>2188</v>
      </c>
      <c r="E39" s="120">
        <v>281</v>
      </c>
      <c r="F39" s="144" t="str">
        <f>VLOOKUP(E39,VIP!$A$2:$O12647,2,0)</f>
        <v>DRBR737</v>
      </c>
      <c r="G39" s="119" t="str">
        <f>VLOOKUP(E39,'LISTADO ATM'!$A$2:$B$900,2,0)</f>
        <v xml:space="preserve">ATM S/M Pola Independencia </v>
      </c>
      <c r="H39" s="119" t="str">
        <f>VLOOKUP(E39,VIP!$A$2:$O17568,7,FALSE)</f>
        <v>Si</v>
      </c>
      <c r="I39" s="119" t="str">
        <f>VLOOKUP(E39,VIP!$A$2:$O9533,8,FALSE)</f>
        <v>Si</v>
      </c>
      <c r="J39" s="119" t="str">
        <f>VLOOKUP(E39,VIP!$A$2:$O9483,8,FALSE)</f>
        <v>Si</v>
      </c>
      <c r="K39" s="119" t="str">
        <f>VLOOKUP(E39,VIP!$A$2:$O13057,6,0)</f>
        <v>NO</v>
      </c>
      <c r="L39" s="121" t="s">
        <v>2227</v>
      </c>
      <c r="M39" s="117" t="s">
        <v>2464</v>
      </c>
      <c r="N39" s="117" t="s">
        <v>2471</v>
      </c>
      <c r="O39" s="144" t="s">
        <v>2473</v>
      </c>
      <c r="P39" s="133"/>
      <c r="Q39" s="117" t="s">
        <v>2227</v>
      </c>
    </row>
    <row r="40" spans="1:17" ht="18" x14ac:dyDescent="0.25">
      <c r="A40" s="119" t="str">
        <f>VLOOKUP(E40,'LISTADO ATM'!$A$2:$C$901,3,0)</f>
        <v>NORTE</v>
      </c>
      <c r="B40" s="135">
        <v>335859826</v>
      </c>
      <c r="C40" s="118">
        <v>44306.609872685185</v>
      </c>
      <c r="D40" s="119" t="s">
        <v>2189</v>
      </c>
      <c r="E40" s="120">
        <v>290</v>
      </c>
      <c r="F40" s="144" t="str">
        <f>VLOOKUP(E40,VIP!$A$2:$O12674,2,0)</f>
        <v>DRBR290</v>
      </c>
      <c r="G40" s="119" t="str">
        <f>VLOOKUP(E40,'LISTADO ATM'!$A$2:$B$900,2,0)</f>
        <v xml:space="preserve">ATM Oficina San Francisco de Macorís </v>
      </c>
      <c r="H40" s="119" t="str">
        <f>VLOOKUP(E40,VIP!$A$2:$O17595,7,FALSE)</f>
        <v>Si</v>
      </c>
      <c r="I40" s="119" t="str">
        <f>VLOOKUP(E40,VIP!$A$2:$O9560,8,FALSE)</f>
        <v>Si</v>
      </c>
      <c r="J40" s="119" t="str">
        <f>VLOOKUP(E40,VIP!$A$2:$O9510,8,FALSE)</f>
        <v>Si</v>
      </c>
      <c r="K40" s="119" t="str">
        <f>VLOOKUP(E40,VIP!$A$2:$O13084,6,0)</f>
        <v>NO</v>
      </c>
      <c r="L40" s="121" t="s">
        <v>2227</v>
      </c>
      <c r="M40" s="117" t="s">
        <v>2464</v>
      </c>
      <c r="N40" s="117" t="s">
        <v>2471</v>
      </c>
      <c r="O40" s="144" t="s">
        <v>2500</v>
      </c>
      <c r="P40" s="133"/>
      <c r="Q40" s="117" t="s">
        <v>2227</v>
      </c>
    </row>
    <row r="41" spans="1:17" ht="18" x14ac:dyDescent="0.25">
      <c r="A41" s="119" t="str">
        <f>VLOOKUP(E41,'LISTADO ATM'!$A$2:$C$901,3,0)</f>
        <v>NORTE</v>
      </c>
      <c r="B41" s="135" t="s">
        <v>2637</v>
      </c>
      <c r="C41" s="118">
        <v>44307.250706018516</v>
      </c>
      <c r="D41" s="119" t="s">
        <v>2526</v>
      </c>
      <c r="E41" s="120">
        <v>291</v>
      </c>
      <c r="F41" s="144" t="str">
        <f>VLOOKUP(E41,VIP!$A$2:$O12706,2,0)</f>
        <v>DRBR291</v>
      </c>
      <c r="G41" s="119" t="str">
        <f>VLOOKUP(E41,'LISTADO ATM'!$A$2:$B$900,2,0)</f>
        <v xml:space="preserve">ATM S/M Jumbo Las Colinas </v>
      </c>
      <c r="H41" s="119" t="str">
        <f>VLOOKUP(E41,VIP!$A$2:$O17627,7,FALSE)</f>
        <v>Si</v>
      </c>
      <c r="I41" s="119" t="str">
        <f>VLOOKUP(E41,VIP!$A$2:$O9592,8,FALSE)</f>
        <v>Si</v>
      </c>
      <c r="J41" s="119" t="str">
        <f>VLOOKUP(E41,VIP!$A$2:$O9542,8,FALSE)</f>
        <v>Si</v>
      </c>
      <c r="K41" s="119" t="str">
        <f>VLOOKUP(E41,VIP!$A$2:$O13116,6,0)</f>
        <v>NO</v>
      </c>
      <c r="L41" s="121" t="s">
        <v>2639</v>
      </c>
      <c r="M41" s="117" t="s">
        <v>2464</v>
      </c>
      <c r="N41" s="117" t="s">
        <v>2471</v>
      </c>
      <c r="O41" s="144" t="s">
        <v>2527</v>
      </c>
      <c r="P41" s="133"/>
      <c r="Q41" s="117" t="s">
        <v>2639</v>
      </c>
    </row>
    <row r="42" spans="1:17" ht="18" x14ac:dyDescent="0.25">
      <c r="A42" s="119" t="str">
        <f>VLOOKUP(E42,'LISTADO ATM'!$A$2:$C$901,3,0)</f>
        <v>NORTE</v>
      </c>
      <c r="B42" s="135" t="s">
        <v>2595</v>
      </c>
      <c r="C42" s="118">
        <v>44306.68509259259</v>
      </c>
      <c r="D42" s="119" t="s">
        <v>2491</v>
      </c>
      <c r="E42" s="120">
        <v>304</v>
      </c>
      <c r="F42" s="144" t="str">
        <f>VLOOKUP(E42,VIP!$A$2:$O12685,2,0)</f>
        <v>DRBR304</v>
      </c>
      <c r="G42" s="119" t="str">
        <f>VLOOKUP(E42,'LISTADO ATM'!$A$2:$B$900,2,0)</f>
        <v xml:space="preserve">ATM Multicentro La Sirena Estrella Sadhala </v>
      </c>
      <c r="H42" s="119" t="str">
        <f>VLOOKUP(E42,VIP!$A$2:$O17606,7,FALSE)</f>
        <v>Si</v>
      </c>
      <c r="I42" s="119" t="str">
        <f>VLOOKUP(E42,VIP!$A$2:$O9571,8,FALSE)</f>
        <v>Si</v>
      </c>
      <c r="J42" s="119" t="str">
        <f>VLOOKUP(E42,VIP!$A$2:$O9521,8,FALSE)</f>
        <v>Si</v>
      </c>
      <c r="K42" s="119" t="str">
        <f>VLOOKUP(E42,VIP!$A$2:$O13095,6,0)</f>
        <v>NO</v>
      </c>
      <c r="L42" s="121" t="s">
        <v>2521</v>
      </c>
      <c r="M42" s="117" t="s">
        <v>2464</v>
      </c>
      <c r="N42" s="117" t="s">
        <v>2471</v>
      </c>
      <c r="O42" s="144" t="s">
        <v>2492</v>
      </c>
      <c r="P42" s="133"/>
      <c r="Q42" s="117" t="s">
        <v>2521</v>
      </c>
    </row>
    <row r="43" spans="1:17" ht="18" x14ac:dyDescent="0.25">
      <c r="A43" s="119" t="str">
        <f>VLOOKUP(E43,'LISTADO ATM'!$A$2:$C$901,3,0)</f>
        <v>DISTRITO NACIONAL</v>
      </c>
      <c r="B43" s="135">
        <v>335859019</v>
      </c>
      <c r="C43" s="118">
        <v>44306.381793981483</v>
      </c>
      <c r="D43" s="119" t="s">
        <v>2188</v>
      </c>
      <c r="E43" s="120">
        <v>321</v>
      </c>
      <c r="F43" s="144" t="str">
        <f>VLOOKUP(E43,VIP!$A$2:$O12669,2,0)</f>
        <v>DRBR321</v>
      </c>
      <c r="G43" s="119" t="str">
        <f>VLOOKUP(E43,'LISTADO ATM'!$A$2:$B$900,2,0)</f>
        <v xml:space="preserve">ATM Oficina Jiménez Moya I </v>
      </c>
      <c r="H43" s="119" t="str">
        <f>VLOOKUP(E43,VIP!$A$2:$O17590,7,FALSE)</f>
        <v>Si</v>
      </c>
      <c r="I43" s="119" t="str">
        <f>VLOOKUP(E43,VIP!$A$2:$O9555,8,FALSE)</f>
        <v>Si</v>
      </c>
      <c r="J43" s="119" t="str">
        <f>VLOOKUP(E43,VIP!$A$2:$O9505,8,FALSE)</f>
        <v>Si</v>
      </c>
      <c r="K43" s="119" t="str">
        <f>VLOOKUP(E43,VIP!$A$2:$O13079,6,0)</f>
        <v>NO</v>
      </c>
      <c r="L43" s="121" t="s">
        <v>2227</v>
      </c>
      <c r="M43" s="117" t="s">
        <v>2464</v>
      </c>
      <c r="N43" s="117" t="s">
        <v>2471</v>
      </c>
      <c r="O43" s="144" t="s">
        <v>2473</v>
      </c>
      <c r="P43" s="133"/>
      <c r="Q43" s="117" t="s">
        <v>2227</v>
      </c>
    </row>
    <row r="44" spans="1:17" ht="18" x14ac:dyDescent="0.25">
      <c r="A44" s="119" t="str">
        <f>VLOOKUP(E44,'LISTADO ATM'!$A$2:$C$901,3,0)</f>
        <v>DISTRITO NACIONAL</v>
      </c>
      <c r="B44" s="135">
        <v>335859463</v>
      </c>
      <c r="C44" s="118">
        <v>44306.482662037037</v>
      </c>
      <c r="D44" s="119" t="s">
        <v>2188</v>
      </c>
      <c r="E44" s="120">
        <v>331</v>
      </c>
      <c r="F44" s="144" t="str">
        <f>VLOOKUP(E44,VIP!$A$2:$O12672,2,0)</f>
        <v>DRBR331</v>
      </c>
      <c r="G44" s="119" t="str">
        <f>VLOOKUP(E44,'LISTADO ATM'!$A$2:$B$900,2,0)</f>
        <v>ATM Ayuntamiento Sto. Dgo. Este</v>
      </c>
      <c r="H44" s="119" t="str">
        <f>VLOOKUP(E44,VIP!$A$2:$O17593,7,FALSE)</f>
        <v>N/A</v>
      </c>
      <c r="I44" s="119" t="str">
        <f>VLOOKUP(E44,VIP!$A$2:$O9558,8,FALSE)</f>
        <v>N/A</v>
      </c>
      <c r="J44" s="119" t="str">
        <f>VLOOKUP(E44,VIP!$A$2:$O9508,8,FALSE)</f>
        <v>N/A</v>
      </c>
      <c r="K44" s="119" t="str">
        <f>VLOOKUP(E44,VIP!$A$2:$O13082,6,0)</f>
        <v>NO</v>
      </c>
      <c r="L44" s="121" t="s">
        <v>2584</v>
      </c>
      <c r="M44" s="117" t="s">
        <v>2464</v>
      </c>
      <c r="N44" s="117" t="s">
        <v>2471</v>
      </c>
      <c r="O44" s="144" t="s">
        <v>2473</v>
      </c>
      <c r="P44" s="133"/>
      <c r="Q44" s="117" t="s">
        <v>2584</v>
      </c>
    </row>
    <row r="45" spans="1:17" ht="18" x14ac:dyDescent="0.25">
      <c r="A45" s="119" t="str">
        <f>VLOOKUP(E45,'LISTADO ATM'!$A$2:$C$901,3,0)</f>
        <v>NORTE</v>
      </c>
      <c r="B45" s="135" t="s">
        <v>2587</v>
      </c>
      <c r="C45" s="118">
        <v>44306.750081018516</v>
      </c>
      <c r="D45" s="119" t="s">
        <v>2189</v>
      </c>
      <c r="E45" s="120">
        <v>372</v>
      </c>
      <c r="F45" s="144" t="str">
        <f>VLOOKUP(E45,VIP!$A$2:$O12676,2,0)</f>
        <v>DRBR372</v>
      </c>
      <c r="G45" s="119" t="str">
        <f>VLOOKUP(E45,'LISTADO ATM'!$A$2:$B$900,2,0)</f>
        <v>ATM Oficina Sánchez II</v>
      </c>
      <c r="H45" s="119" t="str">
        <f>VLOOKUP(E45,VIP!$A$2:$O17597,7,FALSE)</f>
        <v>N/A</v>
      </c>
      <c r="I45" s="119" t="str">
        <f>VLOOKUP(E45,VIP!$A$2:$O9562,8,FALSE)</f>
        <v>N/A</v>
      </c>
      <c r="J45" s="119" t="str">
        <f>VLOOKUP(E45,VIP!$A$2:$O9512,8,FALSE)</f>
        <v>N/A</v>
      </c>
      <c r="K45" s="119" t="str">
        <f>VLOOKUP(E45,VIP!$A$2:$O13086,6,0)</f>
        <v>N/A</v>
      </c>
      <c r="L45" s="121" t="s">
        <v>2487</v>
      </c>
      <c r="M45" s="117" t="s">
        <v>2464</v>
      </c>
      <c r="N45" s="117" t="s">
        <v>2471</v>
      </c>
      <c r="O45" s="144" t="s">
        <v>2600</v>
      </c>
      <c r="P45" s="133"/>
      <c r="Q45" s="117" t="s">
        <v>2487</v>
      </c>
    </row>
    <row r="46" spans="1:17" ht="18" x14ac:dyDescent="0.25">
      <c r="A46" s="119" t="str">
        <f>VLOOKUP(E46,'LISTADO ATM'!$A$2:$C$901,3,0)</f>
        <v>NORTE</v>
      </c>
      <c r="B46" s="135">
        <v>335859633</v>
      </c>
      <c r="C46" s="118">
        <v>44306.547233796293</v>
      </c>
      <c r="D46" s="119" t="s">
        <v>2491</v>
      </c>
      <c r="E46" s="120">
        <v>413</v>
      </c>
      <c r="F46" s="144" t="str">
        <f>VLOOKUP(E46,VIP!$A$2:$O12688,2,0)</f>
        <v>DRBR413</v>
      </c>
      <c r="G46" s="119" t="str">
        <f>VLOOKUP(E46,'LISTADO ATM'!$A$2:$B$900,2,0)</f>
        <v xml:space="preserve">ATM UNP Las Galeras Samaná </v>
      </c>
      <c r="H46" s="119" t="str">
        <f>VLOOKUP(E46,VIP!$A$2:$O17609,7,FALSE)</f>
        <v>Si</v>
      </c>
      <c r="I46" s="119" t="str">
        <f>VLOOKUP(E46,VIP!$A$2:$O9574,8,FALSE)</f>
        <v>Si</v>
      </c>
      <c r="J46" s="119" t="str">
        <f>VLOOKUP(E46,VIP!$A$2:$O9524,8,FALSE)</f>
        <v>Si</v>
      </c>
      <c r="K46" s="119" t="str">
        <f>VLOOKUP(E46,VIP!$A$2:$O13098,6,0)</f>
        <v>NO</v>
      </c>
      <c r="L46" s="121" t="s">
        <v>2458</v>
      </c>
      <c r="M46" s="117" t="s">
        <v>2464</v>
      </c>
      <c r="N46" s="117" t="s">
        <v>2471</v>
      </c>
      <c r="O46" s="144" t="s">
        <v>2492</v>
      </c>
      <c r="P46" s="133"/>
      <c r="Q46" s="117" t="s">
        <v>2458</v>
      </c>
    </row>
    <row r="47" spans="1:17" ht="18" x14ac:dyDescent="0.25">
      <c r="A47" s="119" t="str">
        <f>VLOOKUP(E47,'LISTADO ATM'!$A$2:$C$901,3,0)</f>
        <v>DISTRITO NACIONAL</v>
      </c>
      <c r="B47" s="135">
        <v>335858713</v>
      </c>
      <c r="C47" s="118">
        <v>44305.78597222222</v>
      </c>
      <c r="D47" s="119" t="s">
        <v>2188</v>
      </c>
      <c r="E47" s="120">
        <v>420</v>
      </c>
      <c r="F47" s="144" t="str">
        <f>VLOOKUP(E47,VIP!$A$2:$O12660,2,0)</f>
        <v>DRBR420</v>
      </c>
      <c r="G47" s="119" t="str">
        <f>VLOOKUP(E47,'LISTADO ATM'!$A$2:$B$900,2,0)</f>
        <v xml:space="preserve">ATM DGII Av. Lincoln </v>
      </c>
      <c r="H47" s="119" t="str">
        <f>VLOOKUP(E47,VIP!$A$2:$O17581,7,FALSE)</f>
        <v>Si</v>
      </c>
      <c r="I47" s="119" t="str">
        <f>VLOOKUP(E47,VIP!$A$2:$O9546,8,FALSE)</f>
        <v>Si</v>
      </c>
      <c r="J47" s="119" t="str">
        <f>VLOOKUP(E47,VIP!$A$2:$O9496,8,FALSE)</f>
        <v>Si</v>
      </c>
      <c r="K47" s="119" t="str">
        <f>VLOOKUP(E47,VIP!$A$2:$O13070,6,0)</f>
        <v>NO</v>
      </c>
      <c r="L47" s="121" t="s">
        <v>2227</v>
      </c>
      <c r="M47" s="117" t="s">
        <v>2464</v>
      </c>
      <c r="N47" s="117" t="s">
        <v>2471</v>
      </c>
      <c r="O47" s="144" t="s">
        <v>2473</v>
      </c>
      <c r="P47" s="133"/>
      <c r="Q47" s="117" t="s">
        <v>2227</v>
      </c>
    </row>
    <row r="48" spans="1:17" ht="18" x14ac:dyDescent="0.25">
      <c r="A48" s="119" t="str">
        <f>VLOOKUP(E48,'LISTADO ATM'!$A$2:$C$901,3,0)</f>
        <v>ESTE</v>
      </c>
      <c r="B48" s="135" t="s">
        <v>2589</v>
      </c>
      <c r="C48" s="118">
        <v>44306.734675925924</v>
      </c>
      <c r="D48" s="119" t="s">
        <v>2188</v>
      </c>
      <c r="E48" s="120">
        <v>433</v>
      </c>
      <c r="F48" s="144" t="str">
        <f>VLOOKUP(E48,VIP!$A$2:$O12678,2,0)</f>
        <v>DRBR433</v>
      </c>
      <c r="G48" s="119" t="str">
        <f>VLOOKUP(E48,'LISTADO ATM'!$A$2:$B$900,2,0)</f>
        <v xml:space="preserve">ATM Centro Comercial Las Canas (Cap Cana) </v>
      </c>
      <c r="H48" s="119" t="str">
        <f>VLOOKUP(E48,VIP!$A$2:$O17599,7,FALSE)</f>
        <v>Si</v>
      </c>
      <c r="I48" s="119" t="str">
        <f>VLOOKUP(E48,VIP!$A$2:$O9564,8,FALSE)</f>
        <v>Si</v>
      </c>
      <c r="J48" s="119" t="str">
        <f>VLOOKUP(E48,VIP!$A$2:$O9514,8,FALSE)</f>
        <v>Si</v>
      </c>
      <c r="K48" s="119" t="str">
        <f>VLOOKUP(E48,VIP!$A$2:$O13088,6,0)</f>
        <v>NO</v>
      </c>
      <c r="L48" s="121" t="s">
        <v>2227</v>
      </c>
      <c r="M48" s="117" t="s">
        <v>2464</v>
      </c>
      <c r="N48" s="117" t="s">
        <v>2471</v>
      </c>
      <c r="O48" s="144" t="s">
        <v>2473</v>
      </c>
      <c r="P48" s="133"/>
      <c r="Q48" s="117" t="s">
        <v>2227</v>
      </c>
    </row>
    <row r="49" spans="1:17" ht="18" x14ac:dyDescent="0.25">
      <c r="A49" s="119" t="str">
        <f>VLOOKUP(E49,'LISTADO ATM'!$A$2:$C$901,3,0)</f>
        <v>ESTE</v>
      </c>
      <c r="B49" s="135" t="s">
        <v>2641</v>
      </c>
      <c r="C49" s="118">
        <v>44307.344849537039</v>
      </c>
      <c r="D49" s="119" t="s">
        <v>2188</v>
      </c>
      <c r="E49" s="120">
        <v>480</v>
      </c>
      <c r="F49" s="144" t="str">
        <f>VLOOKUP(E49,VIP!$A$2:$O12708,2,0)</f>
        <v>DRBR480</v>
      </c>
      <c r="G49" s="119" t="str">
        <f>VLOOKUP(E49,'LISTADO ATM'!$A$2:$B$900,2,0)</f>
        <v>ATM UNP Farmaconal Higuey</v>
      </c>
      <c r="H49" s="119" t="str">
        <f>VLOOKUP(E49,VIP!$A$2:$O17629,7,FALSE)</f>
        <v>N/A</v>
      </c>
      <c r="I49" s="119" t="str">
        <f>VLOOKUP(E49,VIP!$A$2:$O9594,8,FALSE)</f>
        <v>N/A</v>
      </c>
      <c r="J49" s="119" t="str">
        <f>VLOOKUP(E49,VIP!$A$2:$O9544,8,FALSE)</f>
        <v>N/A</v>
      </c>
      <c r="K49" s="119" t="str">
        <f>VLOOKUP(E49,VIP!$A$2:$O13118,6,0)</f>
        <v>N/A</v>
      </c>
      <c r="L49" s="121" t="s">
        <v>2487</v>
      </c>
      <c r="M49" s="117" t="s">
        <v>2464</v>
      </c>
      <c r="N49" s="117" t="s">
        <v>2471</v>
      </c>
      <c r="O49" s="144" t="s">
        <v>2473</v>
      </c>
      <c r="P49" s="133"/>
      <c r="Q49" s="117" t="s">
        <v>2487</v>
      </c>
    </row>
    <row r="50" spans="1:17" ht="18" x14ac:dyDescent="0.25">
      <c r="A50" s="119" t="str">
        <f>VLOOKUP(E50,'LISTADO ATM'!$A$2:$C$901,3,0)</f>
        <v>DISTRITO NACIONAL</v>
      </c>
      <c r="B50" s="135">
        <v>335859024</v>
      </c>
      <c r="C50" s="118">
        <v>44306.382326388892</v>
      </c>
      <c r="D50" s="119" t="s">
        <v>2188</v>
      </c>
      <c r="E50" s="120">
        <v>487</v>
      </c>
      <c r="F50" s="144" t="str">
        <f>VLOOKUP(E50,VIP!$A$2:$O12667,2,0)</f>
        <v>DRBR487</v>
      </c>
      <c r="G50" s="119" t="str">
        <f>VLOOKUP(E50,'LISTADO ATM'!$A$2:$B$900,2,0)</f>
        <v xml:space="preserve">ATM Olé Hainamosa </v>
      </c>
      <c r="H50" s="119" t="str">
        <f>VLOOKUP(E50,VIP!$A$2:$O17588,7,FALSE)</f>
        <v>Si</v>
      </c>
      <c r="I50" s="119" t="str">
        <f>VLOOKUP(E50,VIP!$A$2:$O9553,8,FALSE)</f>
        <v>Si</v>
      </c>
      <c r="J50" s="119" t="str">
        <f>VLOOKUP(E50,VIP!$A$2:$O9503,8,FALSE)</f>
        <v>Si</v>
      </c>
      <c r="K50" s="119" t="str">
        <f>VLOOKUP(E50,VIP!$A$2:$O13077,6,0)</f>
        <v>SI</v>
      </c>
      <c r="L50" s="121" t="s">
        <v>2227</v>
      </c>
      <c r="M50" s="117" t="s">
        <v>2464</v>
      </c>
      <c r="N50" s="117" t="s">
        <v>2471</v>
      </c>
      <c r="O50" s="144" t="s">
        <v>2473</v>
      </c>
      <c r="P50" s="133"/>
      <c r="Q50" s="117" t="s">
        <v>2227</v>
      </c>
    </row>
    <row r="51" spans="1:17" ht="18" x14ac:dyDescent="0.25">
      <c r="A51" s="119" t="str">
        <f>VLOOKUP(E51,'LISTADO ATM'!$A$2:$C$901,3,0)</f>
        <v>SUR</v>
      </c>
      <c r="B51" s="135" t="s">
        <v>2623</v>
      </c>
      <c r="C51" s="118">
        <v>44307.240231481483</v>
      </c>
      <c r="D51" s="119" t="s">
        <v>2467</v>
      </c>
      <c r="E51" s="120">
        <v>512</v>
      </c>
      <c r="F51" s="144" t="str">
        <f>VLOOKUP(E51,VIP!$A$2:$O12692,2,0)</f>
        <v>DRBR512</v>
      </c>
      <c r="G51" s="119" t="str">
        <f>VLOOKUP(E51,'LISTADO ATM'!$A$2:$B$900,2,0)</f>
        <v>ATM Plaza Jesús Ferreira</v>
      </c>
      <c r="H51" s="119" t="str">
        <f>VLOOKUP(E51,VIP!$A$2:$O17613,7,FALSE)</f>
        <v>N/A</v>
      </c>
      <c r="I51" s="119" t="str">
        <f>VLOOKUP(E51,VIP!$A$2:$O9578,8,FALSE)</f>
        <v>N/A</v>
      </c>
      <c r="J51" s="119" t="str">
        <f>VLOOKUP(E51,VIP!$A$2:$O9528,8,FALSE)</f>
        <v>N/A</v>
      </c>
      <c r="K51" s="119" t="str">
        <f>VLOOKUP(E51,VIP!$A$2:$O13102,6,0)</f>
        <v>N/A</v>
      </c>
      <c r="L51" s="121" t="s">
        <v>2427</v>
      </c>
      <c r="M51" s="117" t="s">
        <v>2464</v>
      </c>
      <c r="N51" s="117" t="s">
        <v>2471</v>
      </c>
      <c r="O51" s="144" t="s">
        <v>2472</v>
      </c>
      <c r="P51" s="146"/>
      <c r="Q51" s="117" t="s">
        <v>2427</v>
      </c>
    </row>
    <row r="52" spans="1:17" ht="18" x14ac:dyDescent="0.25">
      <c r="A52" s="119" t="str">
        <f>VLOOKUP(E52,'LISTADO ATM'!$A$2:$C$901,3,0)</f>
        <v>DISTRITO NACIONAL</v>
      </c>
      <c r="B52" s="135">
        <v>335859615</v>
      </c>
      <c r="C52" s="118">
        <v>44306.538842592592</v>
      </c>
      <c r="D52" s="119" t="s">
        <v>2188</v>
      </c>
      <c r="E52" s="120">
        <v>515</v>
      </c>
      <c r="F52" s="145" t="str">
        <f>VLOOKUP(E52,VIP!$A$2:$O12671,2,0)</f>
        <v>DRBR515</v>
      </c>
      <c r="G52" s="119" t="str">
        <f>VLOOKUP(E52,'LISTADO ATM'!$A$2:$B$900,2,0)</f>
        <v xml:space="preserve">ATM Oficina Agora Mall I </v>
      </c>
      <c r="H52" s="119" t="str">
        <f>VLOOKUP(E52,VIP!$A$2:$O17592,7,FALSE)</f>
        <v>Si</v>
      </c>
      <c r="I52" s="119" t="str">
        <f>VLOOKUP(E52,VIP!$A$2:$O9557,8,FALSE)</f>
        <v>Si</v>
      </c>
      <c r="J52" s="119" t="str">
        <f>VLOOKUP(E52,VIP!$A$2:$O9507,8,FALSE)</f>
        <v>Si</v>
      </c>
      <c r="K52" s="119" t="str">
        <f>VLOOKUP(E52,VIP!$A$2:$O13081,6,0)</f>
        <v>SI</v>
      </c>
      <c r="L52" s="121" t="s">
        <v>2487</v>
      </c>
      <c r="M52" s="117" t="s">
        <v>2464</v>
      </c>
      <c r="N52" s="117" t="s">
        <v>2471</v>
      </c>
      <c r="O52" s="145" t="s">
        <v>2473</v>
      </c>
      <c r="P52" s="146"/>
      <c r="Q52" s="117" t="s">
        <v>2487</v>
      </c>
    </row>
    <row r="53" spans="1:17" ht="18" x14ac:dyDescent="0.25">
      <c r="A53" s="119" t="str">
        <f>VLOOKUP(E53,'LISTADO ATM'!$A$2:$C$901,3,0)</f>
        <v>DISTRITO NACIONAL</v>
      </c>
      <c r="B53" s="135">
        <v>335859026</v>
      </c>
      <c r="C53" s="118">
        <v>44306.382638888892</v>
      </c>
      <c r="D53" s="119" t="s">
        <v>2188</v>
      </c>
      <c r="E53" s="120">
        <v>517</v>
      </c>
      <c r="F53" s="145" t="str">
        <f>VLOOKUP(E53,VIP!$A$2:$O12665,2,0)</f>
        <v>DRBR517</v>
      </c>
      <c r="G53" s="119" t="str">
        <f>VLOOKUP(E53,'LISTADO ATM'!$A$2:$B$900,2,0)</f>
        <v xml:space="preserve">ATM Autobanco Oficina Sans Soucí </v>
      </c>
      <c r="H53" s="119" t="str">
        <f>VLOOKUP(E53,VIP!$A$2:$O17586,7,FALSE)</f>
        <v>Si</v>
      </c>
      <c r="I53" s="119" t="str">
        <f>VLOOKUP(E53,VIP!$A$2:$O9551,8,FALSE)</f>
        <v>Si</v>
      </c>
      <c r="J53" s="119" t="str">
        <f>VLOOKUP(E53,VIP!$A$2:$O9501,8,FALSE)</f>
        <v>Si</v>
      </c>
      <c r="K53" s="119" t="str">
        <f>VLOOKUP(E53,VIP!$A$2:$O13075,6,0)</f>
        <v>SI</v>
      </c>
      <c r="L53" s="121" t="s">
        <v>2227</v>
      </c>
      <c r="M53" s="117" t="s">
        <v>2464</v>
      </c>
      <c r="N53" s="117" t="s">
        <v>2471</v>
      </c>
      <c r="O53" s="145" t="s">
        <v>2473</v>
      </c>
      <c r="P53" s="146"/>
      <c r="Q53" s="117" t="s">
        <v>2227</v>
      </c>
    </row>
    <row r="54" spans="1:17" ht="18" x14ac:dyDescent="0.25">
      <c r="A54" s="119" t="str">
        <f>VLOOKUP(E54,'LISTADO ATM'!$A$2:$C$901,3,0)</f>
        <v>DISTRITO NACIONAL</v>
      </c>
      <c r="B54" s="135" t="s">
        <v>2609</v>
      </c>
      <c r="C54" s="118">
        <v>44307.079270833332</v>
      </c>
      <c r="D54" s="119" t="s">
        <v>2188</v>
      </c>
      <c r="E54" s="120">
        <v>522</v>
      </c>
      <c r="F54" s="145" t="str">
        <f>VLOOKUP(E54,VIP!$A$2:$O12678,2,0)</f>
        <v>DRBR522</v>
      </c>
      <c r="G54" s="119" t="str">
        <f>VLOOKUP(E54,'LISTADO ATM'!$A$2:$B$900,2,0)</f>
        <v xml:space="preserve">ATM Oficina Galería 360 </v>
      </c>
      <c r="H54" s="119" t="str">
        <f>VLOOKUP(E54,VIP!$A$2:$O17599,7,FALSE)</f>
        <v>Si</v>
      </c>
      <c r="I54" s="119" t="str">
        <f>VLOOKUP(E54,VIP!$A$2:$O9564,8,FALSE)</f>
        <v>Si</v>
      </c>
      <c r="J54" s="119" t="str">
        <f>VLOOKUP(E54,VIP!$A$2:$O9514,8,FALSE)</f>
        <v>Si</v>
      </c>
      <c r="K54" s="119" t="str">
        <f>VLOOKUP(E54,VIP!$A$2:$O13088,6,0)</f>
        <v>SI</v>
      </c>
      <c r="L54" s="121" t="s">
        <v>2253</v>
      </c>
      <c r="M54" s="117" t="s">
        <v>2464</v>
      </c>
      <c r="N54" s="117" t="s">
        <v>2471</v>
      </c>
      <c r="O54" s="145" t="s">
        <v>2473</v>
      </c>
      <c r="P54" s="146"/>
      <c r="Q54" s="117" t="s">
        <v>2253</v>
      </c>
    </row>
    <row r="55" spans="1:17" ht="18" x14ac:dyDescent="0.25">
      <c r="A55" s="119" t="str">
        <f>VLOOKUP(E55,'LISTADO ATM'!$A$2:$C$901,3,0)</f>
        <v>DISTRITO NACIONAL</v>
      </c>
      <c r="B55" s="135" t="s">
        <v>2624</v>
      </c>
      <c r="C55" s="118">
        <v>44307.241087962961</v>
      </c>
      <c r="D55" s="119" t="s">
        <v>2467</v>
      </c>
      <c r="E55" s="120">
        <v>562</v>
      </c>
      <c r="F55" s="145" t="str">
        <f>VLOOKUP(E55,VIP!$A$2:$O12693,2,0)</f>
        <v>DRBR226</v>
      </c>
      <c r="G55" s="119" t="str">
        <f>VLOOKUP(E55,'LISTADO ATM'!$A$2:$B$900,2,0)</f>
        <v xml:space="preserve">ATM S/M Jumbo Carretera Mella </v>
      </c>
      <c r="H55" s="119" t="str">
        <f>VLOOKUP(E55,VIP!$A$2:$O17614,7,FALSE)</f>
        <v>Si</v>
      </c>
      <c r="I55" s="119" t="str">
        <f>VLOOKUP(E55,VIP!$A$2:$O9579,8,FALSE)</f>
        <v>Si</v>
      </c>
      <c r="J55" s="119" t="str">
        <f>VLOOKUP(E55,VIP!$A$2:$O9529,8,FALSE)</f>
        <v>Si</v>
      </c>
      <c r="K55" s="119" t="str">
        <f>VLOOKUP(E55,VIP!$A$2:$O13103,6,0)</f>
        <v>SI</v>
      </c>
      <c r="L55" s="121" t="s">
        <v>2427</v>
      </c>
      <c r="M55" s="117" t="s">
        <v>2464</v>
      </c>
      <c r="N55" s="117" t="s">
        <v>2471</v>
      </c>
      <c r="O55" s="145" t="s">
        <v>2472</v>
      </c>
      <c r="P55" s="146"/>
      <c r="Q55" s="117" t="s">
        <v>2427</v>
      </c>
    </row>
    <row r="56" spans="1:17" ht="18" x14ac:dyDescent="0.25">
      <c r="A56" s="119" t="str">
        <f>VLOOKUP(E56,'LISTADO ATM'!$A$2:$C$901,3,0)</f>
        <v>DISTRITO NACIONAL</v>
      </c>
      <c r="B56" s="135">
        <v>335859548</v>
      </c>
      <c r="C56" s="118">
        <v>44306.512523148151</v>
      </c>
      <c r="D56" s="119" t="s">
        <v>2467</v>
      </c>
      <c r="E56" s="120">
        <v>563</v>
      </c>
      <c r="F56" s="145" t="str">
        <f>VLOOKUP(E56,VIP!$A$2:$O12674,2,0)</f>
        <v>DRBR233</v>
      </c>
      <c r="G56" s="119" t="str">
        <f>VLOOKUP(E56,'LISTADO ATM'!$A$2:$B$900,2,0)</f>
        <v xml:space="preserve">ATM Base Aérea San Isidro </v>
      </c>
      <c r="H56" s="119" t="str">
        <f>VLOOKUP(E56,VIP!$A$2:$O17595,7,FALSE)</f>
        <v>Si</v>
      </c>
      <c r="I56" s="119" t="str">
        <f>VLOOKUP(E56,VIP!$A$2:$O9560,8,FALSE)</f>
        <v>Si</v>
      </c>
      <c r="J56" s="119" t="str">
        <f>VLOOKUP(E56,VIP!$A$2:$O9510,8,FALSE)</f>
        <v>Si</v>
      </c>
      <c r="K56" s="119" t="str">
        <f>VLOOKUP(E56,VIP!$A$2:$O13084,6,0)</f>
        <v>NO</v>
      </c>
      <c r="L56" s="121" t="s">
        <v>2528</v>
      </c>
      <c r="M56" s="117" t="s">
        <v>2464</v>
      </c>
      <c r="N56" s="117" t="s">
        <v>2471</v>
      </c>
      <c r="O56" s="145" t="s">
        <v>2472</v>
      </c>
      <c r="P56" s="146"/>
      <c r="Q56" s="117" t="s">
        <v>2427</v>
      </c>
    </row>
    <row r="57" spans="1:17" ht="18" x14ac:dyDescent="0.25">
      <c r="A57" s="119" t="str">
        <f>VLOOKUP(E57,'LISTADO ATM'!$A$2:$C$901,3,0)</f>
        <v>DISTRITO NACIONAL</v>
      </c>
      <c r="B57" s="135" t="s">
        <v>2608</v>
      </c>
      <c r="C57" s="118">
        <v>44306.827650462961</v>
      </c>
      <c r="D57" s="119" t="s">
        <v>2188</v>
      </c>
      <c r="E57" s="120">
        <v>589</v>
      </c>
      <c r="F57" s="145" t="str">
        <f>VLOOKUP(E57,VIP!$A$2:$O12684,2,0)</f>
        <v>DRBR23E</v>
      </c>
      <c r="G57" s="119" t="str">
        <f>VLOOKUP(E57,'LISTADO ATM'!$A$2:$B$900,2,0)</f>
        <v xml:space="preserve">ATM S/M Bravo San Vicente de Paul </v>
      </c>
      <c r="H57" s="119" t="str">
        <f>VLOOKUP(E57,VIP!$A$2:$O17605,7,FALSE)</f>
        <v>Si</v>
      </c>
      <c r="I57" s="119" t="str">
        <f>VLOOKUP(E57,VIP!$A$2:$O9570,8,FALSE)</f>
        <v>No</v>
      </c>
      <c r="J57" s="119" t="str">
        <f>VLOOKUP(E57,VIP!$A$2:$O9520,8,FALSE)</f>
        <v>No</v>
      </c>
      <c r="K57" s="119" t="str">
        <f>VLOOKUP(E57,VIP!$A$2:$O13094,6,0)</f>
        <v>NO</v>
      </c>
      <c r="L57" s="121" t="s">
        <v>2227</v>
      </c>
      <c r="M57" s="117" t="s">
        <v>2464</v>
      </c>
      <c r="N57" s="117" t="s">
        <v>2471</v>
      </c>
      <c r="O57" s="145" t="s">
        <v>2473</v>
      </c>
      <c r="P57" s="146"/>
      <c r="Q57" s="117" t="s">
        <v>2227</v>
      </c>
    </row>
    <row r="58" spans="1:17" ht="18" x14ac:dyDescent="0.25">
      <c r="A58" s="119" t="str">
        <f>VLOOKUP(E58,'LISTADO ATM'!$A$2:$C$901,3,0)</f>
        <v>SUR</v>
      </c>
      <c r="B58" s="135">
        <v>335859532</v>
      </c>
      <c r="C58" s="118">
        <v>44306.507060185184</v>
      </c>
      <c r="D58" s="119" t="s">
        <v>2467</v>
      </c>
      <c r="E58" s="120">
        <v>592</v>
      </c>
      <c r="F58" s="145" t="str">
        <f>VLOOKUP(E58,VIP!$A$2:$O12675,2,0)</f>
        <v>DRBR081</v>
      </c>
      <c r="G58" s="119" t="str">
        <f>VLOOKUP(E58,'LISTADO ATM'!$A$2:$B$900,2,0)</f>
        <v xml:space="preserve">ATM Centro de Caja San Cristóbal I </v>
      </c>
      <c r="H58" s="119" t="str">
        <f>VLOOKUP(E58,VIP!$A$2:$O17596,7,FALSE)</f>
        <v>Si</v>
      </c>
      <c r="I58" s="119" t="str">
        <f>VLOOKUP(E58,VIP!$A$2:$O9561,8,FALSE)</f>
        <v>Si</v>
      </c>
      <c r="J58" s="119" t="str">
        <f>VLOOKUP(E58,VIP!$A$2:$O9511,8,FALSE)</f>
        <v>Si</v>
      </c>
      <c r="K58" s="119" t="str">
        <f>VLOOKUP(E58,VIP!$A$2:$O13085,6,0)</f>
        <v>SI</v>
      </c>
      <c r="L58" s="121" t="s">
        <v>2528</v>
      </c>
      <c r="M58" s="117" t="s">
        <v>2464</v>
      </c>
      <c r="N58" s="117" t="s">
        <v>2471</v>
      </c>
      <c r="O58" s="145" t="s">
        <v>2472</v>
      </c>
      <c r="P58" s="146"/>
      <c r="Q58" s="117" t="s">
        <v>2427</v>
      </c>
    </row>
    <row r="59" spans="1:17" ht="18" x14ac:dyDescent="0.25">
      <c r="A59" s="119" t="str">
        <f>VLOOKUP(E59,'LISTADO ATM'!$A$2:$C$901,3,0)</f>
        <v>DISTRITO NACIONAL</v>
      </c>
      <c r="B59" s="135">
        <v>335859906</v>
      </c>
      <c r="C59" s="118">
        <v>44306.638298611113</v>
      </c>
      <c r="D59" s="119" t="s">
        <v>2188</v>
      </c>
      <c r="E59" s="120">
        <v>596</v>
      </c>
      <c r="F59" s="145" t="str">
        <f>VLOOKUP(E59,VIP!$A$2:$O12677,2,0)</f>
        <v>DRBR274</v>
      </c>
      <c r="G59" s="119" t="str">
        <f>VLOOKUP(E59,'LISTADO ATM'!$A$2:$B$900,2,0)</f>
        <v xml:space="preserve">ATM Autobanco Malecón Center </v>
      </c>
      <c r="H59" s="119" t="str">
        <f>VLOOKUP(E59,VIP!$A$2:$O17598,7,FALSE)</f>
        <v>Si</v>
      </c>
      <c r="I59" s="119" t="str">
        <f>VLOOKUP(E59,VIP!$A$2:$O9563,8,FALSE)</f>
        <v>Si</v>
      </c>
      <c r="J59" s="119" t="str">
        <f>VLOOKUP(E59,VIP!$A$2:$O9513,8,FALSE)</f>
        <v>Si</v>
      </c>
      <c r="K59" s="119" t="str">
        <f>VLOOKUP(E59,VIP!$A$2:$O13087,6,0)</f>
        <v>NO</v>
      </c>
      <c r="L59" s="121" t="s">
        <v>2227</v>
      </c>
      <c r="M59" s="117" t="s">
        <v>2464</v>
      </c>
      <c r="N59" s="117" t="s">
        <v>2471</v>
      </c>
      <c r="O59" s="145" t="s">
        <v>2473</v>
      </c>
      <c r="P59" s="117" t="s">
        <v>2586</v>
      </c>
      <c r="Q59" s="117" t="s">
        <v>2227</v>
      </c>
    </row>
    <row r="60" spans="1:17" ht="18" x14ac:dyDescent="0.25">
      <c r="A60" s="119" t="str">
        <f>VLOOKUP(E60,'LISTADO ATM'!$A$2:$C$901,3,0)</f>
        <v>DISTRITO NACIONAL</v>
      </c>
      <c r="B60" s="135" t="s">
        <v>2604</v>
      </c>
      <c r="C60" s="118">
        <v>44306.832199074073</v>
      </c>
      <c r="D60" s="119" t="s">
        <v>2188</v>
      </c>
      <c r="E60" s="120">
        <v>600</v>
      </c>
      <c r="F60" s="145" t="str">
        <f>VLOOKUP(E60,VIP!$A$2:$O12680,2,0)</f>
        <v>DRBR600</v>
      </c>
      <c r="G60" s="119" t="str">
        <f>VLOOKUP(E60,'LISTADO ATM'!$A$2:$B$900,2,0)</f>
        <v>ATM S/M Bravo Hipica</v>
      </c>
      <c r="H60" s="119" t="str">
        <f>VLOOKUP(E60,VIP!$A$2:$O17601,7,FALSE)</f>
        <v>N/A</v>
      </c>
      <c r="I60" s="119" t="str">
        <f>VLOOKUP(E60,VIP!$A$2:$O9566,8,FALSE)</f>
        <v>N/A</v>
      </c>
      <c r="J60" s="119" t="str">
        <f>VLOOKUP(E60,VIP!$A$2:$O9516,8,FALSE)</f>
        <v>N/A</v>
      </c>
      <c r="K60" s="119" t="str">
        <f>VLOOKUP(E60,VIP!$A$2:$O13090,6,0)</f>
        <v>N/A</v>
      </c>
      <c r="L60" s="121" t="s">
        <v>2487</v>
      </c>
      <c r="M60" s="117" t="s">
        <v>2464</v>
      </c>
      <c r="N60" s="117" t="s">
        <v>2471</v>
      </c>
      <c r="O60" s="145" t="s">
        <v>2473</v>
      </c>
      <c r="P60" s="146"/>
      <c r="Q60" s="117" t="s">
        <v>2487</v>
      </c>
    </row>
    <row r="61" spans="1:17" ht="18" x14ac:dyDescent="0.25">
      <c r="A61" s="119" t="str">
        <f>VLOOKUP(E61,'LISTADO ATM'!$A$2:$C$901,3,0)</f>
        <v>SUR</v>
      </c>
      <c r="B61" s="135">
        <v>335859484</v>
      </c>
      <c r="C61" s="118">
        <v>44306.490347222221</v>
      </c>
      <c r="D61" s="119" t="s">
        <v>2467</v>
      </c>
      <c r="E61" s="120">
        <v>616</v>
      </c>
      <c r="F61" s="145" t="str">
        <f>VLOOKUP(E61,VIP!$A$2:$O12676,2,0)</f>
        <v>DRBR187</v>
      </c>
      <c r="G61" s="119" t="str">
        <f>VLOOKUP(E61,'LISTADO ATM'!$A$2:$B$900,2,0)</f>
        <v xml:space="preserve">ATM 5ta. Brigada Barahona </v>
      </c>
      <c r="H61" s="119" t="str">
        <f>VLOOKUP(E61,VIP!$A$2:$O17597,7,FALSE)</f>
        <v>Si</v>
      </c>
      <c r="I61" s="119" t="str">
        <f>VLOOKUP(E61,VIP!$A$2:$O9562,8,FALSE)</f>
        <v>Si</v>
      </c>
      <c r="J61" s="119" t="str">
        <f>VLOOKUP(E61,VIP!$A$2:$O9512,8,FALSE)</f>
        <v>Si</v>
      </c>
      <c r="K61" s="119" t="str">
        <f>VLOOKUP(E61,VIP!$A$2:$O13086,6,0)</f>
        <v>NO</v>
      </c>
      <c r="L61" s="121" t="s">
        <v>2458</v>
      </c>
      <c r="M61" s="117" t="s">
        <v>2464</v>
      </c>
      <c r="N61" s="117" t="s">
        <v>2471</v>
      </c>
      <c r="O61" s="145" t="s">
        <v>2472</v>
      </c>
      <c r="P61" s="146"/>
      <c r="Q61" s="117" t="s">
        <v>2458</v>
      </c>
    </row>
    <row r="62" spans="1:17" ht="18" x14ac:dyDescent="0.25">
      <c r="A62" s="119" t="str">
        <f>VLOOKUP(E62,'LISTADO ATM'!$A$2:$C$901,3,0)</f>
        <v>DISTRITO NACIONAL</v>
      </c>
      <c r="B62" s="135" t="s">
        <v>2598</v>
      </c>
      <c r="C62" s="118">
        <v>44306.660138888888</v>
      </c>
      <c r="D62" s="119" t="s">
        <v>2188</v>
      </c>
      <c r="E62" s="120">
        <v>617</v>
      </c>
      <c r="F62" s="145" t="str">
        <f>VLOOKUP(E62,VIP!$A$2:$O12688,2,0)</f>
        <v>DRBR617</v>
      </c>
      <c r="G62" s="119" t="str">
        <f>VLOOKUP(E62,'LISTADO ATM'!$A$2:$B$900,2,0)</f>
        <v xml:space="preserve">ATM Guardia Presidencial </v>
      </c>
      <c r="H62" s="119" t="str">
        <f>VLOOKUP(E62,VIP!$A$2:$O17609,7,FALSE)</f>
        <v>Si</v>
      </c>
      <c r="I62" s="119" t="str">
        <f>VLOOKUP(E62,VIP!$A$2:$O9574,8,FALSE)</f>
        <v>Si</v>
      </c>
      <c r="J62" s="119" t="str">
        <f>VLOOKUP(E62,VIP!$A$2:$O9524,8,FALSE)</f>
        <v>Si</v>
      </c>
      <c r="K62" s="119" t="str">
        <f>VLOOKUP(E62,VIP!$A$2:$O13098,6,0)</f>
        <v>NO</v>
      </c>
      <c r="L62" s="121" t="s">
        <v>2253</v>
      </c>
      <c r="M62" s="117" t="s">
        <v>2464</v>
      </c>
      <c r="N62" s="117" t="s">
        <v>2505</v>
      </c>
      <c r="O62" s="145" t="s">
        <v>2473</v>
      </c>
      <c r="P62" s="146"/>
      <c r="Q62" s="117" t="s">
        <v>2253</v>
      </c>
    </row>
    <row r="63" spans="1:17" ht="18" x14ac:dyDescent="0.25">
      <c r="A63" s="119" t="str">
        <f>VLOOKUP(E63,'LISTADO ATM'!$A$2:$C$901,3,0)</f>
        <v>DISTRITO NACIONAL</v>
      </c>
      <c r="B63" s="135">
        <v>335859839</v>
      </c>
      <c r="C63" s="118">
        <v>44306.614618055559</v>
      </c>
      <c r="D63" s="119" t="s">
        <v>2467</v>
      </c>
      <c r="E63" s="120">
        <v>621</v>
      </c>
      <c r="F63" s="145" t="str">
        <f>VLOOKUP(E63,VIP!$A$2:$O12672,2,0)</f>
        <v>DRBR621</v>
      </c>
      <c r="G63" s="119" t="str">
        <f>VLOOKUP(E63,'LISTADO ATM'!$A$2:$B$900,2,0)</f>
        <v xml:space="preserve">ATM CESAC  </v>
      </c>
      <c r="H63" s="119" t="str">
        <f>VLOOKUP(E63,VIP!$A$2:$O17593,7,FALSE)</f>
        <v>Si</v>
      </c>
      <c r="I63" s="119" t="str">
        <f>VLOOKUP(E63,VIP!$A$2:$O9558,8,FALSE)</f>
        <v>Si</v>
      </c>
      <c r="J63" s="119" t="str">
        <f>VLOOKUP(E63,VIP!$A$2:$O9508,8,FALSE)</f>
        <v>Si</v>
      </c>
      <c r="K63" s="119" t="str">
        <f>VLOOKUP(E63,VIP!$A$2:$O13082,6,0)</f>
        <v>NO</v>
      </c>
      <c r="L63" s="121" t="s">
        <v>2427</v>
      </c>
      <c r="M63" s="117" t="s">
        <v>2464</v>
      </c>
      <c r="N63" s="117" t="s">
        <v>2471</v>
      </c>
      <c r="O63" s="145" t="s">
        <v>2472</v>
      </c>
      <c r="P63" s="146"/>
      <c r="Q63" s="117" t="s">
        <v>2427</v>
      </c>
    </row>
    <row r="64" spans="1:17" ht="18" x14ac:dyDescent="0.25">
      <c r="A64" s="119" t="str">
        <f>VLOOKUP(E64,'LISTADO ATM'!$A$2:$C$901,3,0)</f>
        <v>DISTRITO NACIONAL</v>
      </c>
      <c r="B64" s="135" t="s">
        <v>2613</v>
      </c>
      <c r="C64" s="118">
        <v>44307.119305555556</v>
      </c>
      <c r="D64" s="119" t="s">
        <v>2188</v>
      </c>
      <c r="E64" s="120">
        <v>622</v>
      </c>
      <c r="F64" s="145" t="str">
        <f>VLOOKUP(E64,VIP!$A$2:$O12682,2,0)</f>
        <v>DRBR622</v>
      </c>
      <c r="G64" s="119" t="str">
        <f>VLOOKUP(E64,'LISTADO ATM'!$A$2:$B$900,2,0)</f>
        <v xml:space="preserve">ATM Ayuntamiento D.N. </v>
      </c>
      <c r="H64" s="119" t="str">
        <f>VLOOKUP(E64,VIP!$A$2:$O17603,7,FALSE)</f>
        <v>Si</v>
      </c>
      <c r="I64" s="119" t="str">
        <f>VLOOKUP(E64,VIP!$A$2:$O9568,8,FALSE)</f>
        <v>Si</v>
      </c>
      <c r="J64" s="119" t="str">
        <f>VLOOKUP(E64,VIP!$A$2:$O9518,8,FALSE)</f>
        <v>Si</v>
      </c>
      <c r="K64" s="119" t="str">
        <f>VLOOKUP(E64,VIP!$A$2:$O13092,6,0)</f>
        <v>NO</v>
      </c>
      <c r="L64" s="121" t="s">
        <v>2227</v>
      </c>
      <c r="M64" s="117" t="s">
        <v>2464</v>
      </c>
      <c r="N64" s="117" t="s">
        <v>2471</v>
      </c>
      <c r="O64" s="145" t="s">
        <v>2473</v>
      </c>
      <c r="P64" s="146"/>
      <c r="Q64" s="117" t="s">
        <v>2227</v>
      </c>
    </row>
    <row r="65" spans="1:17" ht="18" x14ac:dyDescent="0.25">
      <c r="A65" s="119" t="str">
        <f>VLOOKUP(E65,'LISTADO ATM'!$A$2:$C$901,3,0)</f>
        <v>DISTRITO NACIONAL</v>
      </c>
      <c r="B65" s="135">
        <v>335859830</v>
      </c>
      <c r="C65" s="118">
        <v>44306.610543981478</v>
      </c>
      <c r="D65" s="119" t="s">
        <v>2189</v>
      </c>
      <c r="E65" s="120">
        <v>623</v>
      </c>
      <c r="F65" s="145" t="str">
        <f>VLOOKUP(E65,VIP!$A$2:$O12673,2,0)</f>
        <v>DRBR623</v>
      </c>
      <c r="G65" s="119" t="str">
        <f>VLOOKUP(E65,'LISTADO ATM'!$A$2:$B$900,2,0)</f>
        <v xml:space="preserve">ATM Operaciones Especiales (Manoguayabo) </v>
      </c>
      <c r="H65" s="119" t="str">
        <f>VLOOKUP(E65,VIP!$A$2:$O17594,7,FALSE)</f>
        <v>Si</v>
      </c>
      <c r="I65" s="119" t="str">
        <f>VLOOKUP(E65,VIP!$A$2:$O9559,8,FALSE)</f>
        <v>Si</v>
      </c>
      <c r="J65" s="119" t="str">
        <f>VLOOKUP(E65,VIP!$A$2:$O9509,8,FALSE)</f>
        <v>Si</v>
      </c>
      <c r="K65" s="119" t="str">
        <f>VLOOKUP(E65,VIP!$A$2:$O13083,6,0)</f>
        <v>No</v>
      </c>
      <c r="L65" s="121" t="s">
        <v>2227</v>
      </c>
      <c r="M65" s="117" t="s">
        <v>2464</v>
      </c>
      <c r="N65" s="117" t="s">
        <v>2471</v>
      </c>
      <c r="O65" s="145" t="s">
        <v>2500</v>
      </c>
      <c r="P65" s="146"/>
      <c r="Q65" s="117" t="s">
        <v>2227</v>
      </c>
    </row>
    <row r="66" spans="1:17" ht="18" x14ac:dyDescent="0.25">
      <c r="A66" s="119" t="str">
        <f>VLOOKUP(E66,'LISTADO ATM'!$A$2:$C$901,3,0)</f>
        <v>DISTRITO NACIONAL</v>
      </c>
      <c r="B66" s="135" t="s">
        <v>2633</v>
      </c>
      <c r="C66" s="118">
        <v>44307.250520833331</v>
      </c>
      <c r="D66" s="119" t="s">
        <v>2467</v>
      </c>
      <c r="E66" s="120">
        <v>624</v>
      </c>
      <c r="F66" s="145" t="str">
        <f>VLOOKUP(E66,VIP!$A$2:$O12702,2,0)</f>
        <v>DRBR624</v>
      </c>
      <c r="G66" s="119" t="str">
        <f>VLOOKUP(E66,'LISTADO ATM'!$A$2:$B$900,2,0)</f>
        <v xml:space="preserve">ATM Policía Nacional I </v>
      </c>
      <c r="H66" s="119" t="str">
        <f>VLOOKUP(E66,VIP!$A$2:$O17623,7,FALSE)</f>
        <v>Si</v>
      </c>
      <c r="I66" s="119" t="str">
        <f>VLOOKUP(E66,VIP!$A$2:$O9588,8,FALSE)</f>
        <v>Si</v>
      </c>
      <c r="J66" s="119" t="str">
        <f>VLOOKUP(E66,VIP!$A$2:$O9538,8,FALSE)</f>
        <v>Si</v>
      </c>
      <c r="K66" s="119" t="str">
        <f>VLOOKUP(E66,VIP!$A$2:$O13112,6,0)</f>
        <v>NO</v>
      </c>
      <c r="L66" s="121" t="s">
        <v>2458</v>
      </c>
      <c r="M66" s="117" t="s">
        <v>2464</v>
      </c>
      <c r="N66" s="117" t="s">
        <v>2471</v>
      </c>
      <c r="O66" s="145" t="s">
        <v>2472</v>
      </c>
      <c r="P66" s="146"/>
      <c r="Q66" s="117" t="s">
        <v>2458</v>
      </c>
    </row>
    <row r="67" spans="1:17" ht="18" x14ac:dyDescent="0.25">
      <c r="A67" s="119" t="str">
        <f>VLOOKUP(E67,'LISTADO ATM'!$A$2:$C$901,3,0)</f>
        <v>ESTE</v>
      </c>
      <c r="B67" s="135">
        <v>335859399</v>
      </c>
      <c r="C67" s="118">
        <v>44306.466365740744</v>
      </c>
      <c r="D67" s="119" t="s">
        <v>2188</v>
      </c>
      <c r="E67" s="120">
        <v>631</v>
      </c>
      <c r="F67" s="145" t="str">
        <f>VLOOKUP(E67,VIP!$A$2:$O12680,2,0)</f>
        <v>DRBR417</v>
      </c>
      <c r="G67" s="119" t="str">
        <f>VLOOKUP(E67,'LISTADO ATM'!$A$2:$B$900,2,0)</f>
        <v xml:space="preserve">ATM ASOCODEQUI (San Pedro) </v>
      </c>
      <c r="H67" s="119" t="str">
        <f>VLOOKUP(E67,VIP!$A$2:$O17601,7,FALSE)</f>
        <v>Si</v>
      </c>
      <c r="I67" s="119" t="str">
        <f>VLOOKUP(E67,VIP!$A$2:$O9566,8,FALSE)</f>
        <v>Si</v>
      </c>
      <c r="J67" s="119" t="str">
        <f>VLOOKUP(E67,VIP!$A$2:$O9516,8,FALSE)</f>
        <v>Si</v>
      </c>
      <c r="K67" s="119" t="str">
        <f>VLOOKUP(E67,VIP!$A$2:$O13090,6,0)</f>
        <v>NO</v>
      </c>
      <c r="L67" s="121" t="s">
        <v>2584</v>
      </c>
      <c r="M67" s="117" t="s">
        <v>2464</v>
      </c>
      <c r="N67" s="117" t="s">
        <v>2471</v>
      </c>
      <c r="O67" s="145" t="s">
        <v>2473</v>
      </c>
      <c r="P67" s="146"/>
      <c r="Q67" s="117" t="s">
        <v>2584</v>
      </c>
    </row>
    <row r="68" spans="1:17" ht="18" x14ac:dyDescent="0.25">
      <c r="A68" s="119" t="str">
        <f>VLOOKUP(E68,'LISTADO ATM'!$A$2:$C$901,3,0)</f>
        <v>NORTE</v>
      </c>
      <c r="B68" s="135" t="s">
        <v>2625</v>
      </c>
      <c r="C68" s="118">
        <v>44307.241990740738</v>
      </c>
      <c r="D68" s="119" t="s">
        <v>2526</v>
      </c>
      <c r="E68" s="120">
        <v>632</v>
      </c>
      <c r="F68" s="145" t="str">
        <f>VLOOKUP(E68,VIP!$A$2:$O12694,2,0)</f>
        <v>DRBR263</v>
      </c>
      <c r="G68" s="119" t="str">
        <f>VLOOKUP(E68,'LISTADO ATM'!$A$2:$B$900,2,0)</f>
        <v xml:space="preserve">ATM Autobanco Gurabo </v>
      </c>
      <c r="H68" s="119" t="str">
        <f>VLOOKUP(E68,VIP!$A$2:$O17615,7,FALSE)</f>
        <v>Si</v>
      </c>
      <c r="I68" s="119" t="str">
        <f>VLOOKUP(E68,VIP!$A$2:$O9580,8,FALSE)</f>
        <v>Si</v>
      </c>
      <c r="J68" s="119" t="str">
        <f>VLOOKUP(E68,VIP!$A$2:$O9530,8,FALSE)</f>
        <v>Si</v>
      </c>
      <c r="K68" s="119" t="str">
        <f>VLOOKUP(E68,VIP!$A$2:$O13104,6,0)</f>
        <v>NO</v>
      </c>
      <c r="L68" s="121" t="s">
        <v>2427</v>
      </c>
      <c r="M68" s="117" t="s">
        <v>2464</v>
      </c>
      <c r="N68" s="117" t="s">
        <v>2471</v>
      </c>
      <c r="O68" s="145" t="s">
        <v>2527</v>
      </c>
      <c r="P68" s="146"/>
      <c r="Q68" s="117" t="s">
        <v>2427</v>
      </c>
    </row>
    <row r="69" spans="1:17" ht="18" x14ac:dyDescent="0.25">
      <c r="A69" s="119" t="str">
        <f>VLOOKUP(E69,'LISTADO ATM'!$A$2:$C$901,3,0)</f>
        <v>DISTRITO NACIONAL</v>
      </c>
      <c r="B69" s="135" t="s">
        <v>2630</v>
      </c>
      <c r="C69" s="118">
        <v>44307.245567129627</v>
      </c>
      <c r="D69" s="119" t="s">
        <v>2467</v>
      </c>
      <c r="E69" s="120">
        <v>642</v>
      </c>
      <c r="F69" s="145" t="str">
        <f>VLOOKUP(E69,VIP!$A$2:$O12699,2,0)</f>
        <v>DRBR24O</v>
      </c>
      <c r="G69" s="119" t="str">
        <f>VLOOKUP(E69,'LISTADO ATM'!$A$2:$B$900,2,0)</f>
        <v xml:space="preserve">ATM OMSA Sto. Dgo. </v>
      </c>
      <c r="H69" s="119" t="str">
        <f>VLOOKUP(E69,VIP!$A$2:$O17620,7,FALSE)</f>
        <v>Si</v>
      </c>
      <c r="I69" s="119" t="str">
        <f>VLOOKUP(E69,VIP!$A$2:$O9585,8,FALSE)</f>
        <v>Si</v>
      </c>
      <c r="J69" s="119" t="str">
        <f>VLOOKUP(E69,VIP!$A$2:$O9535,8,FALSE)</f>
        <v>Si</v>
      </c>
      <c r="K69" s="119" t="str">
        <f>VLOOKUP(E69,VIP!$A$2:$O13109,6,0)</f>
        <v>NO</v>
      </c>
      <c r="L69" s="121" t="s">
        <v>2458</v>
      </c>
      <c r="M69" s="117" t="s">
        <v>2464</v>
      </c>
      <c r="N69" s="117" t="s">
        <v>2471</v>
      </c>
      <c r="O69" s="145" t="s">
        <v>2472</v>
      </c>
      <c r="P69" s="146"/>
      <c r="Q69" s="117" t="s">
        <v>2458</v>
      </c>
    </row>
    <row r="70" spans="1:17" ht="18" x14ac:dyDescent="0.25">
      <c r="A70" s="119" t="str">
        <f>VLOOKUP(E70,'LISTADO ATM'!$A$2:$C$901,3,0)</f>
        <v>NORTE</v>
      </c>
      <c r="B70" s="135" t="s">
        <v>2619</v>
      </c>
      <c r="C70" s="118">
        <v>44307.234305555554</v>
      </c>
      <c r="D70" s="119" t="s">
        <v>2491</v>
      </c>
      <c r="E70" s="120">
        <v>649</v>
      </c>
      <c r="F70" s="145" t="str">
        <f>VLOOKUP(E70,VIP!$A$2:$O12688,2,0)</f>
        <v>DRBR649</v>
      </c>
      <c r="G70" s="119" t="str">
        <f>VLOOKUP(E70,'LISTADO ATM'!$A$2:$B$900,2,0)</f>
        <v xml:space="preserve">ATM Oficina Galería 56 (San Francisco de Macorís) </v>
      </c>
      <c r="H70" s="119" t="str">
        <f>VLOOKUP(E70,VIP!$A$2:$O17609,7,FALSE)</f>
        <v>Si</v>
      </c>
      <c r="I70" s="119" t="str">
        <f>VLOOKUP(E70,VIP!$A$2:$O9574,8,FALSE)</f>
        <v>Si</v>
      </c>
      <c r="J70" s="119" t="str">
        <f>VLOOKUP(E70,VIP!$A$2:$O9524,8,FALSE)</f>
        <v>Si</v>
      </c>
      <c r="K70" s="119" t="str">
        <f>VLOOKUP(E70,VIP!$A$2:$O13098,6,0)</f>
        <v>SI</v>
      </c>
      <c r="L70" s="121" t="s">
        <v>2427</v>
      </c>
      <c r="M70" s="117" t="s">
        <v>2464</v>
      </c>
      <c r="N70" s="117" t="s">
        <v>2471</v>
      </c>
      <c r="O70" s="145" t="s">
        <v>2492</v>
      </c>
      <c r="P70" s="146"/>
      <c r="Q70" s="117" t="s">
        <v>2427</v>
      </c>
    </row>
    <row r="71" spans="1:17" ht="18" x14ac:dyDescent="0.25">
      <c r="A71" s="119" t="str">
        <f>VLOOKUP(E71,'LISTADO ATM'!$A$2:$C$901,3,0)</f>
        <v>ESTE</v>
      </c>
      <c r="B71" s="135">
        <v>335856978</v>
      </c>
      <c r="C71" s="118">
        <v>44304.558981481481</v>
      </c>
      <c r="D71" s="119" t="s">
        <v>2467</v>
      </c>
      <c r="E71" s="120">
        <v>651</v>
      </c>
      <c r="F71" s="145" t="str">
        <f>VLOOKUP(E71,VIP!$A$2:$O12638,2,0)</f>
        <v>DRBR651</v>
      </c>
      <c r="G71" s="119" t="str">
        <f>VLOOKUP(E71,'LISTADO ATM'!$A$2:$B$900,2,0)</f>
        <v>ATM Eco Petroleo Romana</v>
      </c>
      <c r="H71" s="119" t="str">
        <f>VLOOKUP(E71,VIP!$A$2:$O17559,7,FALSE)</f>
        <v>Si</v>
      </c>
      <c r="I71" s="119" t="str">
        <f>VLOOKUP(E71,VIP!$A$2:$O9524,8,FALSE)</f>
        <v>Si</v>
      </c>
      <c r="J71" s="119" t="str">
        <f>VLOOKUP(E71,VIP!$A$2:$O9474,8,FALSE)</f>
        <v>Si</v>
      </c>
      <c r="K71" s="119" t="str">
        <f>VLOOKUP(E71,VIP!$A$2:$O13048,6,0)</f>
        <v>NO</v>
      </c>
      <c r="L71" s="121" t="s">
        <v>2528</v>
      </c>
      <c r="M71" s="117" t="s">
        <v>2464</v>
      </c>
      <c r="N71" s="117" t="s">
        <v>2471</v>
      </c>
      <c r="O71" s="145" t="s">
        <v>2472</v>
      </c>
      <c r="P71" s="146"/>
      <c r="Q71" s="117" t="s">
        <v>2528</v>
      </c>
    </row>
    <row r="72" spans="1:17" ht="18" x14ac:dyDescent="0.25">
      <c r="A72" s="119" t="str">
        <f>VLOOKUP(E72,'LISTADO ATM'!$A$2:$C$901,3,0)</f>
        <v>NORTE</v>
      </c>
      <c r="B72" s="135" t="s">
        <v>2614</v>
      </c>
      <c r="C72" s="118">
        <v>44307.131921296299</v>
      </c>
      <c r="D72" s="119" t="s">
        <v>2189</v>
      </c>
      <c r="E72" s="120">
        <v>668</v>
      </c>
      <c r="F72" s="147" t="str">
        <f>VLOOKUP(E72,VIP!$A$2:$O12683,2,0)</f>
        <v>DRBR668</v>
      </c>
      <c r="G72" s="119" t="str">
        <f>VLOOKUP(E72,'LISTADO ATM'!$A$2:$B$900,2,0)</f>
        <v>ATM Hospital HEMMI (Santiago)</v>
      </c>
      <c r="H72" s="119" t="str">
        <f>VLOOKUP(E72,VIP!$A$2:$O17604,7,FALSE)</f>
        <v>N/A</v>
      </c>
      <c r="I72" s="119" t="str">
        <f>VLOOKUP(E72,VIP!$A$2:$O9569,8,FALSE)</f>
        <v>N/A</v>
      </c>
      <c r="J72" s="119" t="str">
        <f>VLOOKUP(E72,VIP!$A$2:$O9519,8,FALSE)</f>
        <v>N/A</v>
      </c>
      <c r="K72" s="119" t="str">
        <f>VLOOKUP(E72,VIP!$A$2:$O13093,6,0)</f>
        <v>N/A</v>
      </c>
      <c r="L72" s="121" t="s">
        <v>2253</v>
      </c>
      <c r="M72" s="117" t="s">
        <v>2464</v>
      </c>
      <c r="N72" s="117" t="s">
        <v>2471</v>
      </c>
      <c r="O72" s="147" t="s">
        <v>2600</v>
      </c>
      <c r="P72" s="146"/>
      <c r="Q72" s="117" t="s">
        <v>2253</v>
      </c>
    </row>
    <row r="73" spans="1:17" ht="18" x14ac:dyDescent="0.25">
      <c r="A73" s="119" t="str">
        <f>VLOOKUP(E73,'LISTADO ATM'!$A$2:$C$901,3,0)</f>
        <v>ESTE</v>
      </c>
      <c r="B73" s="135">
        <v>335859402</v>
      </c>
      <c r="C73" s="118">
        <v>44306.467199074075</v>
      </c>
      <c r="D73" s="119" t="s">
        <v>2188</v>
      </c>
      <c r="E73" s="120">
        <v>680</v>
      </c>
      <c r="F73" s="147" t="str">
        <f>VLOOKUP(E73,VIP!$A$2:$O12679,2,0)</f>
        <v>DRBR680</v>
      </c>
      <c r="G73" s="119" t="str">
        <f>VLOOKUP(E73,'LISTADO ATM'!$A$2:$B$900,2,0)</f>
        <v>ATM Hotel Royalton</v>
      </c>
      <c r="H73" s="119" t="str">
        <f>VLOOKUP(E73,VIP!$A$2:$O17600,7,FALSE)</f>
        <v>NO</v>
      </c>
      <c r="I73" s="119" t="str">
        <f>VLOOKUP(E73,VIP!$A$2:$O9565,8,FALSE)</f>
        <v>NO</v>
      </c>
      <c r="J73" s="119" t="str">
        <f>VLOOKUP(E73,VIP!$A$2:$O9515,8,FALSE)</f>
        <v>NO</v>
      </c>
      <c r="K73" s="119" t="str">
        <f>VLOOKUP(E73,VIP!$A$2:$O13089,6,0)</f>
        <v>NO</v>
      </c>
      <c r="L73" s="121" t="s">
        <v>2584</v>
      </c>
      <c r="M73" s="117" t="s">
        <v>2464</v>
      </c>
      <c r="N73" s="117" t="s">
        <v>2471</v>
      </c>
      <c r="O73" s="147" t="s">
        <v>2473</v>
      </c>
      <c r="P73" s="146"/>
      <c r="Q73" s="117" t="s">
        <v>2584</v>
      </c>
    </row>
    <row r="74" spans="1:17" ht="18" x14ac:dyDescent="0.25">
      <c r="A74" s="119" t="str">
        <f>VLOOKUP(E74,'LISTADO ATM'!$A$2:$C$901,3,0)</f>
        <v>ESTE</v>
      </c>
      <c r="B74" s="135" t="s">
        <v>2611</v>
      </c>
      <c r="C74" s="118">
        <v>44307.117361111108</v>
      </c>
      <c r="D74" s="119" t="s">
        <v>2188</v>
      </c>
      <c r="E74" s="120">
        <v>681</v>
      </c>
      <c r="F74" s="147" t="str">
        <f>VLOOKUP(E74,VIP!$A$2:$O12680,2,0)</f>
        <v>DRBR681</v>
      </c>
      <c r="G74" s="119" t="str">
        <f>VLOOKUP(E74,'LISTADO ATM'!$A$2:$B$900,2,0)</f>
        <v xml:space="preserve">ATM Hotel Royalton II </v>
      </c>
      <c r="H74" s="119" t="str">
        <f>VLOOKUP(E74,VIP!$A$2:$O17601,7,FALSE)</f>
        <v>Si</v>
      </c>
      <c r="I74" s="119" t="str">
        <f>VLOOKUP(E74,VIP!$A$2:$O9566,8,FALSE)</f>
        <v>Si</v>
      </c>
      <c r="J74" s="119" t="str">
        <f>VLOOKUP(E74,VIP!$A$2:$O9516,8,FALSE)</f>
        <v>Si</v>
      </c>
      <c r="K74" s="119" t="str">
        <f>VLOOKUP(E74,VIP!$A$2:$O13090,6,0)</f>
        <v>NO</v>
      </c>
      <c r="L74" s="121" t="s">
        <v>2487</v>
      </c>
      <c r="M74" s="117" t="s">
        <v>2464</v>
      </c>
      <c r="N74" s="117" t="s">
        <v>2471</v>
      </c>
      <c r="O74" s="147" t="s">
        <v>2473</v>
      </c>
      <c r="P74" s="146"/>
      <c r="Q74" s="117" t="s">
        <v>2487</v>
      </c>
    </row>
    <row r="75" spans="1:17" ht="18" x14ac:dyDescent="0.25">
      <c r="A75" s="119" t="str">
        <f>VLOOKUP(E75,'LISTADO ATM'!$A$2:$C$901,3,0)</f>
        <v>DISTRITO NACIONAL</v>
      </c>
      <c r="B75" s="135" t="s">
        <v>2601</v>
      </c>
      <c r="C75" s="118">
        <v>44306.897349537037</v>
      </c>
      <c r="D75" s="119" t="s">
        <v>2188</v>
      </c>
      <c r="E75" s="120">
        <v>684</v>
      </c>
      <c r="F75" s="147" t="str">
        <f>VLOOKUP(E75,VIP!$A$2:$O12677,2,0)</f>
        <v>DRBR684</v>
      </c>
      <c r="G75" s="119" t="str">
        <f>VLOOKUP(E75,'LISTADO ATM'!$A$2:$B$900,2,0)</f>
        <v>ATM Estación Texaco Prolongación 27 Febrero</v>
      </c>
      <c r="H75" s="119" t="str">
        <f>VLOOKUP(E75,VIP!$A$2:$O17598,7,FALSE)</f>
        <v>NO</v>
      </c>
      <c r="I75" s="119" t="str">
        <f>VLOOKUP(E75,VIP!$A$2:$O9563,8,FALSE)</f>
        <v>NO</v>
      </c>
      <c r="J75" s="119" t="str">
        <f>VLOOKUP(E75,VIP!$A$2:$O9513,8,FALSE)</f>
        <v>NO</v>
      </c>
      <c r="K75" s="119" t="str">
        <f>VLOOKUP(E75,VIP!$A$2:$O13087,6,0)</f>
        <v>NO</v>
      </c>
      <c r="L75" s="121" t="s">
        <v>2487</v>
      </c>
      <c r="M75" s="117" t="s">
        <v>2464</v>
      </c>
      <c r="N75" s="117" t="s">
        <v>2471</v>
      </c>
      <c r="O75" s="147" t="s">
        <v>2473</v>
      </c>
      <c r="P75" s="146"/>
      <c r="Q75" s="117" t="s">
        <v>2487</v>
      </c>
    </row>
    <row r="76" spans="1:17" ht="18" x14ac:dyDescent="0.25">
      <c r="A76" s="119" t="str">
        <f>VLOOKUP(E76,'LISTADO ATM'!$A$2:$C$901,3,0)</f>
        <v>NORTE</v>
      </c>
      <c r="B76" s="135" t="s">
        <v>2616</v>
      </c>
      <c r="C76" s="118">
        <v>44307.230358796296</v>
      </c>
      <c r="D76" s="119" t="s">
        <v>2491</v>
      </c>
      <c r="E76" s="120">
        <v>687</v>
      </c>
      <c r="F76" s="147" t="str">
        <f>VLOOKUP(E76,VIP!$A$2:$O12685,2,0)</f>
        <v>DRBR687</v>
      </c>
      <c r="G76" s="119" t="str">
        <f>VLOOKUP(E76,'LISTADO ATM'!$A$2:$B$900,2,0)</f>
        <v>ATM Oficina Monterrico II</v>
      </c>
      <c r="H76" s="119" t="str">
        <f>VLOOKUP(E76,VIP!$A$2:$O17606,7,FALSE)</f>
        <v>NO</v>
      </c>
      <c r="I76" s="119" t="str">
        <f>VLOOKUP(E76,VIP!$A$2:$O9571,8,FALSE)</f>
        <v>NO</v>
      </c>
      <c r="J76" s="119" t="str">
        <f>VLOOKUP(E76,VIP!$A$2:$O9521,8,FALSE)</f>
        <v>NO</v>
      </c>
      <c r="K76" s="119" t="str">
        <f>VLOOKUP(E76,VIP!$A$2:$O13095,6,0)</f>
        <v>SI</v>
      </c>
      <c r="L76" s="121" t="s">
        <v>2427</v>
      </c>
      <c r="M76" s="117" t="s">
        <v>2464</v>
      </c>
      <c r="N76" s="117" t="s">
        <v>2471</v>
      </c>
      <c r="O76" s="147" t="s">
        <v>2492</v>
      </c>
      <c r="P76" s="146"/>
      <c r="Q76" s="117" t="s">
        <v>2427</v>
      </c>
    </row>
    <row r="77" spans="1:17" ht="18" x14ac:dyDescent="0.25">
      <c r="A77" s="119" t="str">
        <f>VLOOKUP(E77,'LISTADO ATM'!$A$2:$C$901,3,0)</f>
        <v>DISTRITO NACIONAL</v>
      </c>
      <c r="B77" s="135">
        <v>335859606</v>
      </c>
      <c r="C77" s="118">
        <v>44306.535162037035</v>
      </c>
      <c r="D77" s="119" t="s">
        <v>2188</v>
      </c>
      <c r="E77" s="120">
        <v>694</v>
      </c>
      <c r="F77" s="147" t="str">
        <f>VLOOKUP(E77,VIP!$A$2:$O12673,2,0)</f>
        <v>DRBR694</v>
      </c>
      <c r="G77" s="119" t="str">
        <f>VLOOKUP(E77,'LISTADO ATM'!$A$2:$B$900,2,0)</f>
        <v>ATM Optica 27 de Febrero</v>
      </c>
      <c r="H77" s="119" t="str">
        <f>VLOOKUP(E77,VIP!$A$2:$O17594,7,FALSE)</f>
        <v>Si</v>
      </c>
      <c r="I77" s="119" t="str">
        <f>VLOOKUP(E77,VIP!$A$2:$O9559,8,FALSE)</f>
        <v>Si</v>
      </c>
      <c r="J77" s="119" t="str">
        <f>VLOOKUP(E77,VIP!$A$2:$O9509,8,FALSE)</f>
        <v>Si</v>
      </c>
      <c r="K77" s="119" t="str">
        <f>VLOOKUP(E77,VIP!$A$2:$O13083,6,0)</f>
        <v>NO</v>
      </c>
      <c r="L77" s="121" t="s">
        <v>2227</v>
      </c>
      <c r="M77" s="117" t="s">
        <v>2464</v>
      </c>
      <c r="N77" s="117" t="s">
        <v>2471</v>
      </c>
      <c r="O77" s="147" t="s">
        <v>2473</v>
      </c>
      <c r="P77" s="146"/>
      <c r="Q77" s="117" t="s">
        <v>2227</v>
      </c>
    </row>
    <row r="78" spans="1:17" ht="18" x14ac:dyDescent="0.25">
      <c r="A78" s="119" t="str">
        <f>VLOOKUP(E78,'LISTADO ATM'!$A$2:$C$901,3,0)</f>
        <v>DISTRITO NACIONAL</v>
      </c>
      <c r="B78" s="135">
        <v>335859937</v>
      </c>
      <c r="C78" s="118">
        <v>44306.653090277781</v>
      </c>
      <c r="D78" s="119" t="s">
        <v>2188</v>
      </c>
      <c r="E78" s="120">
        <v>698</v>
      </c>
      <c r="F78" s="147" t="str">
        <f>VLOOKUP(E78,VIP!$A$2:$O12676,2,0)</f>
        <v>DRBR698</v>
      </c>
      <c r="G78" s="119" t="str">
        <f>VLOOKUP(E78,'LISTADO ATM'!$A$2:$B$900,2,0)</f>
        <v>ATM Parador Bellamar</v>
      </c>
      <c r="H78" s="119" t="str">
        <f>VLOOKUP(E78,VIP!$A$2:$O17597,7,FALSE)</f>
        <v>Si</v>
      </c>
      <c r="I78" s="119" t="str">
        <f>VLOOKUP(E78,VIP!$A$2:$O9562,8,FALSE)</f>
        <v>Si</v>
      </c>
      <c r="J78" s="119" t="str">
        <f>VLOOKUP(E78,VIP!$A$2:$O9512,8,FALSE)</f>
        <v>Si</v>
      </c>
      <c r="K78" s="119" t="str">
        <f>VLOOKUP(E78,VIP!$A$2:$O13086,6,0)</f>
        <v>NO</v>
      </c>
      <c r="L78" s="121" t="s">
        <v>2430</v>
      </c>
      <c r="M78" s="117" t="s">
        <v>2464</v>
      </c>
      <c r="N78" s="117" t="s">
        <v>2471</v>
      </c>
      <c r="O78" s="147" t="s">
        <v>2473</v>
      </c>
      <c r="P78" s="146"/>
      <c r="Q78" s="117" t="s">
        <v>2430</v>
      </c>
    </row>
    <row r="79" spans="1:17" ht="18" x14ac:dyDescent="0.25">
      <c r="A79" s="119" t="str">
        <f>VLOOKUP(E79,'LISTADO ATM'!$A$2:$C$901,3,0)</f>
        <v>DISTRITO NACIONAL</v>
      </c>
      <c r="B79" s="135">
        <v>335858411</v>
      </c>
      <c r="C79" s="118">
        <v>44305.640798611108</v>
      </c>
      <c r="D79" s="119" t="s">
        <v>2188</v>
      </c>
      <c r="E79" s="120">
        <v>714</v>
      </c>
      <c r="F79" s="147" t="str">
        <f>VLOOKUP(E79,VIP!$A$2:$O12654,2,0)</f>
        <v>DRBR16M</v>
      </c>
      <c r="G79" s="119" t="str">
        <f>VLOOKUP(E79,'LISTADO ATM'!$A$2:$B$900,2,0)</f>
        <v xml:space="preserve">ATM Hospital de Herrera </v>
      </c>
      <c r="H79" s="119" t="str">
        <f>VLOOKUP(E79,VIP!$A$2:$O17575,7,FALSE)</f>
        <v>Si</v>
      </c>
      <c r="I79" s="119" t="str">
        <f>VLOOKUP(E79,VIP!$A$2:$O9540,8,FALSE)</f>
        <v>Si</v>
      </c>
      <c r="J79" s="119" t="str">
        <f>VLOOKUP(E79,VIP!$A$2:$O9490,8,FALSE)</f>
        <v>Si</v>
      </c>
      <c r="K79" s="119" t="str">
        <f>VLOOKUP(E79,VIP!$A$2:$O13064,6,0)</f>
        <v>NO</v>
      </c>
      <c r="L79" s="121" t="s">
        <v>2436</v>
      </c>
      <c r="M79" s="117" t="s">
        <v>2464</v>
      </c>
      <c r="N79" s="117" t="s">
        <v>2471</v>
      </c>
      <c r="O79" s="147" t="s">
        <v>2473</v>
      </c>
      <c r="P79" s="146"/>
      <c r="Q79" s="117" t="s">
        <v>2436</v>
      </c>
    </row>
    <row r="80" spans="1:17" ht="18" x14ac:dyDescent="0.25">
      <c r="A80" s="119" t="str">
        <f>VLOOKUP(E80,'LISTADO ATM'!$A$2:$C$901,3,0)</f>
        <v>DISTRITO NACIONAL</v>
      </c>
      <c r="B80" s="135" t="s">
        <v>2596</v>
      </c>
      <c r="C80" s="118">
        <v>44306.678888888891</v>
      </c>
      <c r="D80" s="119" t="s">
        <v>2467</v>
      </c>
      <c r="E80" s="120">
        <v>724</v>
      </c>
      <c r="F80" s="147" t="str">
        <f>VLOOKUP(E80,VIP!$A$2:$O12686,2,0)</f>
        <v>DRBR997</v>
      </c>
      <c r="G80" s="119" t="str">
        <f>VLOOKUP(E80,'LISTADO ATM'!$A$2:$B$900,2,0)</f>
        <v xml:space="preserve">ATM El Huacal I </v>
      </c>
      <c r="H80" s="119" t="str">
        <f>VLOOKUP(E80,VIP!$A$2:$O17607,7,FALSE)</f>
        <v>Si</v>
      </c>
      <c r="I80" s="119" t="str">
        <f>VLOOKUP(E80,VIP!$A$2:$O9572,8,FALSE)</f>
        <v>Si</v>
      </c>
      <c r="J80" s="119" t="str">
        <f>VLOOKUP(E80,VIP!$A$2:$O9522,8,FALSE)</f>
        <v>Si</v>
      </c>
      <c r="K80" s="119" t="str">
        <f>VLOOKUP(E80,VIP!$A$2:$O13096,6,0)</f>
        <v>NO</v>
      </c>
      <c r="L80" s="121" t="s">
        <v>2427</v>
      </c>
      <c r="M80" s="117" t="s">
        <v>2464</v>
      </c>
      <c r="N80" s="117" t="s">
        <v>2471</v>
      </c>
      <c r="O80" s="147" t="s">
        <v>2472</v>
      </c>
      <c r="P80" s="146"/>
      <c r="Q80" s="117" t="s">
        <v>2599</v>
      </c>
    </row>
    <row r="81" spans="1:17" ht="18" x14ac:dyDescent="0.25">
      <c r="A81" s="119" t="str">
        <f>VLOOKUP(E81,'LISTADO ATM'!$A$2:$C$901,3,0)</f>
        <v>DISTRITO NACIONAL</v>
      </c>
      <c r="B81" s="135" t="s">
        <v>2634</v>
      </c>
      <c r="C81" s="118">
        <v>44307.250555555554</v>
      </c>
      <c r="D81" s="119" t="s">
        <v>2491</v>
      </c>
      <c r="E81" s="120">
        <v>735</v>
      </c>
      <c r="F81" s="147" t="str">
        <f>VLOOKUP(E81,VIP!$A$2:$O12703,2,0)</f>
        <v>DRBR179</v>
      </c>
      <c r="G81" s="119" t="str">
        <f>VLOOKUP(E81,'LISTADO ATM'!$A$2:$B$900,2,0)</f>
        <v xml:space="preserve">ATM Oficina Independencia II  </v>
      </c>
      <c r="H81" s="119" t="str">
        <f>VLOOKUP(E81,VIP!$A$2:$O17624,7,FALSE)</f>
        <v>Si</v>
      </c>
      <c r="I81" s="119" t="str">
        <f>VLOOKUP(E81,VIP!$A$2:$O9589,8,FALSE)</f>
        <v>Si</v>
      </c>
      <c r="J81" s="119" t="str">
        <f>VLOOKUP(E81,VIP!$A$2:$O9539,8,FALSE)</f>
        <v>Si</v>
      </c>
      <c r="K81" s="119" t="str">
        <f>VLOOKUP(E81,VIP!$A$2:$O13113,6,0)</f>
        <v>NO</v>
      </c>
      <c r="L81" s="121" t="s">
        <v>2458</v>
      </c>
      <c r="M81" s="117" t="s">
        <v>2464</v>
      </c>
      <c r="N81" s="117" t="s">
        <v>2471</v>
      </c>
      <c r="O81" s="147" t="s">
        <v>2492</v>
      </c>
      <c r="P81" s="146"/>
      <c r="Q81" s="117" t="s">
        <v>2458</v>
      </c>
    </row>
    <row r="82" spans="1:17" ht="18" x14ac:dyDescent="0.25">
      <c r="A82" s="119" t="str">
        <f>VLOOKUP(E82,'LISTADO ATM'!$A$2:$C$901,3,0)</f>
        <v>NORTE</v>
      </c>
      <c r="B82" s="135">
        <v>335858761</v>
      </c>
      <c r="C82" s="118">
        <v>44305.855636574073</v>
      </c>
      <c r="D82" s="119" t="s">
        <v>2189</v>
      </c>
      <c r="E82" s="120">
        <v>736</v>
      </c>
      <c r="F82" s="147" t="str">
        <f>VLOOKUP(E82,VIP!$A$2:$O12683,2,0)</f>
        <v>DRBR071</v>
      </c>
      <c r="G82" s="119" t="str">
        <f>VLOOKUP(E82,'LISTADO ATM'!$A$2:$B$900,2,0)</f>
        <v xml:space="preserve">ATM Oficina Puerto Plata I </v>
      </c>
      <c r="H82" s="119" t="str">
        <f>VLOOKUP(E82,VIP!$A$2:$O17604,7,FALSE)</f>
        <v>Si</v>
      </c>
      <c r="I82" s="119" t="str">
        <f>VLOOKUP(E82,VIP!$A$2:$O9569,8,FALSE)</f>
        <v>Si</v>
      </c>
      <c r="J82" s="119" t="str">
        <f>VLOOKUP(E82,VIP!$A$2:$O9519,8,FALSE)</f>
        <v>Si</v>
      </c>
      <c r="K82" s="119" t="str">
        <f>VLOOKUP(E82,VIP!$A$2:$O13093,6,0)</f>
        <v>SI</v>
      </c>
      <c r="L82" s="121" t="s">
        <v>2430</v>
      </c>
      <c r="M82" s="117" t="s">
        <v>2464</v>
      </c>
      <c r="N82" s="117" t="s">
        <v>2471</v>
      </c>
      <c r="O82" s="147" t="s">
        <v>2500</v>
      </c>
      <c r="P82" s="146"/>
      <c r="Q82" s="117" t="s">
        <v>2430</v>
      </c>
    </row>
    <row r="83" spans="1:17" ht="18" x14ac:dyDescent="0.25">
      <c r="A83" s="119" t="str">
        <f>VLOOKUP(E83,'LISTADO ATM'!$A$2:$C$901,3,0)</f>
        <v>SUR</v>
      </c>
      <c r="B83" s="135" t="s">
        <v>2617</v>
      </c>
      <c r="C83" s="118">
        <v>44307.231608796297</v>
      </c>
      <c r="D83" s="119" t="s">
        <v>2467</v>
      </c>
      <c r="E83" s="120">
        <v>750</v>
      </c>
      <c r="F83" s="147" t="str">
        <f>VLOOKUP(E83,VIP!$A$2:$O12686,2,0)</f>
        <v>DRBR265</v>
      </c>
      <c r="G83" s="119" t="str">
        <f>VLOOKUP(E83,'LISTADO ATM'!$A$2:$B$900,2,0)</f>
        <v xml:space="preserve">ATM UNP Duvergé </v>
      </c>
      <c r="H83" s="119" t="str">
        <f>VLOOKUP(E83,VIP!$A$2:$O17607,7,FALSE)</f>
        <v>Si</v>
      </c>
      <c r="I83" s="119" t="str">
        <f>VLOOKUP(E83,VIP!$A$2:$O9572,8,FALSE)</f>
        <v>Si</v>
      </c>
      <c r="J83" s="119" t="str">
        <f>VLOOKUP(E83,VIP!$A$2:$O9522,8,FALSE)</f>
        <v>Si</v>
      </c>
      <c r="K83" s="119" t="str">
        <f>VLOOKUP(E83,VIP!$A$2:$O13096,6,0)</f>
        <v>SI</v>
      </c>
      <c r="L83" s="121" t="s">
        <v>2427</v>
      </c>
      <c r="M83" s="117" t="s">
        <v>2464</v>
      </c>
      <c r="N83" s="117" t="s">
        <v>2471</v>
      </c>
      <c r="O83" s="147" t="s">
        <v>2472</v>
      </c>
      <c r="P83" s="146"/>
      <c r="Q83" s="117" t="s">
        <v>2427</v>
      </c>
    </row>
    <row r="84" spans="1:17" ht="18" x14ac:dyDescent="0.25">
      <c r="A84" s="119" t="str">
        <f>VLOOKUP(E84,'LISTADO ATM'!$A$2:$C$901,3,0)</f>
        <v>NORTE</v>
      </c>
      <c r="B84" s="135">
        <v>335859963</v>
      </c>
      <c r="C84" s="118">
        <v>44306.658229166664</v>
      </c>
      <c r="D84" s="119" t="s">
        <v>2189</v>
      </c>
      <c r="E84" s="120">
        <v>760</v>
      </c>
      <c r="F84" s="147" t="str">
        <f>VLOOKUP(E84,VIP!$A$2:$O12675,2,0)</f>
        <v>DRBR760</v>
      </c>
      <c r="G84" s="119" t="str">
        <f>VLOOKUP(E84,'LISTADO ATM'!$A$2:$B$900,2,0)</f>
        <v xml:space="preserve">ATM UNP Cruce Guayacanes (Mao) </v>
      </c>
      <c r="H84" s="119" t="str">
        <f>VLOOKUP(E84,VIP!$A$2:$O17596,7,FALSE)</f>
        <v>Si</v>
      </c>
      <c r="I84" s="119" t="str">
        <f>VLOOKUP(E84,VIP!$A$2:$O9561,8,FALSE)</f>
        <v>Si</v>
      </c>
      <c r="J84" s="119" t="str">
        <f>VLOOKUP(E84,VIP!$A$2:$O9511,8,FALSE)</f>
        <v>Si</v>
      </c>
      <c r="K84" s="119" t="str">
        <f>VLOOKUP(E84,VIP!$A$2:$O13085,6,0)</f>
        <v>NO</v>
      </c>
      <c r="L84" s="121" t="s">
        <v>2253</v>
      </c>
      <c r="M84" s="117" t="s">
        <v>2464</v>
      </c>
      <c r="N84" s="117" t="s">
        <v>2471</v>
      </c>
      <c r="O84" s="147" t="s">
        <v>2500</v>
      </c>
      <c r="P84" s="146"/>
      <c r="Q84" s="117" t="s">
        <v>2253</v>
      </c>
    </row>
    <row r="85" spans="1:17" ht="18" x14ac:dyDescent="0.25">
      <c r="A85" s="119" t="str">
        <f>VLOOKUP(E85,'LISTADO ATM'!$A$2:$C$901,3,0)</f>
        <v>DISTRITO NACIONAL</v>
      </c>
      <c r="B85" s="135">
        <v>335859462</v>
      </c>
      <c r="C85" s="118">
        <v>44306.481921296298</v>
      </c>
      <c r="D85" s="119" t="s">
        <v>2188</v>
      </c>
      <c r="E85" s="120">
        <v>761</v>
      </c>
      <c r="F85" s="147" t="str">
        <f>VLOOKUP(E85,VIP!$A$2:$O12673,2,0)</f>
        <v>DRBR761</v>
      </c>
      <c r="G85" s="119" t="str">
        <f>VLOOKUP(E85,'LISTADO ATM'!$A$2:$B$900,2,0)</f>
        <v xml:space="preserve">ATM ISSPOL </v>
      </c>
      <c r="H85" s="119" t="str">
        <f>VLOOKUP(E85,VIP!$A$2:$O17594,7,FALSE)</f>
        <v>Si</v>
      </c>
      <c r="I85" s="119" t="str">
        <f>VLOOKUP(E85,VIP!$A$2:$O9559,8,FALSE)</f>
        <v>Si</v>
      </c>
      <c r="J85" s="119" t="str">
        <f>VLOOKUP(E85,VIP!$A$2:$O9509,8,FALSE)</f>
        <v>Si</v>
      </c>
      <c r="K85" s="119" t="str">
        <f>VLOOKUP(E85,VIP!$A$2:$O13083,6,0)</f>
        <v>NO</v>
      </c>
      <c r="L85" s="121" t="s">
        <v>2584</v>
      </c>
      <c r="M85" s="117" t="s">
        <v>2464</v>
      </c>
      <c r="N85" s="117" t="s">
        <v>2471</v>
      </c>
      <c r="O85" s="147" t="s">
        <v>2473</v>
      </c>
      <c r="P85" s="146"/>
      <c r="Q85" s="117" t="s">
        <v>2584</v>
      </c>
    </row>
    <row r="86" spans="1:17" ht="18" x14ac:dyDescent="0.25">
      <c r="A86" s="119" t="str">
        <f>VLOOKUP(E86,'LISTADO ATM'!$A$2:$C$901,3,0)</f>
        <v>NORTE</v>
      </c>
      <c r="B86" s="135" t="s">
        <v>2605</v>
      </c>
      <c r="C86" s="118">
        <v>44306.83121527778</v>
      </c>
      <c r="D86" s="119" t="s">
        <v>2189</v>
      </c>
      <c r="E86" s="120">
        <v>771</v>
      </c>
      <c r="F86" s="147" t="str">
        <f>VLOOKUP(E86,VIP!$A$2:$O12681,2,0)</f>
        <v>DRBR771</v>
      </c>
      <c r="G86" s="119" t="str">
        <f>VLOOKUP(E86,'LISTADO ATM'!$A$2:$B$900,2,0)</f>
        <v xml:space="preserve">ATM UASD Mao </v>
      </c>
      <c r="H86" s="119" t="str">
        <f>VLOOKUP(E86,VIP!$A$2:$O17602,7,FALSE)</f>
        <v>Si</v>
      </c>
      <c r="I86" s="119" t="str">
        <f>VLOOKUP(E86,VIP!$A$2:$O9567,8,FALSE)</f>
        <v>Si</v>
      </c>
      <c r="J86" s="119" t="str">
        <f>VLOOKUP(E86,VIP!$A$2:$O9517,8,FALSE)</f>
        <v>Si</v>
      </c>
      <c r="K86" s="119" t="str">
        <f>VLOOKUP(E86,VIP!$A$2:$O13091,6,0)</f>
        <v>NO</v>
      </c>
      <c r="L86" s="121" t="s">
        <v>2253</v>
      </c>
      <c r="M86" s="117" t="s">
        <v>2464</v>
      </c>
      <c r="N86" s="117" t="s">
        <v>2471</v>
      </c>
      <c r="O86" s="147" t="s">
        <v>2600</v>
      </c>
      <c r="P86" s="146"/>
      <c r="Q86" s="117" t="s">
        <v>2253</v>
      </c>
    </row>
    <row r="87" spans="1:17" ht="18" x14ac:dyDescent="0.25">
      <c r="A87" s="119" t="str">
        <f>VLOOKUP(E87,'LISTADO ATM'!$A$2:$C$901,3,0)</f>
        <v>DISTRITO NACIONAL</v>
      </c>
      <c r="B87" s="135">
        <v>335856528</v>
      </c>
      <c r="C87" s="118">
        <v>44303.324675925927</v>
      </c>
      <c r="D87" s="119" t="s">
        <v>2188</v>
      </c>
      <c r="E87" s="120">
        <v>812</v>
      </c>
      <c r="F87" s="147" t="str">
        <f>VLOOKUP(E87,VIP!$A$2:$O12625,2,0)</f>
        <v>DRBR812</v>
      </c>
      <c r="G87" s="119" t="str">
        <f>VLOOKUP(E87,'LISTADO ATM'!$A$2:$B$900,2,0)</f>
        <v xml:space="preserve">ATM Canasta del Pueblo </v>
      </c>
      <c r="H87" s="119" t="str">
        <f>VLOOKUP(E87,VIP!$A$2:$O17546,7,FALSE)</f>
        <v>Si</v>
      </c>
      <c r="I87" s="119" t="str">
        <f>VLOOKUP(E87,VIP!$A$2:$O9511,8,FALSE)</f>
        <v>Si</v>
      </c>
      <c r="J87" s="119" t="str">
        <f>VLOOKUP(E87,VIP!$A$2:$O9461,8,FALSE)</f>
        <v>Si</v>
      </c>
      <c r="K87" s="119" t="str">
        <f>VLOOKUP(E87,VIP!$A$2:$O13035,6,0)</f>
        <v>NO</v>
      </c>
      <c r="L87" s="121" t="s">
        <v>2253</v>
      </c>
      <c r="M87" s="117" t="s">
        <v>2464</v>
      </c>
      <c r="N87" s="117" t="s">
        <v>2505</v>
      </c>
      <c r="O87" s="147" t="s">
        <v>2473</v>
      </c>
      <c r="P87" s="146"/>
      <c r="Q87" s="117" t="s">
        <v>2253</v>
      </c>
    </row>
    <row r="88" spans="1:17" ht="18" x14ac:dyDescent="0.25">
      <c r="A88" s="119" t="str">
        <f>VLOOKUP(E88,'LISTADO ATM'!$A$2:$C$901,3,0)</f>
        <v>DISTRITO NACIONAL</v>
      </c>
      <c r="B88" s="135">
        <v>335859460</v>
      </c>
      <c r="C88" s="118">
        <v>44306.480752314812</v>
      </c>
      <c r="D88" s="119" t="s">
        <v>2188</v>
      </c>
      <c r="E88" s="120">
        <v>834</v>
      </c>
      <c r="F88" s="147" t="str">
        <f>VLOOKUP(E88,VIP!$A$2:$O12674,2,0)</f>
        <v>DRBR834</v>
      </c>
      <c r="G88" s="119" t="str">
        <f>VLOOKUP(E88,'LISTADO ATM'!$A$2:$B$900,2,0)</f>
        <v xml:space="preserve">ATM Centro Médico Moderno </v>
      </c>
      <c r="H88" s="119" t="str">
        <f>VLOOKUP(E88,VIP!$A$2:$O17595,7,FALSE)</f>
        <v>Si</v>
      </c>
      <c r="I88" s="119" t="str">
        <f>VLOOKUP(E88,VIP!$A$2:$O9560,8,FALSE)</f>
        <v>Si</v>
      </c>
      <c r="J88" s="119" t="str">
        <f>VLOOKUP(E88,VIP!$A$2:$O9510,8,FALSE)</f>
        <v>Si</v>
      </c>
      <c r="K88" s="119" t="str">
        <f>VLOOKUP(E88,VIP!$A$2:$O13084,6,0)</f>
        <v>NO</v>
      </c>
      <c r="L88" s="121" t="s">
        <v>2584</v>
      </c>
      <c r="M88" s="117" t="s">
        <v>2464</v>
      </c>
      <c r="N88" s="117" t="s">
        <v>2471</v>
      </c>
      <c r="O88" s="147" t="s">
        <v>2473</v>
      </c>
      <c r="P88" s="146"/>
      <c r="Q88" s="117" t="s">
        <v>2584</v>
      </c>
    </row>
    <row r="89" spans="1:17" ht="18" x14ac:dyDescent="0.25">
      <c r="A89" s="119" t="str">
        <f>VLOOKUP(E89,'LISTADO ATM'!$A$2:$C$901,3,0)</f>
        <v>DISTRITO NACIONAL</v>
      </c>
      <c r="B89" s="135" t="s">
        <v>2638</v>
      </c>
      <c r="C89" s="118">
        <v>44307.257303240738</v>
      </c>
      <c r="D89" s="119" t="s">
        <v>2188</v>
      </c>
      <c r="E89" s="120">
        <v>858</v>
      </c>
      <c r="F89" s="147" t="str">
        <f>VLOOKUP(E89,VIP!$A$2:$O12707,2,0)</f>
        <v>DRBR858</v>
      </c>
      <c r="G89" s="119" t="str">
        <f>VLOOKUP(E89,'LISTADO ATM'!$A$2:$B$900,2,0)</f>
        <v xml:space="preserve">ATM Cooperativa Maestros (COOPNAMA) </v>
      </c>
      <c r="H89" s="119" t="str">
        <f>VLOOKUP(E89,VIP!$A$2:$O17628,7,FALSE)</f>
        <v>Si</v>
      </c>
      <c r="I89" s="119" t="str">
        <f>VLOOKUP(E89,VIP!$A$2:$O9593,8,FALSE)</f>
        <v>No</v>
      </c>
      <c r="J89" s="119" t="str">
        <f>VLOOKUP(E89,VIP!$A$2:$O9543,8,FALSE)</f>
        <v>No</v>
      </c>
      <c r="K89" s="119" t="str">
        <f>VLOOKUP(E89,VIP!$A$2:$O13117,6,0)</f>
        <v>NO</v>
      </c>
      <c r="L89" s="121" t="s">
        <v>2227</v>
      </c>
      <c r="M89" s="117" t="s">
        <v>2464</v>
      </c>
      <c r="N89" s="117" t="s">
        <v>2471</v>
      </c>
      <c r="O89" s="147" t="s">
        <v>2473</v>
      </c>
      <c r="P89" s="146"/>
      <c r="Q89" s="117" t="s">
        <v>2227</v>
      </c>
    </row>
    <row r="90" spans="1:17" ht="18" x14ac:dyDescent="0.25">
      <c r="A90" s="119" t="str">
        <f>VLOOKUP(E90,'LISTADO ATM'!$A$2:$C$901,3,0)</f>
        <v>DISTRITO NACIONAL</v>
      </c>
      <c r="B90" s="135" t="s">
        <v>2642</v>
      </c>
      <c r="C90" s="118">
        <v>44307.343414351853</v>
      </c>
      <c r="D90" s="119" t="s">
        <v>2467</v>
      </c>
      <c r="E90" s="120">
        <v>860</v>
      </c>
      <c r="F90" s="147" t="str">
        <f>VLOOKUP(E90,VIP!$A$2:$O12709,2,0)</f>
        <v>DRBR860</v>
      </c>
      <c r="G90" s="119" t="str">
        <f>VLOOKUP(E90,'LISTADO ATM'!$A$2:$B$900,2,0)</f>
        <v xml:space="preserve">ATM Oficina Bella Vista 27 de Febrero I </v>
      </c>
      <c r="H90" s="119" t="str">
        <f>VLOOKUP(E90,VIP!$A$2:$O17630,7,FALSE)</f>
        <v>Si</v>
      </c>
      <c r="I90" s="119" t="str">
        <f>VLOOKUP(E90,VIP!$A$2:$O9595,8,FALSE)</f>
        <v>Si</v>
      </c>
      <c r="J90" s="119" t="str">
        <f>VLOOKUP(E90,VIP!$A$2:$O9545,8,FALSE)</f>
        <v>Si</v>
      </c>
      <c r="K90" s="119" t="str">
        <f>VLOOKUP(E90,VIP!$A$2:$O13119,6,0)</f>
        <v>NO</v>
      </c>
      <c r="L90" s="121" t="s">
        <v>2458</v>
      </c>
      <c r="M90" s="117" t="s">
        <v>2464</v>
      </c>
      <c r="N90" s="117" t="s">
        <v>2471</v>
      </c>
      <c r="O90" s="147" t="s">
        <v>2472</v>
      </c>
      <c r="P90" s="146"/>
      <c r="Q90" s="117" t="s">
        <v>2458</v>
      </c>
    </row>
    <row r="91" spans="1:17" ht="18" x14ac:dyDescent="0.25">
      <c r="A91" s="119" t="str">
        <f>VLOOKUP(E91,'LISTADO ATM'!$A$2:$C$901,3,0)</f>
        <v>SUR</v>
      </c>
      <c r="B91" s="135">
        <v>335858781</v>
      </c>
      <c r="C91" s="118">
        <v>44305.911840277775</v>
      </c>
      <c r="D91" s="119" t="s">
        <v>2467</v>
      </c>
      <c r="E91" s="120">
        <v>873</v>
      </c>
      <c r="F91" s="147" t="str">
        <f>VLOOKUP(E91,VIP!$A$2:$O12666,2,0)</f>
        <v>DRBR873</v>
      </c>
      <c r="G91" s="119" t="str">
        <f>VLOOKUP(E91,'LISTADO ATM'!$A$2:$B$900,2,0)</f>
        <v xml:space="preserve">ATM Centro de Caja San Cristóbal II </v>
      </c>
      <c r="H91" s="119" t="str">
        <f>VLOOKUP(E91,VIP!$A$2:$O17587,7,FALSE)</f>
        <v>Si</v>
      </c>
      <c r="I91" s="119" t="str">
        <f>VLOOKUP(E91,VIP!$A$2:$O9552,8,FALSE)</f>
        <v>Si</v>
      </c>
      <c r="J91" s="119" t="str">
        <f>VLOOKUP(E91,VIP!$A$2:$O9502,8,FALSE)</f>
        <v>Si</v>
      </c>
      <c r="K91" s="119" t="str">
        <f>VLOOKUP(E91,VIP!$A$2:$O13076,6,0)</f>
        <v>SI</v>
      </c>
      <c r="L91" s="121" t="s">
        <v>2458</v>
      </c>
      <c r="M91" s="117" t="s">
        <v>2464</v>
      </c>
      <c r="N91" s="117" t="s">
        <v>2471</v>
      </c>
      <c r="O91" s="147" t="s">
        <v>2472</v>
      </c>
      <c r="P91" s="146"/>
      <c r="Q91" s="117" t="s">
        <v>2458</v>
      </c>
    </row>
    <row r="92" spans="1:17" ht="18" x14ac:dyDescent="0.25">
      <c r="A92" s="119" t="str">
        <f>VLOOKUP(E92,'LISTADO ATM'!$A$2:$C$901,3,0)</f>
        <v>NORTE</v>
      </c>
      <c r="B92" s="135" t="s">
        <v>2607</v>
      </c>
      <c r="C92" s="118">
        <v>44306.8284375</v>
      </c>
      <c r="D92" s="119" t="s">
        <v>2189</v>
      </c>
      <c r="E92" s="120">
        <v>874</v>
      </c>
      <c r="F92" s="147" t="str">
        <f>VLOOKUP(E92,VIP!$A$2:$O12683,2,0)</f>
        <v>DRBR874</v>
      </c>
      <c r="G92" s="119" t="str">
        <f>VLOOKUP(E92,'LISTADO ATM'!$A$2:$B$900,2,0)</f>
        <v xml:space="preserve">ATM Zona Franca Esperanza II (Mao) </v>
      </c>
      <c r="H92" s="119" t="str">
        <f>VLOOKUP(E92,VIP!$A$2:$O17604,7,FALSE)</f>
        <v>Si</v>
      </c>
      <c r="I92" s="119" t="str">
        <f>VLOOKUP(E92,VIP!$A$2:$O9569,8,FALSE)</f>
        <v>Si</v>
      </c>
      <c r="J92" s="119" t="str">
        <f>VLOOKUP(E92,VIP!$A$2:$O9519,8,FALSE)</f>
        <v>Si</v>
      </c>
      <c r="K92" s="119" t="str">
        <f>VLOOKUP(E92,VIP!$A$2:$O13093,6,0)</f>
        <v>NO</v>
      </c>
      <c r="L92" s="121" t="s">
        <v>2227</v>
      </c>
      <c r="M92" s="117" t="s">
        <v>2464</v>
      </c>
      <c r="N92" s="117" t="s">
        <v>2471</v>
      </c>
      <c r="O92" s="147" t="s">
        <v>2600</v>
      </c>
      <c r="P92" s="146"/>
      <c r="Q92" s="117" t="s">
        <v>2227</v>
      </c>
    </row>
    <row r="93" spans="1:17" ht="18" x14ac:dyDescent="0.25">
      <c r="A93" s="119" t="str">
        <f>VLOOKUP(E93,'LISTADO ATM'!$A$2:$C$901,3,0)</f>
        <v>DISTRITO NACIONAL</v>
      </c>
      <c r="B93" s="135" t="s">
        <v>2594</v>
      </c>
      <c r="C93" s="118">
        <v>44306.691111111111</v>
      </c>
      <c r="D93" s="119" t="s">
        <v>2467</v>
      </c>
      <c r="E93" s="120">
        <v>884</v>
      </c>
      <c r="F93" s="147" t="str">
        <f>VLOOKUP(E93,VIP!$A$2:$O12684,2,0)</f>
        <v>DRBR884</v>
      </c>
      <c r="G93" s="119" t="str">
        <f>VLOOKUP(E93,'LISTADO ATM'!$A$2:$B$900,2,0)</f>
        <v xml:space="preserve">ATM UNP Olé Sabana Perdida </v>
      </c>
      <c r="H93" s="119" t="str">
        <f>VLOOKUP(E93,VIP!$A$2:$O17605,7,FALSE)</f>
        <v>Si</v>
      </c>
      <c r="I93" s="119" t="str">
        <f>VLOOKUP(E93,VIP!$A$2:$O9570,8,FALSE)</f>
        <v>Si</v>
      </c>
      <c r="J93" s="119" t="str">
        <f>VLOOKUP(E93,VIP!$A$2:$O9520,8,FALSE)</f>
        <v>Si</v>
      </c>
      <c r="K93" s="119" t="str">
        <f>VLOOKUP(E93,VIP!$A$2:$O13094,6,0)</f>
        <v>NO</v>
      </c>
      <c r="L93" s="121" t="s">
        <v>2427</v>
      </c>
      <c r="M93" s="117" t="s">
        <v>2464</v>
      </c>
      <c r="N93" s="117" t="s">
        <v>2471</v>
      </c>
      <c r="O93" s="147" t="s">
        <v>2472</v>
      </c>
      <c r="P93" s="146"/>
      <c r="Q93" s="117" t="s">
        <v>2427</v>
      </c>
    </row>
    <row r="94" spans="1:17" ht="18" x14ac:dyDescent="0.25">
      <c r="A94" s="119" t="str">
        <f>VLOOKUP(E94,'LISTADO ATM'!$A$2:$C$901,3,0)</f>
        <v>DISTRITO NACIONAL</v>
      </c>
      <c r="B94" s="135" t="s">
        <v>2627</v>
      </c>
      <c r="C94" s="118">
        <v>44307.243333333332</v>
      </c>
      <c r="D94" s="119" t="s">
        <v>2467</v>
      </c>
      <c r="E94" s="120">
        <v>887</v>
      </c>
      <c r="F94" s="147" t="str">
        <f>VLOOKUP(E94,VIP!$A$2:$O12696,2,0)</f>
        <v>DRBR887</v>
      </c>
      <c r="G94" s="119" t="str">
        <f>VLOOKUP(E94,'LISTADO ATM'!$A$2:$B$900,2,0)</f>
        <v>ATM S/M Bravo Los Proceres</v>
      </c>
      <c r="H94" s="119" t="str">
        <f>VLOOKUP(E94,VIP!$A$2:$O17617,7,FALSE)</f>
        <v>Si</v>
      </c>
      <c r="I94" s="119" t="str">
        <f>VLOOKUP(E94,VIP!$A$2:$O9582,8,FALSE)</f>
        <v>Si</v>
      </c>
      <c r="J94" s="119" t="str">
        <f>VLOOKUP(E94,VIP!$A$2:$O9532,8,FALSE)</f>
        <v>Si</v>
      </c>
      <c r="K94" s="119" t="str">
        <f>VLOOKUP(E94,VIP!$A$2:$O13106,6,0)</f>
        <v>NO</v>
      </c>
      <c r="L94" s="121" t="s">
        <v>2427</v>
      </c>
      <c r="M94" s="117" t="s">
        <v>2464</v>
      </c>
      <c r="N94" s="117" t="s">
        <v>2471</v>
      </c>
      <c r="O94" s="147" t="s">
        <v>2472</v>
      </c>
      <c r="P94" s="146"/>
      <c r="Q94" s="117" t="s">
        <v>2427</v>
      </c>
    </row>
    <row r="95" spans="1:17" ht="18" x14ac:dyDescent="0.25">
      <c r="A95" s="119" t="str">
        <f>VLOOKUP(E95,'LISTADO ATM'!$A$2:$C$901,3,0)</f>
        <v>NORTE</v>
      </c>
      <c r="B95" s="135" t="s">
        <v>2635</v>
      </c>
      <c r="C95" s="118">
        <v>44307.250601851854</v>
      </c>
      <c r="D95" s="119" t="s">
        <v>2491</v>
      </c>
      <c r="E95" s="120">
        <v>888</v>
      </c>
      <c r="F95" s="147" t="str">
        <f>VLOOKUP(E95,VIP!$A$2:$O12704,2,0)</f>
        <v>DRBR888</v>
      </c>
      <c r="G95" s="119" t="str">
        <f>VLOOKUP(E95,'LISTADO ATM'!$A$2:$B$900,2,0)</f>
        <v>ATM Oficina galeria 56 II (SFM)</v>
      </c>
      <c r="H95" s="119" t="str">
        <f>VLOOKUP(E95,VIP!$A$2:$O17625,7,FALSE)</f>
        <v>Si</v>
      </c>
      <c r="I95" s="119" t="str">
        <f>VLOOKUP(E95,VIP!$A$2:$O9590,8,FALSE)</f>
        <v>Si</v>
      </c>
      <c r="J95" s="119" t="str">
        <f>VLOOKUP(E95,VIP!$A$2:$O9540,8,FALSE)</f>
        <v>Si</v>
      </c>
      <c r="K95" s="119" t="str">
        <f>VLOOKUP(E95,VIP!$A$2:$O13114,6,0)</f>
        <v>SI</v>
      </c>
      <c r="L95" s="121" t="s">
        <v>2458</v>
      </c>
      <c r="M95" s="117" t="s">
        <v>2464</v>
      </c>
      <c r="N95" s="117" t="s">
        <v>2471</v>
      </c>
      <c r="O95" s="147" t="s">
        <v>2492</v>
      </c>
      <c r="P95" s="146"/>
      <c r="Q95" s="117" t="s">
        <v>2458</v>
      </c>
    </row>
    <row r="96" spans="1:17" ht="18" x14ac:dyDescent="0.25">
      <c r="A96" s="119" t="str">
        <f>VLOOKUP(E96,'LISTADO ATM'!$A$2:$C$901,3,0)</f>
        <v>DISTRITO NACIONAL</v>
      </c>
      <c r="B96" s="135" t="s">
        <v>2636</v>
      </c>
      <c r="C96" s="118">
        <v>44307.250625000001</v>
      </c>
      <c r="D96" s="119" t="s">
        <v>2491</v>
      </c>
      <c r="E96" s="120">
        <v>911</v>
      </c>
      <c r="F96" s="147" t="str">
        <f>VLOOKUP(E96,VIP!$A$2:$O12705,2,0)</f>
        <v>DRBR911</v>
      </c>
      <c r="G96" s="119" t="str">
        <f>VLOOKUP(E96,'LISTADO ATM'!$A$2:$B$900,2,0)</f>
        <v xml:space="preserve">ATM Oficina Venezuela II </v>
      </c>
      <c r="H96" s="119" t="str">
        <f>VLOOKUP(E96,VIP!$A$2:$O17626,7,FALSE)</f>
        <v>Si</v>
      </c>
      <c r="I96" s="119" t="str">
        <f>VLOOKUP(E96,VIP!$A$2:$O9591,8,FALSE)</f>
        <v>Si</v>
      </c>
      <c r="J96" s="119" t="str">
        <f>VLOOKUP(E96,VIP!$A$2:$O9541,8,FALSE)</f>
        <v>Si</v>
      </c>
      <c r="K96" s="119" t="str">
        <f>VLOOKUP(E96,VIP!$A$2:$O13115,6,0)</f>
        <v>SI</v>
      </c>
      <c r="L96" s="121" t="s">
        <v>2458</v>
      </c>
      <c r="M96" s="117" t="s">
        <v>2464</v>
      </c>
      <c r="N96" s="117" t="s">
        <v>2471</v>
      </c>
      <c r="O96" s="147" t="s">
        <v>2492</v>
      </c>
      <c r="P96" s="146"/>
      <c r="Q96" s="117" t="s">
        <v>2458</v>
      </c>
    </row>
    <row r="97" spans="1:17" ht="18" x14ac:dyDescent="0.25">
      <c r="A97" s="119" t="str">
        <f>VLOOKUP(E97,'LISTADO ATM'!$A$2:$C$901,3,0)</f>
        <v>ESTE</v>
      </c>
      <c r="B97" s="135" t="s">
        <v>2628</v>
      </c>
      <c r="C97" s="118">
        <v>44307.244039351855</v>
      </c>
      <c r="D97" s="119" t="s">
        <v>2467</v>
      </c>
      <c r="E97" s="120">
        <v>912</v>
      </c>
      <c r="F97" s="147" t="str">
        <f>VLOOKUP(E97,VIP!$A$2:$O12697,2,0)</f>
        <v>DRBR973</v>
      </c>
      <c r="G97" s="119" t="str">
        <f>VLOOKUP(E97,'LISTADO ATM'!$A$2:$B$900,2,0)</f>
        <v xml:space="preserve">ATM Oficina San Pedro II </v>
      </c>
      <c r="H97" s="119" t="str">
        <f>VLOOKUP(E97,VIP!$A$2:$O17618,7,FALSE)</f>
        <v>Si</v>
      </c>
      <c r="I97" s="119" t="str">
        <f>VLOOKUP(E97,VIP!$A$2:$O9583,8,FALSE)</f>
        <v>Si</v>
      </c>
      <c r="J97" s="119" t="str">
        <f>VLOOKUP(E97,VIP!$A$2:$O9533,8,FALSE)</f>
        <v>Si</v>
      </c>
      <c r="K97" s="119" t="str">
        <f>VLOOKUP(E97,VIP!$A$2:$O13107,6,0)</f>
        <v>SI</v>
      </c>
      <c r="L97" s="121" t="s">
        <v>2427</v>
      </c>
      <c r="M97" s="117" t="s">
        <v>2464</v>
      </c>
      <c r="N97" s="117" t="s">
        <v>2471</v>
      </c>
      <c r="O97" s="147" t="s">
        <v>2472</v>
      </c>
      <c r="P97" s="146"/>
      <c r="Q97" s="117" t="s">
        <v>2427</v>
      </c>
    </row>
    <row r="98" spans="1:17" ht="18" x14ac:dyDescent="0.25">
      <c r="A98" s="119" t="str">
        <f>VLOOKUP(E98,'LISTADO ATM'!$A$2:$C$901,3,0)</f>
        <v>DISTRITO NACIONAL</v>
      </c>
      <c r="B98" s="135">
        <v>335859806</v>
      </c>
      <c r="C98" s="118">
        <v>44306.603750000002</v>
      </c>
      <c r="D98" s="119" t="s">
        <v>2188</v>
      </c>
      <c r="E98" s="120">
        <v>915</v>
      </c>
      <c r="F98" s="147" t="str">
        <f>VLOOKUP(E98,VIP!$A$2:$O12679,2,0)</f>
        <v>DRBR24F</v>
      </c>
      <c r="G98" s="119" t="str">
        <f>VLOOKUP(E98,'LISTADO ATM'!$A$2:$B$900,2,0)</f>
        <v xml:space="preserve">ATM Multicentro La Sirena Aut. Duarte </v>
      </c>
      <c r="H98" s="119" t="str">
        <f>VLOOKUP(E98,VIP!$A$2:$O17600,7,FALSE)</f>
        <v>Si</v>
      </c>
      <c r="I98" s="119" t="str">
        <f>VLOOKUP(E98,VIP!$A$2:$O9565,8,FALSE)</f>
        <v>Si</v>
      </c>
      <c r="J98" s="119" t="str">
        <f>VLOOKUP(E98,VIP!$A$2:$O9515,8,FALSE)</f>
        <v>Si</v>
      </c>
      <c r="K98" s="119" t="str">
        <f>VLOOKUP(E98,VIP!$A$2:$O13089,6,0)</f>
        <v>SI</v>
      </c>
      <c r="L98" s="121" t="s">
        <v>2227</v>
      </c>
      <c r="M98" s="117" t="s">
        <v>2464</v>
      </c>
      <c r="N98" s="117" t="s">
        <v>2471</v>
      </c>
      <c r="O98" s="147" t="s">
        <v>2473</v>
      </c>
      <c r="P98" s="146"/>
      <c r="Q98" s="117" t="s">
        <v>2227</v>
      </c>
    </row>
    <row r="99" spans="1:17" ht="18" x14ac:dyDescent="0.25">
      <c r="A99" s="119" t="str">
        <f>VLOOKUP(E99,'LISTADO ATM'!$A$2:$C$901,3,0)</f>
        <v>DISTRITO NACIONAL</v>
      </c>
      <c r="B99" s="135">
        <v>335859004</v>
      </c>
      <c r="C99" s="118">
        <v>44306.379699074074</v>
      </c>
      <c r="D99" s="119" t="s">
        <v>2188</v>
      </c>
      <c r="E99" s="120">
        <v>935</v>
      </c>
      <c r="F99" s="147" t="str">
        <f>VLOOKUP(E99,VIP!$A$2:$O12674,2,0)</f>
        <v>DRBR16J</v>
      </c>
      <c r="G99" s="119" t="str">
        <f>VLOOKUP(E99,'LISTADO ATM'!$A$2:$B$900,2,0)</f>
        <v xml:space="preserve">ATM Oficina John F. Kennedy </v>
      </c>
      <c r="H99" s="119" t="str">
        <f>VLOOKUP(E99,VIP!$A$2:$O17595,7,FALSE)</f>
        <v>Si</v>
      </c>
      <c r="I99" s="119" t="str">
        <f>VLOOKUP(E99,VIP!$A$2:$O9560,8,FALSE)</f>
        <v>Si</v>
      </c>
      <c r="J99" s="119" t="str">
        <f>VLOOKUP(E99,VIP!$A$2:$O9510,8,FALSE)</f>
        <v>Si</v>
      </c>
      <c r="K99" s="119" t="str">
        <f>VLOOKUP(E99,VIP!$A$2:$O13084,6,0)</f>
        <v>SI</v>
      </c>
      <c r="L99" s="121" t="s">
        <v>2227</v>
      </c>
      <c r="M99" s="117" t="s">
        <v>2464</v>
      </c>
      <c r="N99" s="117" t="s">
        <v>2471</v>
      </c>
      <c r="O99" s="147" t="s">
        <v>2473</v>
      </c>
      <c r="P99" s="146"/>
      <c r="Q99" s="117" t="s">
        <v>2227</v>
      </c>
    </row>
    <row r="100" spans="1:17" ht="18" x14ac:dyDescent="0.25">
      <c r="A100" s="119" t="str">
        <f>VLOOKUP(E100,'LISTADO ATM'!$A$2:$C$901,3,0)</f>
        <v>NORTE</v>
      </c>
      <c r="B100" s="135" t="s">
        <v>2606</v>
      </c>
      <c r="C100" s="118">
        <v>44306.830034722225</v>
      </c>
      <c r="D100" s="119" t="s">
        <v>2189</v>
      </c>
      <c r="E100" s="120">
        <v>937</v>
      </c>
      <c r="F100" s="147" t="str">
        <f>VLOOKUP(E100,VIP!$A$2:$O12682,2,0)</f>
        <v>DRBR937</v>
      </c>
      <c r="G100" s="119" t="str">
        <f>VLOOKUP(E100,'LISTADO ATM'!$A$2:$B$900,2,0)</f>
        <v xml:space="preserve">ATM Autobanco Oficina La Vega II </v>
      </c>
      <c r="H100" s="119" t="str">
        <f>VLOOKUP(E100,VIP!$A$2:$O17603,7,FALSE)</f>
        <v>Si</v>
      </c>
      <c r="I100" s="119" t="str">
        <f>VLOOKUP(E100,VIP!$A$2:$O9568,8,FALSE)</f>
        <v>Si</v>
      </c>
      <c r="J100" s="119" t="str">
        <f>VLOOKUP(E100,VIP!$A$2:$O9518,8,FALSE)</f>
        <v>Si</v>
      </c>
      <c r="K100" s="119" t="str">
        <f>VLOOKUP(E100,VIP!$A$2:$O13092,6,0)</f>
        <v>NO</v>
      </c>
      <c r="L100" s="121" t="s">
        <v>2227</v>
      </c>
      <c r="M100" s="117" t="s">
        <v>2464</v>
      </c>
      <c r="N100" s="117" t="s">
        <v>2471</v>
      </c>
      <c r="O100" s="147" t="s">
        <v>2600</v>
      </c>
      <c r="P100" s="146"/>
      <c r="Q100" s="117" t="s">
        <v>2227</v>
      </c>
    </row>
    <row r="101" spans="1:17" ht="18" x14ac:dyDescent="0.25">
      <c r="A101" s="119" t="str">
        <f>VLOOKUP(E101,'LISTADO ATM'!$A$2:$C$901,3,0)</f>
        <v>DISTRITO NACIONAL</v>
      </c>
      <c r="B101" s="135">
        <v>335859809</v>
      </c>
      <c r="C101" s="118">
        <v>44306.605509259258</v>
      </c>
      <c r="D101" s="119" t="s">
        <v>2188</v>
      </c>
      <c r="E101" s="120">
        <v>943</v>
      </c>
      <c r="F101" s="147" t="str">
        <f>VLOOKUP(E101,VIP!$A$2:$O12676,2,0)</f>
        <v>DRBR16K</v>
      </c>
      <c r="G101" s="119" t="str">
        <f>VLOOKUP(E101,'LISTADO ATM'!$A$2:$B$900,2,0)</f>
        <v xml:space="preserve">ATM Oficina Tránsito Terreste </v>
      </c>
      <c r="H101" s="119" t="str">
        <f>VLOOKUP(E101,VIP!$A$2:$O17597,7,FALSE)</f>
        <v>Si</v>
      </c>
      <c r="I101" s="119" t="str">
        <f>VLOOKUP(E101,VIP!$A$2:$O9562,8,FALSE)</f>
        <v>Si</v>
      </c>
      <c r="J101" s="119" t="str">
        <f>VLOOKUP(E101,VIP!$A$2:$O9512,8,FALSE)</f>
        <v>Si</v>
      </c>
      <c r="K101" s="119" t="str">
        <f>VLOOKUP(E101,VIP!$A$2:$O13086,6,0)</f>
        <v>NO</v>
      </c>
      <c r="L101" s="121" t="s">
        <v>2227</v>
      </c>
      <c r="M101" s="117" t="s">
        <v>2464</v>
      </c>
      <c r="N101" s="117" t="s">
        <v>2471</v>
      </c>
      <c r="O101" s="147" t="s">
        <v>2473</v>
      </c>
      <c r="P101" s="146"/>
      <c r="Q101" s="117" t="s">
        <v>2227</v>
      </c>
    </row>
    <row r="102" spans="1:17" s="99" customFormat="1" ht="18" x14ac:dyDescent="0.25">
      <c r="A102" s="119" t="str">
        <f>VLOOKUP(E102,'LISTADO ATM'!$A$2:$C$901,3,0)</f>
        <v>NORTE</v>
      </c>
      <c r="B102" s="135" t="s">
        <v>2593</v>
      </c>
      <c r="C102" s="118">
        <v>44306.693668981483</v>
      </c>
      <c r="D102" s="119" t="s">
        <v>2491</v>
      </c>
      <c r="E102" s="120">
        <v>950</v>
      </c>
      <c r="F102" s="151" t="str">
        <f>VLOOKUP(E102,VIP!$A$2:$O12683,2,0)</f>
        <v>DRBR12G</v>
      </c>
      <c r="G102" s="119" t="str">
        <f>VLOOKUP(E102,'LISTADO ATM'!$A$2:$B$900,2,0)</f>
        <v xml:space="preserve">ATM Oficina Monterrico </v>
      </c>
      <c r="H102" s="119" t="str">
        <f>VLOOKUP(E102,VIP!$A$2:$O17604,7,FALSE)</f>
        <v>Si</v>
      </c>
      <c r="I102" s="119" t="str">
        <f>VLOOKUP(E102,VIP!$A$2:$O9569,8,FALSE)</f>
        <v>Si</v>
      </c>
      <c r="J102" s="119" t="str">
        <f>VLOOKUP(E102,VIP!$A$2:$O9519,8,FALSE)</f>
        <v>Si</v>
      </c>
      <c r="K102" s="119" t="str">
        <f>VLOOKUP(E102,VIP!$A$2:$O13093,6,0)</f>
        <v>SI</v>
      </c>
      <c r="L102" s="121" t="s">
        <v>2427</v>
      </c>
      <c r="M102" s="117" t="s">
        <v>2464</v>
      </c>
      <c r="N102" s="117" t="s">
        <v>2471</v>
      </c>
      <c r="O102" s="151" t="s">
        <v>2529</v>
      </c>
      <c r="P102" s="146"/>
      <c r="Q102" s="117" t="s">
        <v>2427</v>
      </c>
    </row>
    <row r="103" spans="1:17" s="99" customFormat="1" ht="18" x14ac:dyDescent="0.25">
      <c r="A103" s="119" t="str">
        <f>VLOOKUP(E103,'LISTADO ATM'!$A$2:$C$901,3,0)</f>
        <v>DISTRITO NACIONAL</v>
      </c>
      <c r="B103" s="135">
        <v>335858811</v>
      </c>
      <c r="C103" s="118">
        <v>44306.315185185187</v>
      </c>
      <c r="D103" s="119" t="s">
        <v>2188</v>
      </c>
      <c r="E103" s="120">
        <v>961</v>
      </c>
      <c r="F103" s="151" t="str">
        <f>VLOOKUP(E103,VIP!$A$2:$O12664,2,0)</f>
        <v>DRBR03H</v>
      </c>
      <c r="G103" s="119" t="str">
        <f>VLOOKUP(E103,'LISTADO ATM'!$A$2:$B$900,2,0)</f>
        <v xml:space="preserve">ATM Listín Diario </v>
      </c>
      <c r="H103" s="119" t="str">
        <f>VLOOKUP(E103,VIP!$A$2:$O17585,7,FALSE)</f>
        <v>Si</v>
      </c>
      <c r="I103" s="119" t="str">
        <f>VLOOKUP(E103,VIP!$A$2:$O9550,8,FALSE)</f>
        <v>Si</v>
      </c>
      <c r="J103" s="119" t="str">
        <f>VLOOKUP(E103,VIP!$A$2:$O9500,8,FALSE)</f>
        <v>Si</v>
      </c>
      <c r="K103" s="119" t="str">
        <f>VLOOKUP(E103,VIP!$A$2:$O13074,6,0)</f>
        <v>NO</v>
      </c>
      <c r="L103" s="121" t="s">
        <v>2227</v>
      </c>
      <c r="M103" s="117" t="s">
        <v>2464</v>
      </c>
      <c r="N103" s="117" t="s">
        <v>2471</v>
      </c>
      <c r="O103" s="151" t="s">
        <v>2473</v>
      </c>
      <c r="P103" s="146"/>
      <c r="Q103" s="117" t="s">
        <v>2227</v>
      </c>
    </row>
    <row r="104" spans="1:17" s="99" customFormat="1" ht="18" x14ac:dyDescent="0.25">
      <c r="A104" s="119" t="str">
        <f>VLOOKUP(E104,'LISTADO ATM'!$A$2:$C$901,3,0)</f>
        <v>DISTRITO NACIONAL</v>
      </c>
      <c r="B104" s="135" t="s">
        <v>2629</v>
      </c>
      <c r="C104" s="118">
        <v>44307.24496527778</v>
      </c>
      <c r="D104" s="119" t="s">
        <v>2467</v>
      </c>
      <c r="E104" s="120">
        <v>967</v>
      </c>
      <c r="F104" s="151" t="str">
        <f>VLOOKUP(E104,VIP!$A$2:$O12698,2,0)</f>
        <v>DRBR967</v>
      </c>
      <c r="G104" s="119" t="str">
        <f>VLOOKUP(E104,'LISTADO ATM'!$A$2:$B$900,2,0)</f>
        <v xml:space="preserve">ATM UNP Hiper Olé Autopista Duarte </v>
      </c>
      <c r="H104" s="119" t="str">
        <f>VLOOKUP(E104,VIP!$A$2:$O17619,7,FALSE)</f>
        <v>Si</v>
      </c>
      <c r="I104" s="119" t="str">
        <f>VLOOKUP(E104,VIP!$A$2:$O9584,8,FALSE)</f>
        <v>Si</v>
      </c>
      <c r="J104" s="119" t="str">
        <f>VLOOKUP(E104,VIP!$A$2:$O9534,8,FALSE)</f>
        <v>Si</v>
      </c>
      <c r="K104" s="119" t="str">
        <f>VLOOKUP(E104,VIP!$A$2:$O13108,6,0)</f>
        <v>NO</v>
      </c>
      <c r="L104" s="121" t="s">
        <v>2427</v>
      </c>
      <c r="M104" s="117" t="s">
        <v>2464</v>
      </c>
      <c r="N104" s="117" t="s">
        <v>2471</v>
      </c>
      <c r="O104" s="151" t="s">
        <v>2472</v>
      </c>
      <c r="P104" s="146"/>
      <c r="Q104" s="117" t="s">
        <v>2427</v>
      </c>
    </row>
    <row r="105" spans="1:17" s="99" customFormat="1" ht="18" x14ac:dyDescent="0.25">
      <c r="A105" s="119" t="str">
        <f>VLOOKUP(E105,'LISTADO ATM'!$A$2:$C$901,3,0)</f>
        <v>SUR</v>
      </c>
      <c r="B105" s="135">
        <v>335858441</v>
      </c>
      <c r="C105" s="118">
        <v>44305.649525462963</v>
      </c>
      <c r="D105" s="119" t="s">
        <v>2188</v>
      </c>
      <c r="E105" s="120">
        <v>995</v>
      </c>
      <c r="F105" s="151" t="str">
        <f>VLOOKUP(E105,VIP!$A$2:$O12652,2,0)</f>
        <v>DRBR545</v>
      </c>
      <c r="G105" s="119" t="str">
        <f>VLOOKUP(E105,'LISTADO ATM'!$A$2:$B$900,2,0)</f>
        <v xml:space="preserve">ATM Oficina San Cristobal III (Lobby) </v>
      </c>
      <c r="H105" s="119" t="str">
        <f>VLOOKUP(E105,VIP!$A$2:$O17573,7,FALSE)</f>
        <v>Si</v>
      </c>
      <c r="I105" s="119" t="str">
        <f>VLOOKUP(E105,VIP!$A$2:$O9538,8,FALSE)</f>
        <v>No</v>
      </c>
      <c r="J105" s="119" t="str">
        <f>VLOOKUP(E105,VIP!$A$2:$O9488,8,FALSE)</f>
        <v>No</v>
      </c>
      <c r="K105" s="119" t="str">
        <f>VLOOKUP(E105,VIP!$A$2:$O13062,6,0)</f>
        <v>NO</v>
      </c>
      <c r="L105" s="121" t="s">
        <v>2227</v>
      </c>
      <c r="M105" s="117" t="s">
        <v>2464</v>
      </c>
      <c r="N105" s="117" t="s">
        <v>2471</v>
      </c>
      <c r="O105" s="151" t="s">
        <v>2473</v>
      </c>
      <c r="P105" s="146"/>
      <c r="Q105" s="117" t="s">
        <v>2227</v>
      </c>
    </row>
  </sheetData>
  <autoFilter ref="A4:Q71">
    <sortState ref="A5:Q105">
      <sortCondition sortBy="cellColor" ref="E4:E71" dxfId="3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89" r:id="rId7" display="http://s460-helpdesk/CAisd/pdmweb.exe?OP=SEARCH+FACTORY=in+SKIPLIST=1+QBE.EQ.id=3568384"/>
    <hyperlink ref="B41" r:id="rId8" display="http://s460-helpdesk/CAisd/pdmweb.exe?OP=SEARCH+FACTORY=in+SKIPLIST=1+QBE.EQ.id=3568382"/>
    <hyperlink ref="B96" r:id="rId9" display="http://s460-helpdesk/CAisd/pdmweb.exe?OP=SEARCH+FACTORY=in+SKIPLIST=1+QBE.EQ.id=3568381"/>
    <hyperlink ref="B95" r:id="rId10" display="http://s460-helpdesk/CAisd/pdmweb.exe?OP=SEARCH+FACTORY=in+SKIPLIST=1+QBE.EQ.id=3568380"/>
    <hyperlink ref="B81" r:id="rId11" display="http://s460-helpdesk/CAisd/pdmweb.exe?OP=SEARCH+FACTORY=in+SKIPLIST=1+QBE.EQ.id=3568379"/>
    <hyperlink ref="B66" r:id="rId12" display="http://s460-helpdesk/CAisd/pdmweb.exe?OP=SEARCH+FACTORY=in+SKIPLIST=1+QBE.EQ.id=3568378"/>
    <hyperlink ref="B32" r:id="rId13" display="http://s460-helpdesk/CAisd/pdmweb.exe?OP=SEARCH+FACTORY=in+SKIPLIST=1+QBE.EQ.id=3568377"/>
    <hyperlink ref="B19" r:id="rId14" display="http://s460-helpdesk/CAisd/pdmweb.exe?OP=SEARCH+FACTORY=in+SKIPLIST=1+QBE.EQ.id=3568376"/>
    <hyperlink ref="B69" r:id="rId15" display="http://s460-helpdesk/CAisd/pdmweb.exe?OP=SEARCH+FACTORY=in+SKIPLIST=1+QBE.EQ.id=3568375"/>
    <hyperlink ref="B104" r:id="rId16" display="http://s460-helpdesk/CAisd/pdmweb.exe?OP=SEARCH+FACTORY=in+SKIPLIST=1+QBE.EQ.id=3568374"/>
    <hyperlink ref="B97" r:id="rId17" display="http://s460-helpdesk/CAisd/pdmweb.exe?OP=SEARCH+FACTORY=in+SKIPLIST=1+QBE.EQ.id=3568373"/>
    <hyperlink ref="B94" r:id="rId18" display="http://s460-helpdesk/CAisd/pdmweb.exe?OP=SEARCH+FACTORY=in+SKIPLIST=1+QBE.EQ.id=3568372"/>
    <hyperlink ref="B10" r:id="rId19" display="http://s460-helpdesk/CAisd/pdmweb.exe?OP=SEARCH+FACTORY=in+SKIPLIST=1+QBE.EQ.id=3568371"/>
    <hyperlink ref="B68" r:id="rId20" display="http://s460-helpdesk/CAisd/pdmweb.exe?OP=SEARCH+FACTORY=in+SKIPLIST=1+QBE.EQ.id=3568370"/>
    <hyperlink ref="B55" r:id="rId21" display="http://s460-helpdesk/CAisd/pdmweb.exe?OP=SEARCH+FACTORY=in+SKIPLIST=1+QBE.EQ.id=3568369"/>
    <hyperlink ref="B51" r:id="rId22" display="http://s460-helpdesk/CAisd/pdmweb.exe?OP=SEARCH+FACTORY=in+SKIPLIST=1+QBE.EQ.id=3568368"/>
    <hyperlink ref="B35" r:id="rId23" display="http://s460-helpdesk/CAisd/pdmweb.exe?OP=SEARCH+FACTORY=in+SKIPLIST=1+QBE.EQ.id=3568367"/>
    <hyperlink ref="B33" r:id="rId24" display="http://s460-helpdesk/CAisd/pdmweb.exe?OP=SEARCH+FACTORY=in+SKIPLIST=1+QBE.EQ.id=3568366"/>
    <hyperlink ref="B24" r:id="rId25" display="http://s460-helpdesk/CAisd/pdmweb.exe?OP=SEARCH+FACTORY=in+SKIPLIST=1+QBE.EQ.id=3568365"/>
    <hyperlink ref="B70" r:id="rId26" display="http://s460-helpdesk/CAisd/pdmweb.exe?OP=SEARCH+FACTORY=in+SKIPLIST=1+QBE.EQ.id=3568364"/>
    <hyperlink ref="B8" r:id="rId27" display="http://s460-helpdesk/CAisd/pdmweb.exe?OP=SEARCH+FACTORY=in+SKIPLIST=1+QBE.EQ.id=3568362"/>
    <hyperlink ref="B83" r:id="rId28" display="http://s460-helpdesk/CAisd/pdmweb.exe?OP=SEARCH+FACTORY=in+SKIPLIST=1+QBE.EQ.id=3568361"/>
    <hyperlink ref="B76" r:id="rId29" display="http://s460-helpdesk/CAisd/pdmweb.exe?OP=SEARCH+FACTORY=in+SKIPLIST=1+QBE.EQ.id=3568360"/>
    <hyperlink ref="B14" r:id="rId30" display="http://s460-helpdesk/CAisd/pdmweb.exe?OP=SEARCH+FACTORY=in+SKIPLIST=1+QBE.EQ.id=3568358"/>
    <hyperlink ref="B72" r:id="rId31" display="http://s460-helpdesk/CAisd/pdmweb.exe?OP=SEARCH+FACTORY=in+SKIPLIST=1+QBE.EQ.id=3568357"/>
    <hyperlink ref="B64" r:id="rId32" display="http://s460-helpdesk/CAisd/pdmweb.exe?OP=SEARCH+FACTORY=in+SKIPLIST=1+QBE.EQ.id=3568356"/>
    <hyperlink ref="B25" r:id="rId33" display="http://s460-helpdesk/CAisd/pdmweb.exe?OP=SEARCH+FACTORY=in+SKIPLIST=1+QBE.EQ.id=3568355"/>
    <hyperlink ref="B74" r:id="rId34" display="http://s460-helpdesk/CAisd/pdmweb.exe?OP=SEARCH+FACTORY=in+SKIPLIST=1+QBE.EQ.id=3568354"/>
    <hyperlink ref="B20" r:id="rId35" display="http://s460-helpdesk/CAisd/pdmweb.exe?OP=SEARCH+FACTORY=in+SKIPLIST=1+QBE.EQ.id=3568353"/>
    <hyperlink ref="B54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46" zoomScaleNormal="100" workbookViewId="0">
      <selection activeCell="F56" sqref="F56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0" t="s">
        <v>2157</v>
      </c>
      <c r="B1" s="161"/>
      <c r="C1" s="161"/>
      <c r="D1" s="161"/>
      <c r="E1" s="162"/>
    </row>
    <row r="2" spans="1:5" ht="25.5" x14ac:dyDescent="0.25">
      <c r="A2" s="163" t="s">
        <v>2469</v>
      </c>
      <c r="B2" s="164"/>
      <c r="C2" s="164"/>
      <c r="D2" s="164"/>
      <c r="E2" s="16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44307.25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6" t="s">
        <v>2424</v>
      </c>
      <c r="B7" s="167"/>
      <c r="C7" s="167"/>
      <c r="D7" s="167"/>
      <c r="E7" s="168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/>
      <c r="B9" s="123"/>
      <c r="C9" s="114"/>
      <c r="D9" s="124" t="s">
        <v>2583</v>
      </c>
      <c r="E9" s="137"/>
    </row>
    <row r="10" spans="1:5" ht="18" x14ac:dyDescent="0.25">
      <c r="A10" s="100"/>
      <c r="B10" s="123"/>
      <c r="C10" s="190"/>
      <c r="D10" s="124"/>
      <c r="E10" s="137"/>
    </row>
    <row r="11" spans="1:5" ht="18" x14ac:dyDescent="0.25">
      <c r="A11" s="100"/>
      <c r="B11" s="123"/>
      <c r="C11" s="190"/>
      <c r="D11" s="124"/>
      <c r="E11" s="137"/>
    </row>
    <row r="12" spans="1:5" ht="18" x14ac:dyDescent="0.25">
      <c r="A12" s="100"/>
      <c r="B12" s="123"/>
      <c r="C12" s="190"/>
      <c r="D12" s="124"/>
      <c r="E12" s="137"/>
    </row>
    <row r="13" spans="1:5" ht="18" x14ac:dyDescent="0.25">
      <c r="A13" s="100"/>
      <c r="B13" s="123"/>
      <c r="C13" s="190"/>
      <c r="D13" s="124"/>
      <c r="E13" s="137"/>
    </row>
    <row r="14" spans="1:5" ht="18" x14ac:dyDescent="0.25">
      <c r="A14" s="100"/>
      <c r="B14" s="123"/>
      <c r="C14" s="190"/>
      <c r="D14" s="124"/>
      <c r="E14" s="137"/>
    </row>
    <row r="15" spans="1:5" ht="18.75" thickBot="1" x14ac:dyDescent="0.3">
      <c r="A15" s="103" t="s">
        <v>2494</v>
      </c>
      <c r="B15" s="191">
        <f>COUNT(B9:B9)</f>
        <v>0</v>
      </c>
      <c r="C15" s="169"/>
      <c r="D15" s="170"/>
      <c r="E15" s="171"/>
    </row>
    <row r="16" spans="1:5" x14ac:dyDescent="0.25">
      <c r="B16" s="105"/>
      <c r="E16" s="105"/>
    </row>
    <row r="17" spans="1:6" ht="18" x14ac:dyDescent="0.25">
      <c r="A17" s="166" t="s">
        <v>2495</v>
      </c>
      <c r="B17" s="167"/>
      <c r="C17" s="167"/>
      <c r="D17" s="167"/>
      <c r="E17" s="168"/>
    </row>
    <row r="18" spans="1:6" ht="18" x14ac:dyDescent="0.25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6" ht="18" x14ac:dyDescent="0.25">
      <c r="A19" s="100" t="e">
        <f>VLOOKUP(B19,'[1]LISTADO ATM'!$A$2:$C$821,3,0)</f>
        <v>#N/A</v>
      </c>
      <c r="B19" s="123"/>
      <c r="C19" s="123" t="e">
        <f>VLOOKUP(B19,'[1]LISTADO ATM'!$A$2:$B$821,2,0)</f>
        <v>#N/A</v>
      </c>
      <c r="D19" s="124" t="s">
        <v>2523</v>
      </c>
      <c r="E19" s="123"/>
    </row>
    <row r="20" spans="1:6" ht="18" x14ac:dyDescent="0.25">
      <c r="A20" s="100"/>
      <c r="B20" s="123"/>
      <c r="C20" s="123"/>
      <c r="D20" s="124"/>
      <c r="E20" s="123"/>
    </row>
    <row r="21" spans="1:6" ht="18" x14ac:dyDescent="0.25">
      <c r="A21" s="100"/>
      <c r="B21" s="123"/>
      <c r="C21" s="123"/>
      <c r="D21" s="124"/>
      <c r="E21" s="123"/>
    </row>
    <row r="22" spans="1:6" ht="18.75" thickBot="1" x14ac:dyDescent="0.3">
      <c r="A22" s="103" t="s">
        <v>2494</v>
      </c>
      <c r="B22" s="191">
        <f>COUNT(B19:B19)</f>
        <v>0</v>
      </c>
      <c r="C22" s="169"/>
      <c r="D22" s="170"/>
      <c r="E22" s="171"/>
    </row>
    <row r="23" spans="1:6" ht="15.75" thickBot="1" x14ac:dyDescent="0.3">
      <c r="B23" s="105"/>
      <c r="E23" s="105"/>
    </row>
    <row r="24" spans="1:6" ht="18.75" thickBot="1" x14ac:dyDescent="0.3">
      <c r="A24" s="172" t="s">
        <v>2496</v>
      </c>
      <c r="B24" s="173"/>
      <c r="C24" s="173"/>
      <c r="D24" s="173"/>
      <c r="E24" s="174"/>
    </row>
    <row r="25" spans="1:6" ht="18" x14ac:dyDescent="0.25">
      <c r="A25" s="102" t="s">
        <v>15</v>
      </c>
      <c r="B25" s="102" t="s">
        <v>2425</v>
      </c>
      <c r="C25" s="102" t="s">
        <v>46</v>
      </c>
      <c r="D25" s="102" t="s">
        <v>2428</v>
      </c>
      <c r="E25" s="102" t="s">
        <v>2426</v>
      </c>
    </row>
    <row r="26" spans="1:6" ht="18" x14ac:dyDescent="0.25">
      <c r="A26" s="123" t="str">
        <f>VLOOKUP(B26,'[1]LISTADO ATM'!$A$2:$C$821,3,0)</f>
        <v>DISTRITO NACIONAL</v>
      </c>
      <c r="B26" s="123">
        <v>904</v>
      </c>
      <c r="C26" s="123" t="str">
        <f>VLOOKUP(B26,'[1]LISTADO ATM'!$A$2:$B$821,2,0)</f>
        <v xml:space="preserve">ATM Oficina Multicentro La Sirena Churchill </v>
      </c>
      <c r="D26" s="125" t="s">
        <v>2450</v>
      </c>
      <c r="E26" s="136">
        <v>335858595</v>
      </c>
    </row>
    <row r="27" spans="1:6" ht="18" x14ac:dyDescent="0.25">
      <c r="A27" s="123" t="str">
        <f>VLOOKUP(B27,'[1]LISTADO ATM'!$A$2:$C$821,3,0)</f>
        <v>SUR</v>
      </c>
      <c r="B27" s="123">
        <v>592</v>
      </c>
      <c r="C27" s="123" t="str">
        <f>VLOOKUP(B27,'[1]LISTADO ATM'!$A$2:$B$821,2,0)</f>
        <v xml:space="preserve">ATM Centro de Caja San Cristóbal I </v>
      </c>
      <c r="D27" s="125" t="s">
        <v>2450</v>
      </c>
      <c r="E27" s="123">
        <v>335859532</v>
      </c>
    </row>
    <row r="28" spans="1:6" ht="18" x14ac:dyDescent="0.25">
      <c r="A28" s="123" t="str">
        <f>VLOOKUP(B28,'[1]LISTADO ATM'!$A$2:$C$821,3,0)</f>
        <v>DISTRITO NACIONAL</v>
      </c>
      <c r="B28" s="123">
        <v>563</v>
      </c>
      <c r="C28" s="123" t="str">
        <f>VLOOKUP(B28,'[1]LISTADO ATM'!$A$2:$B$821,2,0)</f>
        <v xml:space="preserve">ATM Base Aérea San Isidro </v>
      </c>
      <c r="D28" s="125" t="s">
        <v>2450</v>
      </c>
      <c r="E28" s="123">
        <v>335859548</v>
      </c>
    </row>
    <row r="29" spans="1:6" ht="18" x14ac:dyDescent="0.25">
      <c r="A29" s="123" t="str">
        <f>VLOOKUP(B29,'[1]LISTADO ATM'!$A$2:$C$821,3,0)</f>
        <v>DISTRITO NACIONAL</v>
      </c>
      <c r="B29" s="123">
        <v>697</v>
      </c>
      <c r="C29" s="123" t="str">
        <f>VLOOKUP(B29,'[1]LISTADO ATM'!$A$2:$B$821,2,0)</f>
        <v>ATM Hipermercado Olé Ciudad Juan Bosch</v>
      </c>
      <c r="D29" s="125" t="s">
        <v>2450</v>
      </c>
      <c r="E29" s="123">
        <v>335859618</v>
      </c>
    </row>
    <row r="30" spans="1:6" ht="18" x14ac:dyDescent="0.25">
      <c r="A30" s="123" t="str">
        <f>VLOOKUP(B30,'[1]LISTADO ATM'!$A$2:$C$821,3,0)</f>
        <v>ESTE</v>
      </c>
      <c r="B30" s="123">
        <v>776</v>
      </c>
      <c r="C30" s="123" t="str">
        <f>VLOOKUP(B30,'[1]LISTADO ATM'!$A$2:$B$821,2,0)</f>
        <v xml:space="preserve">ATM Oficina Monte Plata </v>
      </c>
      <c r="D30" s="125" t="s">
        <v>2450</v>
      </c>
      <c r="E30" s="123">
        <v>335859704</v>
      </c>
      <c r="F30" s="99" t="s">
        <v>2645</v>
      </c>
    </row>
    <row r="31" spans="1:6" ht="18" x14ac:dyDescent="0.25">
      <c r="A31" s="123" t="str">
        <f>VLOOKUP(B31,'[1]LISTADO ATM'!$A$2:$C$821,3,0)</f>
        <v>DISTRITO NACIONAL</v>
      </c>
      <c r="B31" s="123">
        <v>621</v>
      </c>
      <c r="C31" s="123" t="str">
        <f>VLOOKUP(B31,'[1]LISTADO ATM'!$A$2:$B$821,2,0)</f>
        <v xml:space="preserve">ATM CESAC  </v>
      </c>
      <c r="D31" s="125" t="s">
        <v>2450</v>
      </c>
      <c r="E31" s="123">
        <v>335859839</v>
      </c>
    </row>
    <row r="32" spans="1:6" ht="18" x14ac:dyDescent="0.25">
      <c r="A32" s="123" t="str">
        <f>VLOOKUP(B32,'[1]LISTADO ATM'!$A$2:$C$821,3,0)</f>
        <v>DISTRITO NACIONAL</v>
      </c>
      <c r="B32" s="123">
        <v>486</v>
      </c>
      <c r="C32" s="123" t="str">
        <f>VLOOKUP(B32,'[1]LISTADO ATM'!$A$2:$B$821,2,0)</f>
        <v xml:space="preserve">ATM Olé La Caleta </v>
      </c>
      <c r="D32" s="125" t="s">
        <v>2450</v>
      </c>
      <c r="E32" s="123">
        <v>335856901</v>
      </c>
    </row>
    <row r="33" spans="1:6" ht="18" x14ac:dyDescent="0.25">
      <c r="A33" s="123" t="str">
        <f>VLOOKUP(B33,'[1]LISTADO ATM'!$A$2:$C$821,3,0)</f>
        <v>DISTRITO NACIONAL</v>
      </c>
      <c r="B33" s="123">
        <v>24</v>
      </c>
      <c r="C33" s="123" t="str">
        <f>VLOOKUP(B33,'[1]LISTADO ATM'!$A$2:$B$821,2,0)</f>
        <v xml:space="preserve">ATM Oficina Eusebio Manzueta </v>
      </c>
      <c r="D33" s="125" t="s">
        <v>2450</v>
      </c>
      <c r="E33" s="128">
        <v>335860046</v>
      </c>
    </row>
    <row r="34" spans="1:6" ht="18" x14ac:dyDescent="0.25">
      <c r="A34" s="123" t="str">
        <f>VLOOKUP(B34,'[1]LISTADO ATM'!$A$2:$C$821,3,0)</f>
        <v>DISTRITO NACIONAL</v>
      </c>
      <c r="B34" s="123">
        <v>724</v>
      </c>
      <c r="C34" s="123" t="str">
        <f>VLOOKUP(B34,'[1]LISTADO ATM'!$A$2:$B$821,2,0)</f>
        <v xml:space="preserve">ATM El Huacal I </v>
      </c>
      <c r="D34" s="125" t="s">
        <v>2450</v>
      </c>
      <c r="E34" s="128">
        <v>335860056</v>
      </c>
    </row>
    <row r="35" spans="1:6" ht="18" x14ac:dyDescent="0.25">
      <c r="A35" s="123" t="str">
        <f>VLOOKUP(B35,'[1]LISTADO ATM'!$A$2:$C$821,3,0)</f>
        <v>DISTRITO NACIONAL</v>
      </c>
      <c r="B35" s="123">
        <v>884</v>
      </c>
      <c r="C35" s="123" t="str">
        <f>VLOOKUP(B35,'[1]LISTADO ATM'!$A$2:$B$821,2,0)</f>
        <v xml:space="preserve">ATM UNP Olé Sabana Perdida </v>
      </c>
      <c r="D35" s="125" t="s">
        <v>2450</v>
      </c>
      <c r="E35" s="128">
        <v>335860093</v>
      </c>
    </row>
    <row r="36" spans="1:6" ht="18" x14ac:dyDescent="0.25">
      <c r="A36" s="123" t="str">
        <f>VLOOKUP(B36,'[1]LISTADO ATM'!$A$2:$C$821,3,0)</f>
        <v>NORTE</v>
      </c>
      <c r="B36" s="123">
        <v>950</v>
      </c>
      <c r="C36" s="123" t="str">
        <f>VLOOKUP(B36,'[1]LISTADO ATM'!$A$2:$B$821,2,0)</f>
        <v xml:space="preserve">ATM Oficina Monterrico </v>
      </c>
      <c r="D36" s="125" t="s">
        <v>2450</v>
      </c>
      <c r="E36" s="128">
        <v>335860101</v>
      </c>
    </row>
    <row r="37" spans="1:6" ht="18" x14ac:dyDescent="0.25">
      <c r="A37" s="123" t="str">
        <f>VLOOKUP(B37,'[1]LISTADO ATM'!$A$2:$C$821,3,0)</f>
        <v>NORTE</v>
      </c>
      <c r="B37" s="123">
        <v>687</v>
      </c>
      <c r="C37" s="123" t="str">
        <f>VLOOKUP(B37,'[1]LISTADO ATM'!$A$2:$B$821,2,0)</f>
        <v>ATM Oficina Monterrico II</v>
      </c>
      <c r="D37" s="125" t="s">
        <v>2450</v>
      </c>
      <c r="E37" s="128">
        <v>335860251</v>
      </c>
      <c r="F37" s="99" t="s">
        <v>2645</v>
      </c>
    </row>
    <row r="38" spans="1:6" ht="18" x14ac:dyDescent="0.25">
      <c r="A38" s="123" t="str">
        <f>VLOOKUP(B38,'[1]LISTADO ATM'!$A$2:$C$821,3,0)</f>
        <v>SUR</v>
      </c>
      <c r="B38" s="123">
        <v>750</v>
      </c>
      <c r="C38" s="123" t="str">
        <f>VLOOKUP(B38,'[1]LISTADO ATM'!$A$2:$B$821,2,0)</f>
        <v xml:space="preserve">ATM UNP Duvergé </v>
      </c>
      <c r="D38" s="125" t="s">
        <v>2450</v>
      </c>
      <c r="E38" s="128">
        <v>335860252</v>
      </c>
    </row>
    <row r="39" spans="1:6" ht="18" x14ac:dyDescent="0.25">
      <c r="A39" s="123" t="str">
        <f>VLOOKUP(B39,'[1]LISTADO ATM'!$A$2:$C$821,3,0)</f>
        <v>SUR</v>
      </c>
      <c r="B39" s="123">
        <v>584</v>
      </c>
      <c r="C39" s="123" t="str">
        <f>VLOOKUP(B39,'[1]LISTADO ATM'!$A$2:$B$821,2,0)</f>
        <v xml:space="preserve">ATM Oficina San Cristóbal I </v>
      </c>
      <c r="D39" s="125" t="s">
        <v>2450</v>
      </c>
      <c r="E39" s="128">
        <v>335860253</v>
      </c>
    </row>
    <row r="40" spans="1:6" ht="18" customHeight="1" x14ac:dyDescent="0.25">
      <c r="A40" s="123" t="str">
        <f>VLOOKUP(B40,'[1]LISTADO ATM'!$A$2:$C$821,3,0)</f>
        <v>NORTE</v>
      </c>
      <c r="B40" s="123">
        <v>649</v>
      </c>
      <c r="C40" s="123" t="str">
        <f>VLOOKUP(B40,'[1]LISTADO ATM'!$A$2:$B$821,2,0)</f>
        <v xml:space="preserve">ATM Oficina Galería 56 (San Francisco de Macorís) </v>
      </c>
      <c r="D40" s="125" t="s">
        <v>2450</v>
      </c>
      <c r="E40" s="128">
        <v>335860255</v>
      </c>
      <c r="F40" s="99" t="s">
        <v>2645</v>
      </c>
    </row>
    <row r="41" spans="1:6" ht="18" customHeight="1" x14ac:dyDescent="0.25">
      <c r="A41" s="123" t="str">
        <f>VLOOKUP(B41,'[1]LISTADO ATM'!$A$2:$C$821,3,0)</f>
        <v>DISTRITO NACIONAL</v>
      </c>
      <c r="B41" s="123">
        <v>85</v>
      </c>
      <c r="C41" s="123" t="str">
        <f>VLOOKUP(B41,'[1]LISTADO ATM'!$A$2:$B$821,2,0)</f>
        <v xml:space="preserve">ATM Oficina San Isidro (Fuerza Aérea) </v>
      </c>
      <c r="D41" s="125" t="s">
        <v>2450</v>
      </c>
      <c r="E41" s="128">
        <v>335860256</v>
      </c>
      <c r="F41" s="99" t="s">
        <v>2645</v>
      </c>
    </row>
    <row r="42" spans="1:6" ht="18" customHeight="1" x14ac:dyDescent="0.25">
      <c r="A42" s="123" t="str">
        <f>VLOOKUP(B42,'[1]LISTADO ATM'!$A$2:$C$821,3,0)</f>
        <v>DISTRITO NACIONAL</v>
      </c>
      <c r="B42" s="123">
        <v>227</v>
      </c>
      <c r="C42" s="123" t="str">
        <f>VLOOKUP(B42,'[1]LISTADO ATM'!$A$2:$B$821,2,0)</f>
        <v xml:space="preserve">ATM S/M Bravo Av. Enriquillo </v>
      </c>
      <c r="D42" s="125" t="s">
        <v>2450</v>
      </c>
      <c r="E42" s="128">
        <v>335860257</v>
      </c>
    </row>
    <row r="43" spans="1:6" ht="18" customHeight="1" x14ac:dyDescent="0.25">
      <c r="A43" s="123" t="str">
        <f>VLOOKUP(B43,'[1]LISTADO ATM'!$A$2:$C$821,3,0)</f>
        <v>DISTRITO NACIONAL</v>
      </c>
      <c r="B43" s="123">
        <v>235</v>
      </c>
      <c r="C43" s="123" t="str">
        <f>VLOOKUP(B43,'[1]LISTADO ATM'!$A$2:$B$821,2,0)</f>
        <v xml:space="preserve">ATM Oficina Multicentro La Sirena San Isidro </v>
      </c>
      <c r="D43" s="125" t="s">
        <v>2450</v>
      </c>
      <c r="E43" s="128">
        <v>335860258</v>
      </c>
    </row>
    <row r="44" spans="1:6" ht="18" customHeight="1" x14ac:dyDescent="0.25">
      <c r="A44" s="123" t="str">
        <f>VLOOKUP(B44,'[1]LISTADO ATM'!$A$2:$C$821,3,0)</f>
        <v>SUR</v>
      </c>
      <c r="B44" s="123">
        <v>512</v>
      </c>
      <c r="C44" s="123" t="str">
        <f>VLOOKUP(B44,'[1]LISTADO ATM'!$A$2:$B$821,2,0)</f>
        <v>ATM Plaza Jesús Ferreira</v>
      </c>
      <c r="D44" s="125" t="s">
        <v>2450</v>
      </c>
      <c r="E44" s="128">
        <v>335860259</v>
      </c>
    </row>
    <row r="45" spans="1:6" ht="18" customHeight="1" x14ac:dyDescent="0.25">
      <c r="A45" s="123" t="str">
        <f>VLOOKUP(B45,'[1]LISTADO ATM'!$A$2:$C$821,3,0)</f>
        <v>DISTRITO NACIONAL</v>
      </c>
      <c r="B45" s="123">
        <v>562</v>
      </c>
      <c r="C45" s="123" t="str">
        <f>VLOOKUP(B45,'[1]LISTADO ATM'!$A$2:$B$821,2,0)</f>
        <v xml:space="preserve">ATM S/M Jumbo Carretera Mella </v>
      </c>
      <c r="D45" s="125" t="s">
        <v>2450</v>
      </c>
      <c r="E45" s="128">
        <v>335860260</v>
      </c>
    </row>
    <row r="46" spans="1:6" ht="18" customHeight="1" x14ac:dyDescent="0.25">
      <c r="A46" s="123" t="str">
        <f>VLOOKUP(B46,'[1]LISTADO ATM'!$A$2:$C$821,3,0)</f>
        <v>NORTE</v>
      </c>
      <c r="B46" s="123">
        <v>632</v>
      </c>
      <c r="C46" s="123" t="str">
        <f>VLOOKUP(B46,'[1]LISTADO ATM'!$A$2:$B$821,2,0)</f>
        <v xml:space="preserve">ATM Autobanco Gurabo </v>
      </c>
      <c r="D46" s="125" t="s">
        <v>2450</v>
      </c>
      <c r="E46" s="128">
        <v>335860261</v>
      </c>
    </row>
    <row r="47" spans="1:6" ht="18" customHeight="1" x14ac:dyDescent="0.25">
      <c r="A47" s="123" t="str">
        <f>VLOOKUP(B47,'[1]LISTADO ATM'!$A$2:$C$821,3,0)</f>
        <v>ESTE</v>
      </c>
      <c r="B47" s="123">
        <v>634</v>
      </c>
      <c r="C47" s="123" t="str">
        <f>VLOOKUP(B47,'[1]LISTADO ATM'!$A$2:$B$821,2,0)</f>
        <v xml:space="preserve">ATM Ayuntamiento Los Llanos (SPM) </v>
      </c>
      <c r="D47" s="125" t="s">
        <v>2450</v>
      </c>
      <c r="E47" s="128">
        <v>335860262</v>
      </c>
    </row>
    <row r="48" spans="1:6" ht="18" customHeight="1" x14ac:dyDescent="0.25">
      <c r="A48" s="123" t="str">
        <f>VLOOKUP(B48,'[1]LISTADO ATM'!$A$2:$C$821,3,0)</f>
        <v>DISTRITO NACIONAL</v>
      </c>
      <c r="B48" s="123">
        <v>887</v>
      </c>
      <c r="C48" s="123" t="str">
        <f>VLOOKUP(B48,'[1]LISTADO ATM'!$A$2:$B$821,2,0)</f>
        <v>ATM S/M Bravo Los Proceres</v>
      </c>
      <c r="D48" s="125" t="s">
        <v>2450</v>
      </c>
      <c r="E48" s="128">
        <v>335860263</v>
      </c>
    </row>
    <row r="49" spans="1:6" ht="18" customHeight="1" x14ac:dyDescent="0.25">
      <c r="A49" s="123" t="str">
        <f>VLOOKUP(B49,'[1]LISTADO ATM'!$A$2:$C$821,3,0)</f>
        <v>ESTE</v>
      </c>
      <c r="B49" s="123">
        <v>912</v>
      </c>
      <c r="C49" s="123" t="str">
        <f>VLOOKUP(B49,'[1]LISTADO ATM'!$A$2:$B$821,2,0)</f>
        <v xml:space="preserve">ATM Oficina San Pedro II </v>
      </c>
      <c r="D49" s="125" t="s">
        <v>2450</v>
      </c>
      <c r="E49" s="128">
        <v>335860264</v>
      </c>
    </row>
    <row r="50" spans="1:6" ht="18" customHeight="1" x14ac:dyDescent="0.25">
      <c r="A50" s="123" t="str">
        <f>VLOOKUP(B50,'[1]LISTADO ATM'!$A$2:$C$821,3,0)</f>
        <v>DISTRITO NACIONAL</v>
      </c>
      <c r="B50" s="123">
        <v>967</v>
      </c>
      <c r="C50" s="123" t="str">
        <f>VLOOKUP(B50,'[1]LISTADO ATM'!$A$2:$B$821,2,0)</f>
        <v xml:space="preserve">ATM UNP Hiper Olé Autopista Duarte </v>
      </c>
      <c r="D50" s="125" t="s">
        <v>2450</v>
      </c>
      <c r="E50" s="128">
        <v>335860265</v>
      </c>
    </row>
    <row r="51" spans="1:6" ht="18" customHeight="1" x14ac:dyDescent="0.25">
      <c r="A51" s="128"/>
      <c r="B51" s="123"/>
      <c r="C51" s="128"/>
      <c r="D51" s="192"/>
      <c r="E51" s="128"/>
    </row>
    <row r="52" spans="1:6" ht="18" customHeight="1" x14ac:dyDescent="0.25">
      <c r="A52" s="128"/>
      <c r="B52" s="123"/>
      <c r="C52" s="128"/>
      <c r="D52" s="192"/>
      <c r="E52" s="128"/>
    </row>
    <row r="53" spans="1:6" ht="18" customHeight="1" x14ac:dyDescent="0.25">
      <c r="A53" s="128"/>
      <c r="B53" s="123"/>
      <c r="C53" s="128"/>
      <c r="D53" s="192"/>
      <c r="E53" s="128"/>
    </row>
    <row r="54" spans="1:6" ht="18" customHeight="1" x14ac:dyDescent="0.25">
      <c r="A54" s="128"/>
      <c r="B54" s="123"/>
      <c r="C54" s="128"/>
      <c r="D54" s="192"/>
      <c r="E54" s="128"/>
    </row>
    <row r="55" spans="1:6" ht="18" customHeight="1" x14ac:dyDescent="0.25">
      <c r="A55" s="128"/>
      <c r="B55" s="123"/>
      <c r="C55" s="128"/>
      <c r="D55" s="192"/>
      <c r="E55" s="128"/>
    </row>
    <row r="56" spans="1:6" ht="18.75" thickBot="1" x14ac:dyDescent="0.3">
      <c r="A56" s="103" t="s">
        <v>2494</v>
      </c>
      <c r="B56" s="191">
        <f>COUNT(B26:B50)</f>
        <v>25</v>
      </c>
      <c r="C56" s="113"/>
      <c r="D56" s="113"/>
      <c r="E56" s="113"/>
    </row>
    <row r="57" spans="1:6" ht="15.75" thickBot="1" x14ac:dyDescent="0.3">
      <c r="B57" s="105"/>
      <c r="E57" s="105"/>
    </row>
    <row r="58" spans="1:6" ht="18" customHeight="1" thickBot="1" x14ac:dyDescent="0.3">
      <c r="A58" s="172" t="s">
        <v>2582</v>
      </c>
      <c r="B58" s="173"/>
      <c r="C58" s="173"/>
      <c r="D58" s="173"/>
      <c r="E58" s="174"/>
    </row>
    <row r="59" spans="1:6" ht="18" x14ac:dyDescent="0.25">
      <c r="A59" s="102" t="s">
        <v>15</v>
      </c>
      <c r="B59" s="102" t="s">
        <v>2425</v>
      </c>
      <c r="C59" s="102" t="s">
        <v>46</v>
      </c>
      <c r="D59" s="102" t="s">
        <v>2428</v>
      </c>
      <c r="E59" s="102" t="s">
        <v>2426</v>
      </c>
    </row>
    <row r="60" spans="1:6" ht="18" x14ac:dyDescent="0.25">
      <c r="A60" s="100" t="str">
        <f>VLOOKUP(B60,'[1]LISTADO ATM'!$A$2:$C$821,3,0)</f>
        <v>SUR</v>
      </c>
      <c r="B60" s="123">
        <v>873</v>
      </c>
      <c r="C60" s="123" t="str">
        <f>VLOOKUP(B60,'[1]LISTADO ATM'!$A$2:$B$821,2,0)</f>
        <v xml:space="preserve">ATM Centro de Caja San Cristóbal II </v>
      </c>
      <c r="D60" s="114" t="s">
        <v>2522</v>
      </c>
      <c r="E60" s="137">
        <v>335858781</v>
      </c>
    </row>
    <row r="61" spans="1:6" ht="18" x14ac:dyDescent="0.25">
      <c r="A61" s="100" t="str">
        <f>VLOOKUP(B61,'[1]LISTADO ATM'!$A$2:$C$821,3,0)</f>
        <v>SUR</v>
      </c>
      <c r="B61" s="123">
        <v>252</v>
      </c>
      <c r="C61" s="123" t="str">
        <f>VLOOKUP(B61,'[1]LISTADO ATM'!$A$2:$B$821,2,0)</f>
        <v xml:space="preserve">ATM Banco Agrícola (Barahona) </v>
      </c>
      <c r="D61" s="114" t="s">
        <v>2522</v>
      </c>
      <c r="E61" s="137">
        <v>335859224</v>
      </c>
    </row>
    <row r="62" spans="1:6" ht="18" x14ac:dyDescent="0.25">
      <c r="A62" s="100" t="str">
        <f>VLOOKUP(B62,'[1]LISTADO ATM'!$A$2:$C$821,3,0)</f>
        <v>SUR</v>
      </c>
      <c r="B62" s="123">
        <v>616</v>
      </c>
      <c r="C62" s="123" t="str">
        <f>VLOOKUP(B62,'[1]LISTADO ATM'!$A$2:$B$821,2,0)</f>
        <v xml:space="preserve">ATM 5ta. Brigada Barahona </v>
      </c>
      <c r="D62" s="114" t="s">
        <v>2522</v>
      </c>
      <c r="E62" s="137">
        <v>335859484</v>
      </c>
    </row>
    <row r="63" spans="1:6" ht="18" x14ac:dyDescent="0.25">
      <c r="A63" s="100" t="str">
        <f>VLOOKUP(B63,'[1]LISTADO ATM'!$A$2:$C$821,3,0)</f>
        <v>NORTE</v>
      </c>
      <c r="B63" s="123">
        <v>413</v>
      </c>
      <c r="C63" s="123" t="str">
        <f>VLOOKUP(B63,'[1]LISTADO ATM'!$A$2:$B$821,2,0)</f>
        <v xml:space="preserve">ATM UNP Las Galeras Samaná </v>
      </c>
      <c r="D63" s="114" t="s">
        <v>2522</v>
      </c>
      <c r="E63" s="137">
        <v>335859633</v>
      </c>
      <c r="F63" s="99" t="s">
        <v>2645</v>
      </c>
    </row>
    <row r="64" spans="1:6" ht="18" x14ac:dyDescent="0.25">
      <c r="A64" s="100" t="str">
        <f>VLOOKUP(B64,'[1]LISTADO ATM'!$A$2:$C$821,3,0)</f>
        <v>DISTRITO NACIONAL</v>
      </c>
      <c r="B64" s="123">
        <v>642</v>
      </c>
      <c r="C64" s="123" t="str">
        <f>VLOOKUP(B64,'[1]LISTADO ATM'!$A$2:$B$821,2,0)</f>
        <v xml:space="preserve">ATM OMSA Sto. Dgo. </v>
      </c>
      <c r="D64" s="114" t="s">
        <v>2522</v>
      </c>
      <c r="E64" s="137">
        <v>335860266</v>
      </c>
    </row>
    <row r="65" spans="1:6" ht="18" x14ac:dyDescent="0.25">
      <c r="A65" s="100" t="str">
        <f>VLOOKUP(B65,'[1]LISTADO ATM'!$A$2:$C$821,3,0)</f>
        <v>DISTRITO NACIONAL</v>
      </c>
      <c r="B65" s="123">
        <v>35</v>
      </c>
      <c r="C65" s="123" t="str">
        <f>VLOOKUP(B65,'[1]LISTADO ATM'!$A$2:$B$821,2,0)</f>
        <v xml:space="preserve">ATM Dirección General de Aduanas I </v>
      </c>
      <c r="D65" s="114" t="s">
        <v>2522</v>
      </c>
      <c r="E65" s="137">
        <v>335860267</v>
      </c>
    </row>
    <row r="66" spans="1:6" ht="18" x14ac:dyDescent="0.25">
      <c r="A66" s="100" t="str">
        <f>VLOOKUP(B66,'[1]LISTADO ATM'!$A$2:$C$821,3,0)</f>
        <v>DISTRITO NACIONAL</v>
      </c>
      <c r="B66" s="123">
        <v>225</v>
      </c>
      <c r="C66" s="123" t="str">
        <f>VLOOKUP(B66,'[1]LISTADO ATM'!$A$2:$B$821,2,0)</f>
        <v xml:space="preserve">ATM S/M Nacional Arroyo Hondo </v>
      </c>
      <c r="D66" s="114" t="s">
        <v>2522</v>
      </c>
      <c r="E66" s="137">
        <v>335860268</v>
      </c>
    </row>
    <row r="67" spans="1:6" ht="18" x14ac:dyDescent="0.25">
      <c r="A67" s="100" t="str">
        <f>VLOOKUP(B67,'[1]LISTADO ATM'!$A$2:$C$821,3,0)</f>
        <v>DISTRITO NACIONAL</v>
      </c>
      <c r="B67" s="123">
        <v>624</v>
      </c>
      <c r="C67" s="123" t="str">
        <f>VLOOKUP(B67,'[1]LISTADO ATM'!$A$2:$B$821,2,0)</f>
        <v xml:space="preserve">ATM Policía Nacional I </v>
      </c>
      <c r="D67" s="114" t="s">
        <v>2522</v>
      </c>
      <c r="E67" s="137">
        <v>335860269</v>
      </c>
    </row>
    <row r="68" spans="1:6" ht="18.75" customHeight="1" x14ac:dyDescent="0.25">
      <c r="A68" s="100" t="str">
        <f>VLOOKUP(B68,'[1]LISTADO ATM'!$A$2:$C$821,3,0)</f>
        <v>DISTRITO NACIONAL</v>
      </c>
      <c r="B68" s="123">
        <v>735</v>
      </c>
      <c r="C68" s="123" t="str">
        <f>VLOOKUP(B68,'[1]LISTADO ATM'!$A$2:$B$821,2,0)</f>
        <v xml:space="preserve">ATM Oficina Independencia II  </v>
      </c>
      <c r="D68" s="114" t="s">
        <v>2522</v>
      </c>
      <c r="E68" s="137">
        <v>335860270</v>
      </c>
      <c r="F68" s="99" t="s">
        <v>2645</v>
      </c>
    </row>
    <row r="69" spans="1:6" ht="18" x14ac:dyDescent="0.25">
      <c r="A69" s="100" t="str">
        <f>VLOOKUP(B69,'[1]LISTADO ATM'!$A$2:$C$821,3,0)</f>
        <v>NORTE</v>
      </c>
      <c r="B69" s="123">
        <v>888</v>
      </c>
      <c r="C69" s="123" t="str">
        <f>VLOOKUP(B69,'[1]LISTADO ATM'!$A$2:$B$821,2,0)</f>
        <v>ATM Oficina galeria 56 II (SFM)</v>
      </c>
      <c r="D69" s="114" t="s">
        <v>2522</v>
      </c>
      <c r="E69" s="137">
        <v>335860271</v>
      </c>
      <c r="F69" s="99" t="s">
        <v>2645</v>
      </c>
    </row>
    <row r="70" spans="1:6" ht="18" x14ac:dyDescent="0.25">
      <c r="A70" s="100" t="str">
        <f>VLOOKUP(B70,'[1]LISTADO ATM'!$A$2:$C$821,3,0)</f>
        <v>DISTRITO NACIONAL</v>
      </c>
      <c r="B70" s="123">
        <v>911</v>
      </c>
      <c r="C70" s="123" t="str">
        <f>VLOOKUP(B70,'[1]LISTADO ATM'!$A$2:$B$821,2,0)</f>
        <v xml:space="preserve">ATM Oficina Venezuela II </v>
      </c>
      <c r="D70" s="114" t="s">
        <v>2522</v>
      </c>
      <c r="E70" s="137">
        <v>335860272</v>
      </c>
      <c r="F70" s="99" t="s">
        <v>2645</v>
      </c>
    </row>
    <row r="71" spans="1:6" ht="18.75" thickBot="1" x14ac:dyDescent="0.3">
      <c r="A71" s="100" t="str">
        <f>VLOOKUP(B71,'[1]LISTADO ATM'!$A$2:$C$821,3,0)</f>
        <v>DISTRITO NACIONAL</v>
      </c>
      <c r="B71" s="123">
        <v>272</v>
      </c>
      <c r="C71" s="123" t="str">
        <f>VLOOKUP(B71,'[1]LISTADO ATM'!$A$2:$B$821,2,0)</f>
        <v xml:space="preserve">ATM Cámara de Diputados </v>
      </c>
      <c r="D71" s="123"/>
      <c r="E71" s="193">
        <v>335860339</v>
      </c>
    </row>
    <row r="72" spans="1:6" ht="18.75" thickBot="1" x14ac:dyDescent="0.3">
      <c r="A72" s="100" t="str">
        <f>VLOOKUP(B72,'[1]LISTADO ATM'!$A$2:$C$821,3,0)</f>
        <v>DISTRITO NACIONAL</v>
      </c>
      <c r="B72" s="123">
        <v>860</v>
      </c>
      <c r="C72" s="123" t="str">
        <f>VLOOKUP(B72,'[1]LISTADO ATM'!$A$2:$B$821,2,0)</f>
        <v xml:space="preserve">ATM Oficina Bella Vista 27 de Febrero I </v>
      </c>
      <c r="D72" s="123"/>
      <c r="E72" s="193">
        <v>335860346</v>
      </c>
    </row>
    <row r="73" spans="1:6" ht="18" x14ac:dyDescent="0.25">
      <c r="A73" s="100" t="e">
        <f>VLOOKUP(B73,'[1]LISTADO ATM'!$A$2:$C$821,3,0)</f>
        <v>#N/A</v>
      </c>
      <c r="B73" s="123"/>
      <c r="C73" s="123" t="e">
        <f>VLOOKUP(B73,'[1]LISTADO ATM'!$A$2:$B$821,2,0)</f>
        <v>#N/A</v>
      </c>
      <c r="D73" s="123"/>
      <c r="E73" s="137"/>
    </row>
    <row r="74" spans="1:6" ht="18" x14ac:dyDescent="0.25">
      <c r="A74" s="100" t="e">
        <f>VLOOKUP(B74,'[1]LISTADO ATM'!$A$2:$C$821,3,0)</f>
        <v>#N/A</v>
      </c>
      <c r="B74" s="123"/>
      <c r="C74" s="123" t="e">
        <f>VLOOKUP(B74,'[1]LISTADO ATM'!$A$2:$B$821,2,0)</f>
        <v>#N/A</v>
      </c>
      <c r="D74" s="123"/>
      <c r="E74" s="137"/>
    </row>
    <row r="75" spans="1:6" ht="18.75" thickBot="1" x14ac:dyDescent="0.3">
      <c r="A75" s="103" t="s">
        <v>2494</v>
      </c>
      <c r="B75" s="191">
        <f>COUNT(B60:B72)</f>
        <v>13</v>
      </c>
      <c r="C75" s="113"/>
      <c r="D75" s="148"/>
      <c r="E75" s="149"/>
    </row>
    <row r="76" spans="1:6" ht="15.75" thickBot="1" x14ac:dyDescent="0.3">
      <c r="B76" s="105"/>
      <c r="E76" s="105"/>
    </row>
    <row r="77" spans="1:6" ht="18" x14ac:dyDescent="0.25">
      <c r="A77" s="175" t="s">
        <v>2497</v>
      </c>
      <c r="B77" s="176"/>
      <c r="C77" s="176"/>
      <c r="D77" s="176"/>
      <c r="E77" s="177"/>
    </row>
    <row r="78" spans="1:6" ht="18" x14ac:dyDescent="0.25">
      <c r="A78" s="102" t="s">
        <v>15</v>
      </c>
      <c r="B78" s="102" t="s">
        <v>2425</v>
      </c>
      <c r="C78" s="104" t="s">
        <v>46</v>
      </c>
      <c r="D78" s="126" t="s">
        <v>2428</v>
      </c>
      <c r="E78" s="102" t="s">
        <v>2426</v>
      </c>
    </row>
    <row r="79" spans="1:6" ht="18" x14ac:dyDescent="0.25">
      <c r="A79" s="100" t="str">
        <f>VLOOKUP(B79,'[1]LISTADO ATM'!$A$2:$C$821,3,0)</f>
        <v>DISTRITO NACIONAL</v>
      </c>
      <c r="B79" s="123">
        <v>527</v>
      </c>
      <c r="C79" s="123" t="str">
        <f>VLOOKUP(B79,'[1]LISTADO ATM'!$A$2:$B$821,2,0)</f>
        <v>ATM Oficina Zona Oriental II</v>
      </c>
      <c r="D79" s="123" t="s">
        <v>2524</v>
      </c>
      <c r="E79" s="123">
        <v>335859033</v>
      </c>
    </row>
    <row r="80" spans="1:6" ht="18" x14ac:dyDescent="0.25">
      <c r="A80" s="100" t="str">
        <f>VLOOKUP(B80,'[1]LISTADO ATM'!$A$2:$C$821,3,0)</f>
        <v>NORTE</v>
      </c>
      <c r="B80" s="123">
        <v>304</v>
      </c>
      <c r="C80" s="123" t="str">
        <f>VLOOKUP(B80,'[1]LISTADO ATM'!$A$2:$B$821,2,0)</f>
        <v xml:space="preserve">ATM Multicentro La Sirena Estrella Sadhala </v>
      </c>
      <c r="D80" s="152" t="s">
        <v>2521</v>
      </c>
      <c r="E80" s="123">
        <v>335860071</v>
      </c>
      <c r="F80" s="99" t="s">
        <v>2645</v>
      </c>
    </row>
    <row r="81" spans="1:5" ht="18" x14ac:dyDescent="0.25">
      <c r="A81" s="100" t="str">
        <f>VLOOKUP(B81,'[1]LISTADO ATM'!$A$2:$C$821,3,0)</f>
        <v>NORTE</v>
      </c>
      <c r="B81" s="123">
        <v>291</v>
      </c>
      <c r="C81" s="123" t="str">
        <f>VLOOKUP(B81,'[1]LISTADO ATM'!$A$2:$B$821,2,0)</f>
        <v xml:space="preserve">ATM S/M Jumbo Las Colinas </v>
      </c>
      <c r="D81" s="152" t="s">
        <v>2521</v>
      </c>
      <c r="E81" s="137">
        <v>335860273</v>
      </c>
    </row>
    <row r="82" spans="1:5" ht="18" x14ac:dyDescent="0.25">
      <c r="A82" s="100"/>
      <c r="B82" s="123"/>
      <c r="C82" s="128"/>
      <c r="D82" s="152"/>
      <c r="E82" s="137"/>
    </row>
    <row r="83" spans="1:5" ht="18" x14ac:dyDescent="0.25">
      <c r="A83" s="100"/>
      <c r="B83" s="123"/>
      <c r="C83" s="128"/>
      <c r="D83" s="152"/>
      <c r="E83" s="137"/>
    </row>
    <row r="84" spans="1:5" ht="18" x14ac:dyDescent="0.25">
      <c r="A84" s="100"/>
      <c r="B84" s="123"/>
      <c r="C84" s="128"/>
      <c r="D84" s="152"/>
      <c r="E84" s="137"/>
    </row>
    <row r="85" spans="1:5" ht="18.75" thickBot="1" x14ac:dyDescent="0.3">
      <c r="A85" s="103" t="s">
        <v>2494</v>
      </c>
      <c r="B85" s="191">
        <f>COUNT(B79:B81)</f>
        <v>3</v>
      </c>
      <c r="C85" s="113"/>
      <c r="D85" s="127"/>
      <c r="E85" s="127"/>
    </row>
    <row r="86" spans="1:5" ht="15.75" thickBot="1" x14ac:dyDescent="0.3">
      <c r="B86" s="105"/>
      <c r="E86" s="105"/>
    </row>
    <row r="87" spans="1:5" ht="18.75" thickBot="1" x14ac:dyDescent="0.3">
      <c r="A87" s="178" t="s">
        <v>2498</v>
      </c>
      <c r="B87" s="179"/>
      <c r="D87" s="105"/>
      <c r="E87" s="105"/>
    </row>
    <row r="88" spans="1:5" ht="18.75" thickBot="1" x14ac:dyDescent="0.3">
      <c r="A88" s="129">
        <f>+B56+B75+B85</f>
        <v>41</v>
      </c>
      <c r="B88" s="130"/>
    </row>
    <row r="89" spans="1:5" ht="15.75" thickBot="1" x14ac:dyDescent="0.3">
      <c r="B89" s="105"/>
      <c r="E89" s="105"/>
    </row>
    <row r="90" spans="1:5" ht="18.75" thickBot="1" x14ac:dyDescent="0.3">
      <c r="A90" s="172" t="s">
        <v>2499</v>
      </c>
      <c r="B90" s="173"/>
      <c r="C90" s="173"/>
      <c r="D90" s="173"/>
      <c r="E90" s="174"/>
    </row>
    <row r="91" spans="1:5" ht="18" x14ac:dyDescent="0.25">
      <c r="A91" s="106" t="s">
        <v>15</v>
      </c>
      <c r="B91" s="102" t="s">
        <v>2425</v>
      </c>
      <c r="C91" s="104" t="s">
        <v>46</v>
      </c>
      <c r="D91" s="158" t="s">
        <v>2428</v>
      </c>
      <c r="E91" s="159"/>
    </row>
    <row r="92" spans="1:5" ht="18" x14ac:dyDescent="0.25">
      <c r="A92" s="123" t="str">
        <f>VLOOKUP(B92,'[1]LISTADO ATM'!$A$2:$C$821,3,0)</f>
        <v>DISTRITO NACIONAL</v>
      </c>
      <c r="B92" s="123">
        <v>578</v>
      </c>
      <c r="C92" s="123" t="str">
        <f>VLOOKUP(B92,'[1]LISTADO ATM'!$A$2:$B$821,2,0)</f>
        <v xml:space="preserve">ATM Procuraduría General de la República </v>
      </c>
      <c r="D92" s="156" t="s">
        <v>2501</v>
      </c>
      <c r="E92" s="157"/>
    </row>
    <row r="93" spans="1:5" ht="18" x14ac:dyDescent="0.25">
      <c r="A93" s="123" t="str">
        <f>VLOOKUP(B93,'[1]LISTADO ATM'!$A$2:$C$821,3,0)</f>
        <v>DISTRITO NACIONAL</v>
      </c>
      <c r="B93" s="123">
        <v>655</v>
      </c>
      <c r="C93" s="123" t="str">
        <f>VLOOKUP(B93,'[1]LISTADO ATM'!$A$2:$B$821,2,0)</f>
        <v>ATM Farmacia Sandra</v>
      </c>
      <c r="D93" s="156" t="s">
        <v>2525</v>
      </c>
      <c r="E93" s="157"/>
    </row>
    <row r="94" spans="1:5" ht="18" x14ac:dyDescent="0.25">
      <c r="A94" s="123" t="str">
        <f>VLOOKUP(B94,'[1]LISTADO ATM'!$A$2:$C$821,3,0)</f>
        <v>DISTRITO NACIONAL</v>
      </c>
      <c r="B94" s="123">
        <v>561</v>
      </c>
      <c r="C94" s="123" t="str">
        <f>VLOOKUP(B94,'[1]LISTADO ATM'!$A$2:$B$821,2,0)</f>
        <v xml:space="preserve">ATM Comando Regional P.N. S.D. Este </v>
      </c>
      <c r="D94" s="156" t="s">
        <v>2525</v>
      </c>
      <c r="E94" s="157"/>
    </row>
    <row r="95" spans="1:5" ht="18" x14ac:dyDescent="0.25">
      <c r="A95" s="123" t="str">
        <f>VLOOKUP(B95,'[1]LISTADO ATM'!$A$2:$C$821,3,0)</f>
        <v>NORTE</v>
      </c>
      <c r="B95" s="123">
        <v>138</v>
      </c>
      <c r="C95" s="123" t="str">
        <f>VLOOKUP(B95,'[1]LISTADO ATM'!$A$2:$B$821,2,0)</f>
        <v xml:space="preserve">ATM UNP Fantino </v>
      </c>
      <c r="D95" s="156" t="s">
        <v>2501</v>
      </c>
      <c r="E95" s="157"/>
    </row>
    <row r="96" spans="1:5" ht="18" x14ac:dyDescent="0.25">
      <c r="A96" s="123" t="str">
        <f>VLOOKUP(B96,'[1]LISTADO ATM'!$A$2:$C$821,3,0)</f>
        <v>NORTE</v>
      </c>
      <c r="B96" s="123">
        <v>288</v>
      </c>
      <c r="C96" s="123" t="str">
        <f>VLOOKUP(B96,'[1]LISTADO ATM'!$A$2:$B$821,2,0)</f>
        <v xml:space="preserve">ATM Oficina Camino Real II (Puerto Plata) </v>
      </c>
      <c r="D96" s="156" t="s">
        <v>2501</v>
      </c>
      <c r="E96" s="157"/>
    </row>
    <row r="97" spans="1:5" ht="18" x14ac:dyDescent="0.25">
      <c r="A97" s="123" t="str">
        <f>VLOOKUP(B97,'[1]LISTADO ATM'!$A$2:$C$821,3,0)</f>
        <v>NORTE</v>
      </c>
      <c r="B97" s="123">
        <v>291</v>
      </c>
      <c r="C97" s="123" t="str">
        <f>VLOOKUP(B97,'[1]LISTADO ATM'!$A$2:$B$821,2,0)</f>
        <v xml:space="preserve">ATM S/M Jumbo Las Colinas </v>
      </c>
      <c r="D97" s="156" t="s">
        <v>2501</v>
      </c>
      <c r="E97" s="157"/>
    </row>
    <row r="98" spans="1:5" ht="18" x14ac:dyDescent="0.25">
      <c r="A98" s="123" t="str">
        <f>VLOOKUP(B98,'[1]LISTADO ATM'!$A$2:$C$821,3,0)</f>
        <v>NORTE</v>
      </c>
      <c r="B98" s="123">
        <v>332</v>
      </c>
      <c r="C98" s="123" t="str">
        <f>VLOOKUP(B98,'[1]LISTADO ATM'!$A$2:$B$821,2,0)</f>
        <v>ATM Estación Sigma (Cotuí)</v>
      </c>
      <c r="D98" s="156" t="s">
        <v>2501</v>
      </c>
      <c r="E98" s="157"/>
    </row>
    <row r="99" spans="1:5" ht="18" x14ac:dyDescent="0.25">
      <c r="A99" s="123" t="str">
        <f>VLOOKUP(B99,'[1]LISTADO ATM'!$A$2:$C$821,3,0)</f>
        <v>DISTRITO NACIONAL</v>
      </c>
      <c r="B99" s="123">
        <v>438</v>
      </c>
      <c r="C99" s="123" t="str">
        <f>VLOOKUP(B99,'[1]LISTADO ATM'!$A$2:$B$821,2,0)</f>
        <v xml:space="preserve">ATM Autobanco Torre IV </v>
      </c>
      <c r="D99" s="156" t="s">
        <v>2501</v>
      </c>
      <c r="E99" s="157"/>
    </row>
    <row r="100" spans="1:5" ht="18" customHeight="1" x14ac:dyDescent="0.25">
      <c r="A100" s="123" t="str">
        <f>VLOOKUP(B100,'[1]LISTADO ATM'!$A$2:$C$821,3,0)</f>
        <v>NORTE</v>
      </c>
      <c r="B100" s="123">
        <v>605</v>
      </c>
      <c r="C100" s="123" t="str">
        <f>VLOOKUP(B100,'[1]LISTADO ATM'!$A$2:$B$821,2,0)</f>
        <v xml:space="preserve">ATM Oficina Bonao I </v>
      </c>
      <c r="D100" s="156" t="s">
        <v>2501</v>
      </c>
      <c r="E100" s="157"/>
    </row>
    <row r="101" spans="1:5" ht="18" x14ac:dyDescent="0.25">
      <c r="A101" s="123" t="str">
        <f>VLOOKUP(B101,'[1]LISTADO ATM'!$A$2:$C$821,3,0)</f>
        <v>DISTRITO NACIONAL</v>
      </c>
      <c r="B101" s="123">
        <v>670</v>
      </c>
      <c r="C101" s="123" t="str">
        <f>VLOOKUP(B101,'[1]LISTADO ATM'!$A$2:$B$821,2,0)</f>
        <v>ATM Estación Texaco Algodón</v>
      </c>
      <c r="D101" s="156" t="s">
        <v>2501</v>
      </c>
      <c r="E101" s="157"/>
    </row>
    <row r="102" spans="1:5" ht="18" x14ac:dyDescent="0.25">
      <c r="A102" s="123" t="str">
        <f>VLOOKUP(B102,'[1]LISTADO ATM'!$A$2:$C$821,3,0)</f>
        <v>DISTRITO NACIONAL</v>
      </c>
      <c r="B102" s="123">
        <v>696</v>
      </c>
      <c r="C102" s="123" t="str">
        <f>VLOOKUP(B102,'[1]LISTADO ATM'!$A$2:$B$821,2,0)</f>
        <v>ATM Olé Jacobo Majluta</v>
      </c>
      <c r="D102" s="156" t="s">
        <v>2501</v>
      </c>
      <c r="E102" s="157"/>
    </row>
    <row r="103" spans="1:5" ht="18" x14ac:dyDescent="0.25">
      <c r="A103" s="123" t="str">
        <f>VLOOKUP(B103,'[1]LISTADO ATM'!$A$2:$C$821,3,0)</f>
        <v>DISTRITO NACIONAL</v>
      </c>
      <c r="B103" s="123">
        <v>717</v>
      </c>
      <c r="C103" s="123" t="str">
        <f>VLOOKUP(B103,'[1]LISTADO ATM'!$A$2:$B$821,2,0)</f>
        <v xml:space="preserve">ATM Oficina Los Alcarrizos </v>
      </c>
      <c r="D103" s="156" t="s">
        <v>2501</v>
      </c>
      <c r="E103" s="157"/>
    </row>
    <row r="104" spans="1:5" ht="18" x14ac:dyDescent="0.25">
      <c r="A104" s="123" t="str">
        <f>VLOOKUP(B104,'[1]LISTADO ATM'!$A$2:$C$821,3,0)</f>
        <v>DISTRITO NACIONAL</v>
      </c>
      <c r="B104" s="123">
        <v>930</v>
      </c>
      <c r="C104" s="123" t="str">
        <f>VLOOKUP(B104,'[1]LISTADO ATM'!$A$2:$B$821,2,0)</f>
        <v>ATM Oficina Plaza Spring Center</v>
      </c>
      <c r="D104" s="156" t="s">
        <v>2501</v>
      </c>
      <c r="E104" s="157"/>
    </row>
    <row r="105" spans="1:5" ht="18" x14ac:dyDescent="0.25">
      <c r="A105" s="128"/>
      <c r="B105" s="123"/>
      <c r="C105" s="114"/>
      <c r="D105" s="150"/>
      <c r="E105" s="151"/>
    </row>
    <row r="106" spans="1:5" ht="18" x14ac:dyDescent="0.25">
      <c r="A106" s="128"/>
      <c r="B106" s="123"/>
      <c r="C106" s="114"/>
      <c r="D106" s="150"/>
      <c r="E106" s="151"/>
    </row>
    <row r="107" spans="1:5" ht="18" x14ac:dyDescent="0.25">
      <c r="A107" s="128"/>
      <c r="B107" s="123"/>
      <c r="C107" s="114"/>
      <c r="D107" s="150"/>
      <c r="E107" s="151"/>
    </row>
    <row r="108" spans="1:5" ht="18" x14ac:dyDescent="0.25">
      <c r="A108" s="128"/>
      <c r="B108" s="123"/>
      <c r="C108" s="114"/>
      <c r="D108" s="150"/>
      <c r="E108" s="151"/>
    </row>
    <row r="109" spans="1:5" ht="18" x14ac:dyDescent="0.25">
      <c r="A109" s="128"/>
      <c r="B109" s="123"/>
      <c r="C109" s="114"/>
      <c r="D109" s="150"/>
      <c r="E109" s="151"/>
    </row>
    <row r="110" spans="1:5" ht="18.75" thickBot="1" x14ac:dyDescent="0.3">
      <c r="A110" s="103" t="s">
        <v>2494</v>
      </c>
      <c r="B110" s="191">
        <f>COUNT(B92:B104)</f>
        <v>13</v>
      </c>
      <c r="C110" s="131"/>
      <c r="D110" s="131"/>
      <c r="E110" s="132"/>
    </row>
    <row r="111" spans="1:5" x14ac:dyDescent="0.25">
      <c r="B111" s="194"/>
    </row>
    <row r="112" spans="1:5" x14ac:dyDescent="0.25">
      <c r="B112" s="194"/>
    </row>
    <row r="113" spans="2:2" x14ac:dyDescent="0.25">
      <c r="B113" s="194"/>
    </row>
    <row r="114" spans="2:2" x14ac:dyDescent="0.25">
      <c r="B114" s="194"/>
    </row>
    <row r="115" spans="2:2" x14ac:dyDescent="0.25">
      <c r="B115" s="194"/>
    </row>
    <row r="116" spans="2:2" x14ac:dyDescent="0.25">
      <c r="B116" s="194"/>
    </row>
    <row r="117" spans="2:2" x14ac:dyDescent="0.25">
      <c r="B117" s="194"/>
    </row>
    <row r="118" spans="2:2" x14ac:dyDescent="0.25">
      <c r="B118" s="194"/>
    </row>
    <row r="119" spans="2:2" x14ac:dyDescent="0.25">
      <c r="B119" s="194"/>
    </row>
  </sheetData>
  <mergeCells count="25">
    <mergeCell ref="D104:E104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A87:B87"/>
    <mergeCell ref="A90:E90"/>
    <mergeCell ref="D91:E91"/>
    <mergeCell ref="D92:E92"/>
    <mergeCell ref="D93:E93"/>
    <mergeCell ref="C22:E22"/>
    <mergeCell ref="A24:E24"/>
    <mergeCell ref="A58:E58"/>
    <mergeCell ref="A77:E77"/>
    <mergeCell ref="C15:E15"/>
    <mergeCell ref="A17:E17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39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92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2432</v>
      </c>
      <c r="B1" s="181"/>
      <c r="C1" s="181"/>
      <c r="D1" s="181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2442</v>
      </c>
      <c r="B18" s="181"/>
      <c r="C18" s="181"/>
      <c r="D18" s="181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91" priority="119326"/>
  </conditionalFormatting>
  <conditionalFormatting sqref="B33">
    <cfRule type="duplicateValues" dxfId="390" priority="119327"/>
    <cfRule type="duplicateValues" dxfId="389" priority="119328"/>
  </conditionalFormatting>
  <conditionalFormatting sqref="A33">
    <cfRule type="duplicateValues" dxfId="388" priority="119340"/>
  </conditionalFormatting>
  <conditionalFormatting sqref="A33">
    <cfRule type="duplicateValues" dxfId="387" priority="119341"/>
    <cfRule type="duplicateValues" dxfId="386" priority="119342"/>
  </conditionalFormatting>
  <conditionalFormatting sqref="B4:B8">
    <cfRule type="duplicateValues" dxfId="385" priority="6"/>
  </conditionalFormatting>
  <conditionalFormatting sqref="B4:B8">
    <cfRule type="duplicateValues" dxfId="384" priority="5"/>
  </conditionalFormatting>
  <conditionalFormatting sqref="A3:A8">
    <cfRule type="duplicateValues" dxfId="383" priority="3"/>
    <cfRule type="duplicateValues" dxfId="382" priority="4"/>
  </conditionalFormatting>
  <conditionalFormatting sqref="B3">
    <cfRule type="duplicateValues" dxfId="381" priority="2"/>
  </conditionalFormatting>
  <conditionalFormatting sqref="B3">
    <cfRule type="duplicateValues" dxfId="3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9" priority="69"/>
  </conditionalFormatting>
  <conditionalFormatting sqref="E9:E1048576 E1:E2">
    <cfRule type="duplicateValues" dxfId="378" priority="99250"/>
  </conditionalFormatting>
  <conditionalFormatting sqref="E4">
    <cfRule type="duplicateValues" dxfId="377" priority="62"/>
  </conditionalFormatting>
  <conditionalFormatting sqref="E5:E8">
    <cfRule type="duplicateValues" dxfId="376" priority="60"/>
  </conditionalFormatting>
  <conditionalFormatting sqref="B12">
    <cfRule type="duplicateValues" dxfId="375" priority="34"/>
    <cfRule type="duplicateValues" dxfId="374" priority="35"/>
    <cfRule type="duplicateValues" dxfId="373" priority="36"/>
  </conditionalFormatting>
  <conditionalFormatting sqref="B12">
    <cfRule type="duplicateValues" dxfId="372" priority="33"/>
  </conditionalFormatting>
  <conditionalFormatting sqref="B12">
    <cfRule type="duplicateValues" dxfId="371" priority="31"/>
    <cfRule type="duplicateValues" dxfId="370" priority="32"/>
  </conditionalFormatting>
  <conditionalFormatting sqref="B12">
    <cfRule type="duplicateValues" dxfId="369" priority="28"/>
    <cfRule type="duplicateValues" dxfId="368" priority="29"/>
    <cfRule type="duplicateValues" dxfId="367" priority="30"/>
  </conditionalFormatting>
  <conditionalFormatting sqref="B12">
    <cfRule type="duplicateValues" dxfId="366" priority="27"/>
  </conditionalFormatting>
  <conditionalFormatting sqref="B12">
    <cfRule type="duplicateValues" dxfId="365" priority="25"/>
    <cfRule type="duplicateValues" dxfId="364" priority="26"/>
  </conditionalFormatting>
  <conditionalFormatting sqref="B12">
    <cfRule type="duplicateValues" dxfId="363" priority="24"/>
  </conditionalFormatting>
  <conditionalFormatting sqref="B12">
    <cfRule type="duplicateValues" dxfId="362" priority="21"/>
    <cfRule type="duplicateValues" dxfId="361" priority="22"/>
    <cfRule type="duplicateValues" dxfId="360" priority="23"/>
  </conditionalFormatting>
  <conditionalFormatting sqref="B12">
    <cfRule type="duplicateValues" dxfId="359" priority="20"/>
  </conditionalFormatting>
  <conditionalFormatting sqref="B12">
    <cfRule type="duplicateValues" dxfId="358" priority="19"/>
  </conditionalFormatting>
  <conditionalFormatting sqref="B14">
    <cfRule type="duplicateValues" dxfId="357" priority="18"/>
  </conditionalFormatting>
  <conditionalFormatting sqref="B14">
    <cfRule type="duplicateValues" dxfId="356" priority="15"/>
    <cfRule type="duplicateValues" dxfId="355" priority="16"/>
    <cfRule type="duplicateValues" dxfId="354" priority="17"/>
  </conditionalFormatting>
  <conditionalFormatting sqref="B14">
    <cfRule type="duplicateValues" dxfId="353" priority="13"/>
    <cfRule type="duplicateValues" dxfId="352" priority="14"/>
  </conditionalFormatting>
  <conditionalFormatting sqref="B14">
    <cfRule type="duplicateValues" dxfId="351" priority="10"/>
    <cfRule type="duplicateValues" dxfId="350" priority="11"/>
    <cfRule type="duplicateValues" dxfId="349" priority="12"/>
  </conditionalFormatting>
  <conditionalFormatting sqref="B14">
    <cfRule type="duplicateValues" dxfId="348" priority="9"/>
  </conditionalFormatting>
  <conditionalFormatting sqref="B14">
    <cfRule type="duplicateValues" dxfId="347" priority="8"/>
  </conditionalFormatting>
  <conditionalFormatting sqref="B14">
    <cfRule type="duplicateValues" dxfId="346" priority="7"/>
  </conditionalFormatting>
  <conditionalFormatting sqref="B14">
    <cfRule type="duplicateValues" dxfId="345" priority="4"/>
    <cfRule type="duplicateValues" dxfId="344" priority="5"/>
    <cfRule type="duplicateValues" dxfId="343" priority="6"/>
  </conditionalFormatting>
  <conditionalFormatting sqref="B14">
    <cfRule type="duplicateValues" dxfId="342" priority="2"/>
    <cfRule type="duplicateValues" dxfId="341" priority="3"/>
  </conditionalFormatting>
  <conditionalFormatting sqref="C14">
    <cfRule type="duplicateValues" dxfId="34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0">
        <v>985</v>
      </c>
      <c r="B793" s="141" t="s">
        <v>1152</v>
      </c>
      <c r="C793" s="142" t="s">
        <v>1153</v>
      </c>
      <c r="D793" s="142" t="s">
        <v>72</v>
      </c>
      <c r="E793" s="142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1" t="s">
        <v>1182</v>
      </c>
    </row>
    <row r="794" spans="1:15" s="99" customFormat="1" ht="15.75" x14ac:dyDescent="0.25">
      <c r="A794" s="140">
        <v>986</v>
      </c>
      <c r="B794" s="141" t="s">
        <v>1154</v>
      </c>
      <c r="C794" s="142" t="s">
        <v>1155</v>
      </c>
      <c r="D794" s="141" t="s">
        <v>72</v>
      </c>
      <c r="E794" s="141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1" t="s">
        <v>1211</v>
      </c>
    </row>
    <row r="795" spans="1:15" s="99" customFormat="1" ht="15.75" x14ac:dyDescent="0.25">
      <c r="A795" s="140">
        <v>987</v>
      </c>
      <c r="B795" s="141" t="s">
        <v>1156</v>
      </c>
      <c r="C795" s="142" t="s">
        <v>1157</v>
      </c>
      <c r="D795" s="141" t="s">
        <v>72</v>
      </c>
      <c r="E795" s="141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1" t="s">
        <v>1211</v>
      </c>
    </row>
    <row r="796" spans="1:15" s="99" customFormat="1" ht="15.75" x14ac:dyDescent="0.25">
      <c r="A796" s="140">
        <v>988</v>
      </c>
      <c r="B796" s="141" t="s">
        <v>1158</v>
      </c>
      <c r="C796" s="142" t="s">
        <v>1159</v>
      </c>
      <c r="D796" s="142" t="s">
        <v>72</v>
      </c>
      <c r="E796" s="142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1" t="s">
        <v>1188</v>
      </c>
    </row>
    <row r="797" spans="1:15" s="99" customFormat="1" ht="15.75" x14ac:dyDescent="0.25">
      <c r="A797" s="140">
        <v>989</v>
      </c>
      <c r="B797" s="141" t="s">
        <v>1160</v>
      </c>
      <c r="C797" s="142" t="s">
        <v>1161</v>
      </c>
      <c r="D797" s="142" t="s">
        <v>72</v>
      </c>
      <c r="E797" s="142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1" t="s">
        <v>1186</v>
      </c>
    </row>
    <row r="798" spans="1:15" s="99" customFormat="1" ht="15.75" x14ac:dyDescent="0.25">
      <c r="A798" s="140">
        <v>742</v>
      </c>
      <c r="B798" s="141" t="s">
        <v>1162</v>
      </c>
      <c r="C798" s="142" t="s">
        <v>1163</v>
      </c>
      <c r="D798" s="142" t="s">
        <v>72</v>
      </c>
      <c r="E798" s="142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1" t="s">
        <v>1193</v>
      </c>
    </row>
    <row r="799" spans="1:15" s="99" customFormat="1" ht="15.75" x14ac:dyDescent="0.25">
      <c r="A799" s="140">
        <v>991</v>
      </c>
      <c r="B799" s="141" t="s">
        <v>1164</v>
      </c>
      <c r="C799" s="142" t="s">
        <v>1165</v>
      </c>
      <c r="D799" s="142" t="s">
        <v>72</v>
      </c>
      <c r="E799" s="142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1" t="s">
        <v>1182</v>
      </c>
    </row>
    <row r="800" spans="1:15" s="99" customFormat="1" ht="15.75" x14ac:dyDescent="0.25">
      <c r="A800" s="140">
        <v>715</v>
      </c>
      <c r="B800" s="141" t="s">
        <v>1166</v>
      </c>
      <c r="C800" s="142" t="s">
        <v>1167</v>
      </c>
      <c r="D800" s="142" t="s">
        <v>72</v>
      </c>
      <c r="E800" s="142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1" t="s">
        <v>1187</v>
      </c>
    </row>
    <row r="801" spans="1:15" s="99" customFormat="1" ht="15.75" x14ac:dyDescent="0.25">
      <c r="A801" s="140">
        <v>993</v>
      </c>
      <c r="B801" s="141" t="s">
        <v>1168</v>
      </c>
      <c r="C801" s="142" t="s">
        <v>1169</v>
      </c>
      <c r="D801" s="142" t="s">
        <v>72</v>
      </c>
      <c r="E801" s="142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1" t="s">
        <v>1192</v>
      </c>
    </row>
    <row r="802" spans="1:15" s="99" customFormat="1" ht="15.75" x14ac:dyDescent="0.25">
      <c r="A802" s="140">
        <v>994</v>
      </c>
      <c r="B802" s="141" t="s">
        <v>1894</v>
      </c>
      <c r="C802" s="142" t="s">
        <v>1893</v>
      </c>
      <c r="D802" s="142" t="s">
        <v>72</v>
      </c>
      <c r="E802" s="142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1" t="s">
        <v>2026</v>
      </c>
    </row>
    <row r="803" spans="1:15" s="99" customFormat="1" ht="15.75" x14ac:dyDescent="0.25">
      <c r="A803" s="140">
        <v>545</v>
      </c>
      <c r="B803" s="141" t="s">
        <v>1170</v>
      </c>
      <c r="C803" s="142" t="s">
        <v>1171</v>
      </c>
      <c r="D803" s="142" t="s">
        <v>72</v>
      </c>
      <c r="E803" s="142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1" t="s">
        <v>1190</v>
      </c>
    </row>
    <row r="804" spans="1:15" s="99" customFormat="1" ht="15.75" x14ac:dyDescent="0.25">
      <c r="A804" s="140">
        <v>996</v>
      </c>
      <c r="B804" s="141" t="s">
        <v>1195</v>
      </c>
      <c r="C804" s="142" t="s">
        <v>1196</v>
      </c>
      <c r="D804" s="142" t="s">
        <v>72</v>
      </c>
      <c r="E804" s="142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1" t="s">
        <v>1186</v>
      </c>
    </row>
    <row r="805" spans="1:15" s="99" customFormat="1" ht="15.75" x14ac:dyDescent="0.25">
      <c r="A805" s="140">
        <v>724</v>
      </c>
      <c r="B805" s="141" t="s">
        <v>1172</v>
      </c>
      <c r="C805" s="142" t="s">
        <v>1173</v>
      </c>
      <c r="D805" s="142" t="s">
        <v>72</v>
      </c>
      <c r="E805" s="142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1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3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33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38" priority="2"/>
  </conditionalFormatting>
  <conditionalFormatting sqref="B1:B1048576">
    <cfRule type="duplicateValues" dxfId="33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2021-04-21T12:24:42Z</dcterms:modified>
</cp:coreProperties>
</file>