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Efectivo'!$A$105:$E$105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6" l="1"/>
  <c r="A71" i="16"/>
  <c r="A72" i="16"/>
  <c r="A73" i="16"/>
  <c r="C71" i="16"/>
  <c r="C72" i="16"/>
  <c r="C73" i="16"/>
  <c r="B58" i="16"/>
  <c r="C55" i="16"/>
  <c r="C56" i="16"/>
  <c r="C57" i="16"/>
  <c r="A54" i="16"/>
  <c r="A55" i="16"/>
  <c r="A56" i="16"/>
  <c r="A57" i="16"/>
  <c r="A79" i="16"/>
  <c r="C79" i="16"/>
  <c r="B131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0" i="16"/>
  <c r="C107" i="16"/>
  <c r="A107" i="16"/>
  <c r="C109" i="16"/>
  <c r="A109" i="16"/>
  <c r="C106" i="16"/>
  <c r="A106" i="16"/>
  <c r="C108" i="16"/>
  <c r="A108" i="16"/>
  <c r="B102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9" i="16"/>
  <c r="C84" i="16"/>
  <c r="A84" i="16"/>
  <c r="C83" i="16"/>
  <c r="A83" i="16"/>
  <c r="C82" i="16"/>
  <c r="A82" i="16"/>
  <c r="C81" i="16"/>
  <c r="A81" i="16"/>
  <c r="C80" i="16"/>
  <c r="A80" i="16"/>
  <c r="C78" i="16"/>
  <c r="A78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185" i="1"/>
  <c r="F185" i="1"/>
  <c r="G185" i="1"/>
  <c r="H185" i="1"/>
  <c r="I185" i="1"/>
  <c r="J185" i="1"/>
  <c r="K185" i="1"/>
  <c r="A184" i="1" l="1"/>
  <c r="A183" i="1"/>
  <c r="A182" i="1"/>
  <c r="A181" i="1"/>
  <c r="A180" i="1"/>
  <c r="A179" i="1"/>
  <c r="A178" i="1"/>
  <c r="A177" i="1"/>
  <c r="A176" i="1"/>
  <c r="A175" i="1"/>
  <c r="A174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A173" i="1"/>
  <c r="A172" i="1"/>
  <c r="A171" i="1"/>
  <c r="A170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69" i="1" l="1"/>
  <c r="A168" i="1"/>
  <c r="A167" i="1"/>
  <c r="A166" i="1"/>
  <c r="A165" i="1"/>
  <c r="A164" i="1"/>
  <c r="A163" i="1"/>
  <c r="A162" i="1"/>
  <c r="A161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A152" i="1"/>
  <c r="F152" i="1"/>
  <c r="G152" i="1"/>
  <c r="H152" i="1"/>
  <c r="I152" i="1"/>
  <c r="J152" i="1"/>
  <c r="K152" i="1"/>
  <c r="A160" i="1" l="1"/>
  <c r="A159" i="1"/>
  <c r="A158" i="1"/>
  <c r="A157" i="1"/>
  <c r="A156" i="1"/>
  <c r="A155" i="1"/>
  <c r="A154" i="1"/>
  <c r="A153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1" i="1" l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F124" i="1" l="1"/>
  <c r="G124" i="1"/>
  <c r="H124" i="1"/>
  <c r="I124" i="1"/>
  <c r="J124" i="1"/>
  <c r="K124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4" i="1"/>
  <c r="A118" i="1"/>
  <c r="A117" i="1"/>
  <c r="A116" i="1"/>
  <c r="A113" i="1"/>
  <c r="A112" i="1"/>
  <c r="A111" i="1"/>
  <c r="A123" i="1" l="1"/>
  <c r="A122" i="1"/>
  <c r="A121" i="1"/>
  <c r="A120" i="1"/>
  <c r="A119" i="1"/>
  <c r="A115" i="1"/>
  <c r="A114" i="1"/>
  <c r="A110" i="1"/>
  <c r="A109" i="1"/>
  <c r="A108" i="1"/>
  <c r="A107" i="1"/>
  <c r="A106" i="1"/>
  <c r="A105" i="1"/>
  <c r="A104" i="1"/>
  <c r="A103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2" i="1"/>
  <c r="A101" i="1"/>
  <c r="A100" i="1"/>
  <c r="A99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93" i="1"/>
  <c r="A92" i="1"/>
  <c r="A91" i="1"/>
  <c r="A90" i="1"/>
  <c r="A89" i="1"/>
  <c r="A88" i="1"/>
  <c r="A87" i="1"/>
  <c r="A86" i="1"/>
  <c r="A85" i="1"/>
  <c r="A84" i="1"/>
  <c r="G17" i="1" l="1"/>
  <c r="G21" i="1"/>
  <c r="A83" i="1" l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 l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 l="1"/>
  <c r="F17" i="1"/>
  <c r="H17" i="1"/>
  <c r="I17" i="1"/>
  <c r="J17" i="1"/>
  <c r="K17" i="1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3" i="1" l="1"/>
  <c r="G13" i="1"/>
  <c r="H13" i="1"/>
  <c r="I13" i="1"/>
  <c r="J13" i="1"/>
  <c r="K13" i="1"/>
  <c r="A13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<sst xmlns="http://schemas.openxmlformats.org/spreadsheetml/2006/main" count="14047" uniqueCount="2611">
  <si>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</si>
  <si>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</si>
  <si>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</si>
  <si>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</si>
  <si>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</si>
  <si>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</si>
  <si>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</si>
  <si>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</si>
  <si>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</si>
  <si>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</si>
  <si>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</si>
  <si>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</si>
  <si>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</si>
  <si>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</si>
  <si>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</si>
  <si>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</si>
  <si>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</si>
  <si>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</si>
  <si>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</si>
  <si>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</si>
  <si>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</si>
  <si>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</si>
  <si>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</si>
  <si>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</si>
  <si>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</si>
  <si>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</si>
  <si>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</si>
  <si>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</si>
  <si>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</si>
  <si>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</si>
  <si>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</si>
  <si>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</si>
  <si>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</si>
  <si>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</si>
  <si>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</si>
  <si>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</si>
  <si>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</si>
  <si>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</si>
  <si>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</si>
  <si>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</si>
  <si>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</si>
  <si>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</si>
  <si>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</si>
  <si>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</si>
  <si>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</si>
  <si>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</si>
  <si>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</si>
  <si>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</si>
  <si>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</si>
  <si>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</si>
  <si>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</si>
  <si>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</si>
  <si>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</si>
  <si>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</si>
  <si>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</si>
  <si>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</si>
  <si>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</si>
  <si>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</si>
  <si>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</si>
  <si>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</si>
  <si>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</si>
  <si>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</si>
  <si>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</si>
  <si>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</si>
  <si>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</si>
  <si>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</si>
  <si>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</si>
  <si>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</si>
  <si>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</si>
  <si>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</si>
  <si>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</si>
  <si>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</si>
  <si>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</si>
  <si>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</si>
  <si>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</si>
  <si>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</si>
  <si>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</si>
  <si>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</si>
  <si>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</si>
  <si>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</si>
  <si>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</si>
  <si>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</si>
  <si>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</si>
  <si>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</si>
  <si>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</si>
  <si>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</si>
  <si>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</si>
  <si>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</si>
  <si>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</si>
  <si>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</si>
  <si>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</si>
  <si>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</si>
  <si>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</si>
  <si>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</si>
  <si>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</si>
  <si>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</si>
  <si>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</si>
  <si>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</si>
  <si>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</si>
  <si>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</si>
  <si>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</si>
  <si>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</si>
  <si>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</si>
  <si>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</si>
  <si>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</si>
  <si>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</si>
  <si>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</si>
  <si>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</si>
  <si>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</si>
  <si>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</si>
  <si>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</si>
  <si>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</si>
  <si>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</si>
  <si>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</si>
  <si>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</si>
  <si>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</si>
  <si>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</si>
  <si>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</si>
  <si>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</si>
  <si>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</si>
  <si>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</si>
  <si>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</si>
  <si>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</si>
  <si>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</si>
  <si>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</si>
  <si>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</si>
  <si>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</si>
  <si>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</si>
  <si>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</si>
  <si>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</si>
  <si>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</si>
  <si>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</si>
  <si>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</si>
  <si>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</si>
  <si>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</si>
  <si>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</si>
  <si>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</si>
  <si>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</si>
  <si>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</si>
  <si>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</si>
  <si>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</si>
  <si>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</si>
  <si>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</si>
  <si>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</si>
  <si>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</si>
  <si>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</si>
  <si>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</si>
  <si>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</si>
  <si>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</si>
  <si>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</si>
  <si>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</si>
  <si>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</si>
  <si>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</si>
  <si>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</si>
  <si>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</si>
  <si>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</si>
  <si>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</si>
  <si>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</si>
  <si>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</si>
  <si>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</si>
  <si>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</si>
  <si>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</si>
  <si>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</si>
  <si>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</si>
  <si>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</si>
  <si>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</si>
  <si>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</si>
  <si>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</si>
  <si>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</si>
  <si>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</si>
  <si>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</si>
  <si>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</si>
  <si>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</si>
  <si>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</si>
  <si>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</si>
  <si>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</si>
  <si>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</si>
  <si>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</si>
  <si>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</si>
  <si>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</si>
  <si>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</si>
  <si>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</si>
  <si>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</si>
  <si>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</si>
  <si>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</si>
  <si>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</si>
  <si>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</si>
  <si>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</si>
  <si>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</si>
  <si>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</si>
  <si>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</si>
  <si>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</si>
  <si>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</si>
  <si>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</si>
  <si>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</si>
  <si>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</si>
  <si>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</si>
  <si>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</si>
  <si>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</si>
  <si>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</si>
  <si>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</si>
  <si>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</si>
  <si>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</si>
  <si>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</si>
  <si>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</si>
  <si>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</si>
  <si>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</si>
  <si>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</si>
  <si>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</si>
  <si>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</si>
  <si>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</si>
  <si>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</si>
  <si>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</si>
  <si>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</si>
  <si>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</si>
  <si>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</si>
  <si>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</si>
  <si>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</si>
  <si>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</si>
  <si>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</si>
  <si>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</si>
  <si>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</si>
  <si>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</si>
  <si>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</si>
  <si>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</si>
  <si>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</si>
  <si>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</si>
  <si>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</si>
  <si>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</si>
  <si>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</si>
  <si>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</si>
  <si>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</si>
  <si>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</si>
  <si>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</si>
  <si>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</si>
  <si>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</si>
  <si>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</si>
  <si>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</si>
  <si>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</si>
  <si>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</si>
  <si>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</si>
  <si>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</si>
  <si>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</si>
  <si>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</si>
  <si>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</si>
  <si>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</si>
  <si>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</si>
  <si>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</si>
  <si>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</si>
  <si>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</si>
  <si>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</si>
  <si>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</si>
  <si>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</si>
  <si>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</si>
  <si>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</si>
  <si>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</si>
  <si>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</si>
  <si>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</si>
  <si>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</si>
  <si>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</si>
  <si>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</si>
  <si>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</si>
  <si>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</si>
  <si>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</si>
  <si>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</si>
  <si>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</si>
  <si>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</si>
  <si>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</si>
  <si>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</si>
  <si>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</si>
  <si>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</si>
  <si>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</si>
  <si>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</si>
  <si>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</si>
  <si>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</si>
  <si>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</si>
  <si>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</si>
  <si>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</si>
  <si>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</si>
  <si>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</si>
  <si>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</si>
  <si>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</si>
  <si>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</si>
  <si>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</si>
  <si>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</si>
  <si>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</si>
  <si>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</si>
  <si>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</si>
  <si>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</si>
  <si>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</si>
  <si>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</si>
  <si>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</si>
  <si>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</si>
  <si>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</si>
  <si>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</si>
  <si>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</si>
  <si>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</si>
  <si>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</si>
  <si>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</si>
  <si>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</si>
  <si>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</si>
  <si>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</si>
  <si>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</si>
  <si>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</si>
  <si>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</si>
  <si>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</si>
  <si>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</si>
  <si>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</si>
  <si>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</si>
  <si>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</si>
  <si>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</si>
  <si>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</si>
  <si>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</si>
  <si>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</si>
  <si>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</si>
  <si>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</si>
  <si>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</si>
  <si>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</si>
  <si>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</si>
  <si>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</si>
  <si>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</si>
  <si>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</si>
  <si>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</si>
  <si>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</si>
  <si>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</si>
  <si>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</si>
  <si>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</si>
  <si>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</si>
  <si>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</si>
  <si>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</si>
  <si>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</si>
  <si>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</si>
  <si>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</si>
  <si>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</si>
  <si>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</si>
  <si>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</si>
  <si>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</si>
  <si>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</si>
  <si>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</si>
  <si>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</si>
  <si>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</si>
  <si>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</si>
  <si>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</si>
  <si>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</si>
  <si>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</si>
  <si>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</si>
  <si>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</si>
  <si>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</si>
  <si>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</si>
  <si>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</si>
  <si>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</si>
  <si>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</si>
  <si>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</si>
  <si>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</si>
  <si>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</si>
  <si>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</si>
  <si>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</si>
  <si>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</si>
  <si>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</si>
  <si>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</si>
  <si>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</si>
  <si>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</si>
  <si>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</si>
  <si>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</si>
  <si>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</si>
  <si>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</si>
  <si>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</si>
  <si>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</si>
  <si>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</si>
  <si>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</si>
  <si>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</si>
  <si>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</si>
  <si>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</si>
  <si>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</si>
  <si>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</si>
  <si>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</si>
  <si>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</si>
  <si>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</si>
  <si>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</si>
  <si>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</si>
  <si>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</si>
  <si>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</si>
  <si>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</si>
  <si>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</si>
  <si>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</si>
  <si>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</si>
  <si>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</si>
  <si>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</si>
  <si>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</si>
  <si>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</si>
  <si>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</si>
  <si>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</si>
  <si>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</si>
  <si>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</si>
  <si>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</si>
  <si>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</si>
  <si>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</si>
  <si>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</si>
  <si>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</si>
  <si>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</si>
  <si>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</si>
  <si>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</si>
  <si>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</si>
  <si>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</si>
  <si>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</si>
  <si>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</si>
  <si>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</si>
  <si>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</si>
  <si>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</si>
  <si>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</si>
  <si>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</si>
  <si>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</si>
  <si>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</si>
  <si>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</si>
  <si>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</si>
  <si>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</si>
  <si>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</si>
  <si>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</si>
  <si>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</si>
  <si>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</si>
  <si>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</si>
  <si>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</si>
  <si>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</si>
  <si>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</si>
  <si>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</si>
  <si>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</si>
  <si>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</si>
  <si>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</si>
  <si>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</si>
  <si>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</si>
  <si>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</si>
  <si>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</si>
  <si>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</si>
  <si>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</si>
  <si>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</si>
  <si>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</si>
  <si>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</si>
  <si>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</si>
  <si>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</si>
  <si>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</si>
  <si>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</si>
  <si>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</si>
  <si>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</si>
  <si>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</si>
  <si>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</si>
  <si>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</si>
  <si>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</si>
  <si>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</si>
  <si>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</si>
  <si>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</si>
  <si>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</si>
  <si>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</si>
  <si>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</si>
  <si>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</si>
  <si>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</si>
  <si>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</si>
  <si>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</si>
  <si>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</si>
  <si>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</si>
  <si>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</si>
  <si>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</si>
  <si>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</si>
  <si>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</si>
  <si>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</si>
  <si>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</si>
  <si>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</si>
  <si>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</si>
  <si>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</si>
  <si>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</si>
  <si>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</si>
  <si>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</si>
  <si>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</si>
  <si>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</si>
  <si>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</si>
  <si>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</si>
  <si>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</si>
  <si>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</si>
  <si>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</si>
  <si>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</si>
  <si>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</si>
  <si>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</si>
  <si>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</si>
  <si>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</si>
  <si>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</si>
  <si>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</si>
  <si>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</si>
  <si>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</si>
  <si>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</si>
  <si>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</si>
  <si>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</si>
  <si>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</si>
  <si>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</si>
  <si>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</si>
  <si>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</si>
  <si>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</si>
  <si>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</si>
  <si>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</si>
  <si>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</si>
  <si>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</si>
  <si>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</si>
  <si>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</si>
  <si>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</si>
  <si>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</si>
  <si>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</si>
  <si>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</si>
  <si>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</si>
  <si>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</si>
  <si>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</si>
  <si>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</si>
  <si>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</si>
  <si>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</si>
  <si>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</si>
  <si>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</si>
  <si>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</si>
  <si>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</si>
  <si>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</si>
  <si>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</si>
  <si>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</si>
  <si>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</si>
  <si>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</si>
  <si>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</si>
  <si>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</si>
  <si>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</si>
  <si>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</si>
  <si>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</si>
  <si>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</si>
  <si>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</si>
  <si>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</si>
  <si>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</si>
  <si>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</si>
  <si>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</si>
  <si>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</si>
  <si>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</si>
  <si>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</si>
  <si>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</si>
  <si>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</si>
  <si>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</si>
  <si>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</si>
  <si>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</si>
  <si>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</si>
  <si>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</si>
  <si>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</si>
  <si>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</si>
  <si>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</si>
  <si>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</si>
  <si>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</si>
  <si>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</si>
  <si>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</si>
  <si>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</si>
  <si>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</si>
  <si>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</si>
  <si>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</si>
  <si>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</si>
  <si>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</si>
  <si>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</si>
  <si>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</si>
  <si>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</si>
  <si>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</si>
  <si>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</si>
  <si>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</si>
  <si>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</si>
  <si>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</si>
  <si>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</si>
  <si>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</si>
  <si>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</si>
  <si>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</si>
  <si>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</si>
  <si>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</si>
  <si>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</si>
  <si>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</si>
  <si>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</si>
  <si>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</si>
  <si>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</si>
  <si>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</si>
  <si>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</si>
  <si>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</si>
  <si>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</si>
  <si>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</si>
  <si>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</si>
  <si>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</si>
  <si>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</si>
  <si>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</si>
  <si>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</si>
  <si>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</si>
  <si>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</si>
  <si>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</si>
  <si>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</si>
  <si>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</si>
  <si>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</si>
  <si>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</si>
  <si>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</si>
  <si>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</si>
  <si>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</si>
  <si>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</si>
  <si>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</si>
  <si>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</si>
  <si>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</si>
  <si>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</si>
  <si>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</si>
  <si>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</si>
  <si>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</si>
  <si>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</si>
  <si>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</si>
  <si>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</si>
  <si>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</si>
  <si>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</si>
  <si>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</si>
  <si>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</si>
  <si>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</si>
  <si>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</si>
  <si>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</si>
  <si>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</si>
  <si>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</si>
  <si>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</si>
  <si>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</si>
  <si>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</si>
  <si>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</si>
  <si>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</si>
  <si>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</si>
  <si>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</si>
  <si>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</si>
  <si>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</si>
  <si>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</si>
  <si>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</si>
  <si>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</si>
  <si>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</si>
  <si>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</si>
  <si>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</si>
  <si>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</si>
  <si>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</si>
  <si>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</si>
  <si>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</si>
  <si>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</si>
  <si>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</si>
  <si>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</si>
  <si>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</si>
  <si>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</si>
  <si>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</si>
  <si>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</si>
  <si>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</si>
  <si>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</si>
  <si>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</si>
  <si>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</si>
  <si>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</si>
  <si>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</si>
  <si>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</si>
  <si>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</si>
  <si>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</si>
  <si>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</si>
  <si>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</si>
  <si>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</si>
  <si>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</si>
  <si>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</si>
  <si>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</si>
  <si>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</si>
  <si>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</si>
  <si>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</si>
  <si>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</si>
  <si>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</si>
  <si>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</si>
  <si>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</si>
  <si>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</si>
  <si>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</si>
  <si>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</si>
  <si>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</si>
  <si>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</si>
  <si>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</si>
  <si>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</si>
  <si>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</si>
  <si>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</si>
  <si>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</si>
  <si>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</si>
  <si>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</si>
  <si>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</si>
  <si>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</si>
  <si>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</si>
  <si>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</si>
  <si>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</si>
  <si>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</si>
  <si>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</si>
  <si>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</si>
  <si>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</si>
  <si>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</si>
  <si>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</si>
  <si>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</si>
  <si>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</si>
  <si>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</si>
  <si>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</si>
  <si>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</si>
  <si>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</si>
  <si>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</si>
  <si>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</si>
  <si>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</si>
  <si>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</si>
  <si>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</si>
  <si>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</si>
  <si>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</si>
  <si>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</si>
  <si>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</si>
  <si>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</si>
  <si>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</si>
  <si>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</si>
  <si>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</si>
  <si>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</si>
  <si>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</si>
  <si>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</si>
  <si>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</si>
  <si>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</si>
  <si>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</si>
  <si>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</si>
  <si>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</si>
  <si>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</si>
  <si>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</si>
  <si>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</si>
  <si>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</si>
  <si>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</si>
  <si>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</si>
  <si>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</si>
  <si>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</si>
  <si>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</si>
  <si>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</si>
  <si>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</si>
  <si>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</si>
  <si>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</si>
  <si>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</si>
  <si>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</si>
  <si>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</si>
  <si>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</si>
  <si>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</si>
  <si>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</si>
  <si>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</si>
  <si>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</si>
  <si>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</si>
  <si>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</si>
  <si>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</si>
  <si>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</si>
  <si>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</si>
  <si>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</si>
  <si>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</si>
  <si>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</si>
  <si>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</si>
  <si>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</si>
  <si>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</si>
  <si>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</si>
  <si>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</si>
  <si>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</si>
  <si>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</si>
  <si>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</si>
  <si>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</si>
  <si>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</si>
  <si>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</si>
  <si>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</si>
  <si>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</si>
  <si>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</si>
  <si>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</si>
  <si>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</si>
  <si>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</si>
  <si>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</si>
  <si>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</si>
  <si>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</si>
  <si>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</si>
  <si>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</si>
  <si>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</si>
  <si>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</si>
  <si>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</si>
  <si>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</si>
  <si>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</si>
  <si>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</si>
  <si>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</si>
  <si>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</si>
  <si>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</si>
  <si>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</si>
  <si>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</si>
  <si>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</si>
  <si>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</si>
  <si>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</si>
  <si>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</si>
  <si>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</si>
  <si>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</si>
  <si>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</si>
  <si>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</si>
  <si>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</si>
  <si>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</si>
  <si>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</si>
  <si>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</si>
  <si>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</si>
  <si>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</si>
  <si>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</si>
  <si>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</si>
  <si>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</si>
  <si>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</si>
  <si>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</si>
  <si>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</si>
  <si>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</si>
  <si>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</si>
  <si>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</si>
  <si>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</si>
  <si>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</si>
  <si>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</si>
  <si>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</si>
  <si>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</si>
  <si>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</si>
  <si>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</si>
  <si>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</si>
  <si>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</si>
  <si>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</si>
  <si>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</si>
  <si>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</si>
  <si>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</si>
  <si>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</si>
  <si>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</si>
  <si>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</si>
  <si>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</si>
  <si>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</si>
  <si>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</si>
  <si>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</si>
  <si>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</si>
  <si>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</si>
  <si>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</si>
  <si>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</si>
  <si>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</si>
  <si>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</si>
  <si>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</si>
  <si>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</si>
  <si>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</si>
  <si>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</si>
  <si>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</si>
  <si>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</si>
  <si>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</si>
  <si>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</si>
  <si>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</si>
  <si>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</si>
  <si>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</si>
  <si>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</si>
  <si>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</si>
  <si>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</si>
  <si>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</si>
  <si>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</si>
  <si>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</si>
  <si>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</si>
  <si>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</si>
  <si>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</si>
  <si>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</si>
  <si>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</si>
  <si>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</si>
  <si>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</si>
  <si>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</si>
  <si>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</si>
  <si>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</si>
  <si>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</si>
  <si>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</si>
  <si>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</si>
  <si>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</si>
  <si>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</si>
  <si>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</si>
  <si>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</si>
  <si>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</si>
  <si>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</si>
  <si>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</si>
  <si>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</si>
  <si>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</si>
  <si>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</si>
  <si>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</si>
  <si>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</si>
  <si>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</si>
  <si>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</si>
  <si>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</si>
  <si>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</si>
  <si>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</si>
  <si>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</si>
  <si>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</si>
  <si>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</si>
  <si>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</si>
  <si>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</si>
  <si>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</si>
  <si>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</si>
  <si>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</si>
  <si>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</si>
  <si>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</si>
  <si>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</si>
  <si>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</si>
  <si>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</si>
  <si>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</si>
  <si>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</si>
  <si>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</si>
  <si>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</si>
  <si>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</si>
  <si>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</si>
  <si>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</si>
  <si>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</si>
  <si>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</si>
  <si>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</si>
  <si>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</si>
  <si>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</si>
  <si>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</si>
  <si>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</si>
  <si>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</si>
  <si>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</si>
  <si>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</si>
  <si>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</si>
  <si>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</si>
  <si>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</si>
  <si>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</si>
  <si>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</si>
  <si>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</si>
  <si>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</si>
  <si>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</si>
  <si>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</si>
  <si>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</si>
  <si>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</si>
  <si>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</si>
  <si>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</si>
  <si>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</si>
  <si>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</si>
  <si>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</si>
  <si>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</si>
  <si>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</si>
  <si>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</si>
  <si>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</si>
  <si>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</si>
  <si>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</si>
  <si>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</si>
  <si>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</si>
  <si>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</si>
  <si>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</si>
  <si>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</si>
  <si>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</si>
  <si>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</si>
  <si>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</si>
  <si>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</si>
  <si>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</si>
  <si>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</si>
  <si>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</si>
  <si>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</si>
  <si>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</si>
  <si>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</si>
  <si>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</si>
  <si>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</si>
  <si>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</si>
  <si>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</si>
  <si>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</si>
  <si>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</si>
  <si>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</si>
  <si>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</si>
  <si>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</si>
  <si>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</si>
  <si>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</si>
  <si>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</si>
  <si>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</si>
  <si>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</si>
  <si>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</si>
  <si>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</si>
  <si>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</si>
  <si>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</si>
  <si>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</si>
  <si>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</si>
  <si>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</si>
  <si>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</si>
  <si>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</si>
  <si>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</si>
  <si>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</si>
  <si>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</si>
  <si>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</si>
  <si>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</si>
  <si>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</si>
  <si>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</si>
  <si>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</si>
  <si>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</si>
  <si>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</si>
  <si>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</si>
  <si>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</si>
  <si>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</si>
  <si>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</si>
  <si>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</si>
  <si>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</si>
  <si>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</si>
  <si>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</si>
  <si>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</si>
  <si>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</si>
  <si>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</si>
  <si>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</si>
  <si>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</si>
  <si>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</si>
  <si>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</si>
  <si>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</si>
  <si>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</si>
  <si>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</si>
  <si>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</si>
  <si>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</si>
  <si>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</si>
  <si>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</si>
  <si>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</si>
  <si>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</si>
  <si>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</si>
  <si>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</si>
  <si>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</si>
  <si>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</si>
  <si>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</si>
  <si>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</si>
  <si>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</si>
  <si>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</si>
  <si>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</si>
  <si>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</si>
  <si>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</si>
  <si>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</si>
  <si>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</si>
  <si>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</si>
  <si>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</si>
  <si>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</si>
  <si>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</si>
  <si>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</si>
  <si>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</si>
  <si>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</si>
  <si>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</si>
  <si>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</si>
  <si>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</si>
  <si>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</si>
  <si>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</si>
  <si>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</si>
  <si>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</si>
  <si>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</si>
  <si>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</si>
  <si>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</si>
  <si>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</si>
  <si>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</si>
  <si>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</si>
  <si>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</si>
  <si>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</si>
  <si>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</si>
  <si>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</si>
  <si>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</si>
  <si>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</si>
  <si>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</si>
  <si>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</si>
  <si>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</si>
  <si>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</si>
  <si>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</si>
  <si>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</si>
  <si>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</si>
  <si>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</si>
  <si>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</si>
  <si>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</si>
  <si>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</si>
  <si>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</si>
  <si>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</si>
  <si>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</si>
  <si>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</si>
  <si>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</si>
  <si>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</si>
  <si>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</si>
  <si>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</si>
  <si>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</si>
  <si>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</si>
  <si>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</si>
  <si>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</si>
  <si>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</si>
  <si>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</si>
  <si>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</si>
  <si>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</si>
  <si>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</si>
  <si>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</si>
  <si>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</si>
  <si>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</si>
  <si>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</si>
  <si>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</si>
  <si>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</si>
  <si>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</si>
  <si>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</si>
  <si>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</si>
  <si>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</si>
  <si>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</si>
  <si>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</si>
  <si>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</si>
  <si>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</si>
  <si>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</si>
  <si>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</si>
  <si>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</si>
  <si>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</si>
  <si>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</si>
  <si>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</si>
  <si>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</si>
  <si>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</si>
  <si>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</si>
  <si>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</si>
  <si>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</si>
  <si>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</si>
  <si>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</si>
  <si>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</si>
  <si>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</si>
  <si>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</si>
  <si>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</si>
  <si>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</si>
  <si>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</si>
  <si>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</si>
  <si>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</si>
  <si>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</si>
  <si>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</si>
  <si>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</si>
  <si>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</si>
  <si>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</si>
  <si>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</si>
  <si>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</si>
  <si>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</si>
  <si>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</si>
  <si>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</si>
  <si>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</si>
  <si>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</si>
  <si>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</si>
  <si>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</si>
  <si>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</si>
  <si>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</si>
  <si>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</si>
  <si>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</si>
  <si>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</si>
  <si>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</si>
  <si>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</si>
  <si>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</si>
  <si>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</si>
  <si>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</si>
  <si>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</si>
  <si>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</si>
  <si>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</si>
  <si>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</si>
  <si>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</si>
  <si>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</si>
  <si>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</si>
  <si>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</si>
  <si>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</si>
  <si>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</si>
  <si>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</si>
  <si>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</si>
  <si>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</si>
  <si>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</si>
  <si>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</si>
  <si>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</si>
  <si>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</si>
  <si>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</si>
  <si>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</si>
  <si>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</si>
  <si>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</si>
  <si>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</si>
  <si>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</si>
  <si>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</si>
  <si>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</si>
  <si>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</si>
  <si>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</si>
  <si>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</si>
  <si>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</si>
  <si>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</si>
  <si>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</si>
  <si>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</si>
  <si>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</si>
  <si>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</si>
  <si>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</si>
  <si>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</si>
  <si>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</si>
  <si>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</si>
  <si>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</si>
  <si>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</si>
  <si>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</si>
  <si>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</si>
  <si>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</si>
  <si>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</si>
  <si>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</si>
  <si>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</si>
  <si>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</si>
  <si>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</si>
  <si>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</si>
  <si>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</si>
  <si>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</si>
  <si>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</si>
  <si>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</si>
  <si>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</si>
  <si>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</si>
  <si>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</si>
  <si>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</si>
  <si>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</si>
  <si>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</si>
  <si>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</si>
  <si>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</si>
  <si>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</si>
  <si>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</si>
  <si>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</si>
  <si>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</si>
  <si>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</si>
  <si>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</si>
  <si>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</si>
  <si>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</si>
  <si>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</si>
  <si>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</si>
  <si>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</si>
  <si>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</si>
  <si>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</si>
  <si>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</si>
  <si>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</si>
  <si>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</si>
  <si>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</si>
  <si>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</si>
  <si>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</si>
  <si>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</si>
  <si>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</si>
  <si>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</si>
  <si>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</si>
  <si>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</si>
  <si>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</si>
  <si>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</si>
  <si>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</si>
  <si>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</si>
  <si>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</si>
  <si>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</si>
  <si>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</si>
  <si>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</si>
  <si>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</si>
  <si>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</si>
  <si>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</si>
  <si>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</si>
  <si>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</si>
  <si>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</si>
  <si>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</si>
  <si>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</si>
  <si>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</si>
  <si>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</si>
  <si>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</si>
  <si>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</si>
  <si>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</si>
  <si>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</si>
  <si>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</si>
  <si>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</si>
  <si>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</si>
  <si>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</si>
  <si>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</si>
  <si>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</si>
  <si>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</si>
  <si>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</si>
  <si>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</si>
  <si>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</si>
  <si>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</si>
  <si>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</si>
  <si>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</si>
  <si>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</si>
  <si>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</si>
  <si>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</si>
  <si>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</si>
  <si>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</si>
  <si>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</si>
  <si>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</si>
  <si>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</si>
  <si>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</si>
  <si>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</si>
  <si>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</si>
  <si>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</si>
  <si>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</si>
  <si>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</si>
  <si>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</si>
  <si>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</si>
  <si>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</si>
  <si>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</si>
  <si>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</si>
  <si>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</si>
  <si>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</si>
  <si>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</si>
  <si>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</si>
  <si>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</si>
  <si>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</si>
  <si>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</si>
  <si>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</si>
  <si>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</si>
  <si>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</si>
  <si>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</si>
  <si>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</si>
  <si>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</si>
  <si>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</si>
  <si>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</si>
  <si>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</si>
  <si>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</si>
  <si>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</si>
  <si>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</si>
  <si>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</si>
  <si>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</si>
  <si>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</si>
  <si>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</si>
  <si>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</si>
  <si>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</si>
  <si>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</si>
  <si>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</si>
  <si>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</si>
  <si>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</si>
  <si>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</si>
  <si>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</si>
  <si>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</si>
  <si>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</si>
  <si>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</si>
  <si>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</si>
  <si>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</si>
  <si>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</si>
  <si>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</si>
  <si>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</si>
  <si>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</si>
  <si>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</si>
  <si>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</si>
  <si>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</si>
  <si>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</si>
  <si>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</si>
  <si>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</si>
  <si>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</si>
  <si>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</si>
  <si>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</si>
  <si>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</si>
  <si>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</si>
  <si>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</si>
  <si>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</si>
  <si>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</si>
  <si>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</si>
  <si>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</si>
  <si>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</si>
  <si>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</si>
  <si>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</si>
  <si>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</si>
  <si>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</si>
  <si>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</si>
  <si>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</si>
  <si>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</si>
  <si>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</si>
  <si>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</si>
  <si>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</si>
  <si>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</si>
  <si>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</si>
  <si>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</si>
  <si>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</si>
  <si>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</si>
  <si>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</si>
  <si>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</si>
  <si>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</si>
  <si>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</si>
  <si>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</si>
  <si>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</si>
  <si>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</si>
  <si>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</si>
  <si>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</si>
  <si>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</si>
  <si>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</si>
  <si>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</si>
  <si>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</si>
  <si>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</si>
  <si>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</si>
  <si>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</si>
  <si>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</si>
  <si>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</si>
  <si>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</si>
  <si>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</si>
  <si>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</si>
  <si>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</si>
  <si>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</si>
  <si>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</si>
  <si>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</si>
  <si>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</si>
  <si>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</si>
  <si>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</si>
  <si>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</si>
  <si>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</si>
  <si>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</si>
  <si>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</si>
  <si>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</si>
  <si>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</si>
  <si>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</si>
  <si>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</si>
  <si>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</si>
  <si>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</si>
  <si>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</si>
  <si>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</si>
  <si>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</si>
  <si>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</si>
  <si>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</si>
  <si>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</si>
  <si>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</si>
  <si>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</si>
  <si>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</si>
  <si>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</si>
  <si>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</si>
  <si>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</si>
  <si>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</si>
  <si>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</si>
  <si>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</si>
  <si>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</si>
  <si>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</si>
  <si>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</si>
  <si>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</si>
  <si>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</si>
  <si>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</si>
  <si>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</si>
  <si>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</si>
  <si>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</si>
  <si>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</si>
  <si>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</si>
  <si>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</si>
  <si>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</si>
  <si>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</si>
  <si>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</si>
  <si>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</si>
  <si>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</si>
  <si>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</si>
  <si>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</si>
  <si>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</si>
  <si>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</si>
  <si>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</si>
  <si>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</si>
  <si>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</si>
  <si>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</si>
  <si>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</si>
  <si>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</si>
  <si>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</si>
  <si>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</si>
  <si>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</si>
  <si>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</si>
  <si>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</si>
  <si>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</si>
  <si>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</si>
  <si>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</si>
  <si>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</si>
  <si>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</si>
  <si>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</si>
  <si>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</si>
  <si>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</si>
  <si>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</si>
  <si>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</si>
  <si>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</si>
  <si>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</si>
  <si>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</si>
  <si>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</si>
  <si>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</si>
  <si>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</si>
  <si>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</si>
  <si>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</si>
  <si>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</si>
  <si>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</si>
  <si>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</si>
  <si>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</si>
  <si>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</si>
  <si>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</si>
  <si>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</si>
  <si>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</si>
  <si>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</si>
  <si>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</si>
  <si>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</si>
  <si>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</si>
  <si>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</si>
  <si>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</si>
  <si>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</si>
  <si>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</si>
  <si>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</si>
  <si>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</si>
  <si>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</si>
  <si>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</si>
  <si>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</si>
  <si>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</si>
  <si>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</si>
  <si>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</si>
  <si>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</si>
  <si>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</si>
  <si>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</si>
  <si>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</si>
  <si>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</si>
  <si>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</si>
  <si>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</si>
  <si>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</si>
  <si>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</si>
  <si>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</si>
  <si>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</si>
  <si>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</si>
  <si>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</si>
  <si>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</si>
  <si>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</si>
  <si>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</si>
  <si>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</si>
  <si>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</si>
  <si>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</si>
  <si>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</si>
  <si>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</si>
  <si>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</si>
  <si>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</si>
  <si>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</si>
  <si>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</si>
  <si>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</si>
  <si>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</si>
  <si>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</si>
  <si>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</si>
  <si>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</si>
  <si>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</si>
  <si>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</si>
  <si>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</si>
  <si>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</si>
  <si>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</si>
  <si>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</si>
  <si>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</si>
  <si>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</si>
  <si>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</si>
  <si>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</si>
  <si>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</si>
  <si>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</si>
  <si>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</si>
  <si>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</si>
  <si>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</si>
  <si>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</si>
  <si>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</si>
  <si>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</si>
  <si>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</si>
  <si>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</si>
  <si>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</si>
  <si>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</si>
  <si>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</si>
  <si>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</si>
  <si>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</si>
  <si>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</si>
  <si>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</si>
  <si>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</si>
  <si>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</si>
  <si>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</si>
  <si>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</si>
  <si>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</si>
  <si>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</si>
  <si>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</si>
  <si>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</si>
  <si>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</si>
  <si>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</si>
  <si>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</si>
  <si>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</si>
  <si>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</si>
  <si>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</si>
  <si>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</si>
  <si>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</si>
  <si>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</si>
  <si>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</si>
  <si>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</si>
  <si>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</si>
  <si>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</si>
  <si>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</si>
  <si>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</si>
  <si>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</si>
  <si>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</si>
  <si>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</si>
  <si>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</si>
  <si>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</si>
  <si>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</si>
  <si>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</si>
  <si>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</si>
  <si>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</si>
  <si>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</si>
  <si>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</si>
  <si>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</si>
  <si>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</si>
  <si>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</si>
  <si>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</si>
  <si>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</si>
  <si>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</si>
  <si>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</si>
  <si>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</si>
  <si>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</si>
  <si>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</si>
  <si>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</si>
  <si>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</si>
  <si>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</si>
  <si>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</si>
  <si>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</si>
  <si>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</si>
  <si>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</si>
  <si>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</si>
  <si>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</si>
  <si>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</si>
  <si>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</si>
  <si>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</si>
  <si>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</si>
  <si>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</si>
  <si>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</si>
  <si>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</si>
  <si>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</si>
  <si>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</si>
  <si>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</si>
  <si>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</si>
  <si>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</si>
  <si>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</si>
  <si>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</si>
  <si>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</si>
  <si>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</si>
  <si>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</si>
  <si>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</si>
  <si>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</si>
  <si>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</si>
  <si>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</si>
  <si>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</si>
  <si>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</si>
  <si>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</si>
  <si>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</si>
  <si>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</si>
  <si>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</si>
  <si>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</si>
  <si>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</si>
  <si>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</si>
  <si>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</si>
  <si>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</si>
  <si>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</si>
  <si>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</si>
  <si>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</si>
  <si>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</si>
  <si>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</si>
  <si>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</si>
  <si>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</si>
  <si>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</si>
  <si>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</si>
  <si>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</si>
  <si>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</si>
  <si>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</si>
  <si>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</si>
  <si>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</si>
  <si>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</si>
  <si>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</si>
  <si>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</si>
  <si>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</si>
  <si>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</si>
  <si>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</si>
  <si>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</si>
  <si>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</si>
  <si>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</si>
  <si>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</si>
  <si>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</si>
  <si>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</si>
  <si>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</si>
  <si>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</si>
  <si>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</si>
  <si>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</si>
  <si>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</si>
  <si>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</si>
  <si>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</si>
  <si>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</si>
  <si>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</si>
  <si>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</si>
  <si>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</si>
  <si>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</si>
  <si>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</si>
  <si>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</si>
  <si>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</si>
  <si>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</si>
  <si>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</si>
  <si>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</si>
  <si>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</si>
  <si>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</si>
  <si>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</si>
  <si>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</si>
  <si>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</si>
  <si>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</si>
  <si>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</si>
  <si>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</si>
  <si>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</si>
  <si>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</si>
  <si>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</si>
  <si>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</si>
  <si>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</si>
  <si>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</si>
  <si>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</si>
  <si>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</si>
  <si>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</si>
  <si>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</si>
  <si>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</si>
  <si>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</si>
  <si>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</si>
  <si>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</si>
  <si>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</si>
  <si>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</si>
  <si>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</si>
  <si>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</si>
  <si>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</si>
  <si>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</si>
  <si>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</si>
  <si>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</si>
  <si>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</si>
  <si>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</si>
  <si>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</si>
  <si>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</si>
  <si>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</si>
  <si>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</si>
  <si>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</si>
  <si>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</si>
  <si>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</si>
  <si>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</si>
  <si>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</si>
  <si>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</si>
  <si>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</si>
  <si>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</si>
  <si>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</si>
  <si>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</si>
  <si>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</si>
  <si>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</si>
  <si>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</si>
  <si>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</si>
  <si>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</si>
  <si>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</si>
  <si>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</si>
  <si>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</si>
  <si>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</si>
  <si>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</si>
  <si>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</si>
  <si>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</si>
  <si>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</si>
  <si>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</si>
  <si>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</si>
  <si>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</si>
  <si>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</si>
  <si>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</si>
  <si>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</si>
  <si>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</si>
  <si>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</si>
  <si>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</si>
  <si>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</si>
  <si>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</si>
  <si>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</si>
  <si>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</si>
  <si>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</si>
  <si>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</si>
  <si>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</si>
  <si>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</si>
  <si>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</si>
  <si>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</si>
  <si>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</si>
  <si>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</si>
  <si>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</si>
  <si>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</si>
  <si>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</si>
  <si>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</si>
  <si>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</si>
  <si>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</si>
  <si>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</si>
  <si>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</si>
  <si>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</si>
  <si>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</si>
  <si>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</si>
  <si>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</si>
  <si>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</si>
  <si>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</si>
  <si>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</si>
  <si>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</si>
  <si>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</si>
  <si>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</si>
  <si>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</si>
  <si>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</si>
  <si>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</si>
  <si>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</si>
  <si>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</si>
  <si>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</si>
  <si>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</si>
  <si>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</si>
  <si>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</si>
  <si>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</si>
  <si>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</si>
  <si>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</si>
  <si>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</si>
  <si>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</si>
  <si>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</si>
  <si>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</si>
  <si>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</si>
  <si>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</si>
  <si>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</si>
  <si>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</si>
  <si>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</si>
  <si>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</si>
  <si>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</si>
  <si>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</si>
  <si>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</si>
  <si>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</si>
  <si>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</si>
  <si>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</si>
  <si>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</si>
  <si>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</si>
  <si>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</si>
  <si>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</si>
  <si>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</si>
  <si>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</si>
  <si>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</si>
  <si>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</si>
  <si>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</si>
  <si>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</si>
  <si>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</si>
  <si>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</si>
  <si>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</si>
  <si>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</si>
  <si>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</si>
  <si>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</si>
  <si>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</si>
  <si>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</si>
  <si>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</si>
  <si>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</si>
  <si>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</si>
  <si>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</si>
  <si>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</si>
  <si>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</si>
  <si>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</si>
  <si>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</si>
  <si>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</si>
  <si>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</si>
  <si>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</si>
  <si>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</si>
  <si>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</si>
  <si>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</si>
  <si>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</si>
  <si>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</si>
  <si>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</si>
  <si>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</si>
  <si>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</si>
  <si>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</si>
  <si>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</si>
  <si>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</si>
  <si>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</si>
  <si>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</si>
  <si>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</si>
  <si>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</si>
  <si>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</si>
  <si>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</si>
  <si>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</si>
  <si>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</si>
  <si>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</si>
  <si>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</si>
  <si>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</si>
  <si>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</si>
  <si>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</si>
  <si>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</si>
  <si>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</si>
  <si>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</si>
  <si>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</si>
  <si>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</si>
  <si>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</si>
  <si>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</si>
  <si>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</si>
  <si>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</si>
  <si>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</si>
  <si>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</si>
  <si>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</si>
  <si>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</si>
  <si>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</si>
  <si>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</si>
  <si>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</si>
  <si>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</si>
  <si>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</si>
  <si>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</si>
  <si>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</si>
  <si>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</si>
  <si>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</si>
  <si>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</si>
  <si>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</si>
  <si>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</si>
  <si>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</si>
  <si>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</si>
  <si>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</si>
  <si>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</si>
  <si>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</si>
  <si>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</si>
  <si>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</si>
  <si>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</si>
  <si>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</si>
  <si>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</si>
  <si>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</si>
  <si>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</si>
  <si>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</si>
  <si>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</si>
  <si>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</si>
  <si>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</si>
  <si>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</si>
  <si>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</si>
  <si>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</si>
  <si>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</si>
  <si>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</si>
  <si>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</si>
  <si>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</si>
  <si>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</si>
  <si>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</si>
  <si>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</si>
  <si>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</si>
  <si>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</si>
  <si>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</si>
  <si>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</si>
  <si>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</si>
  <si>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</si>
  <si>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</si>
  <si>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</si>
  <si>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</si>
  <si>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</si>
  <si>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</si>
  <si>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</si>
  <si>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</si>
  <si>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</si>
  <si>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</si>
  <si>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</si>
  <si>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</si>
  <si>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</si>
  <si>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</si>
  <si>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</si>
  <si>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</si>
  <si>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</si>
  <si>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</si>
  <si>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</si>
  <si>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</si>
  <si>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</si>
  <si>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</si>
  <si>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</si>
  <si>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</si>
  <si>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</si>
  <si>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</si>
  <si>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</si>
  <si>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</si>
  <si>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</si>
  <si>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</si>
  <si>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</si>
  <si>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</si>
  <si>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</si>
  <si>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</si>
  <si>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</si>
  <si>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</si>
  <si>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</si>
  <si>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</si>
  <si>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</si>
  <si>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</si>
  <si>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</si>
  <si>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</si>
  <si>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</si>
  <si>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</si>
  <si>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</si>
  <si>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</si>
  <si>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</si>
  <si>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</si>
  <si>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</si>
  <si>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</si>
  <si>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</si>
  <si>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</si>
  <si>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</si>
  <si>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</si>
  <si>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</si>
  <si>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</si>
  <si>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</si>
  <si>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</si>
  <si>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</si>
  <si>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</si>
  <si>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</si>
  <si>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</si>
  <si>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</si>
  <si>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</si>
  <si>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</si>
  <si>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</si>
  <si>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</si>
  <si>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</si>
  <si>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</si>
  <si>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</si>
  <si>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</si>
  <si>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</si>
  <si>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</si>
  <si>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</si>
  <si>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</si>
  <si>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</si>
  <si>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</si>
  <si>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</si>
  <si>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</si>
  <si>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</si>
  <si>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</si>
  <si>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</si>
  <si>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</si>
  <si>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</si>
  <si>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</si>
  <si>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</si>
  <si>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</si>
  <si>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</si>
  <si>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</si>
  <si>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</si>
  <si>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</si>
  <si>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</si>
  <si>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</si>
  <si>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</si>
  <si>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</si>
  <si>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</si>
  <si>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</si>
  <si>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</si>
  <si>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</si>
  <si>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</si>
  <si>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</si>
  <si>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</si>
  <si>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</si>
  <si>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</si>
  <si>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</si>
  <si>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</si>
  <si>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</si>
  <si>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</si>
  <si>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</si>
  <si>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</si>
  <si>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</si>
  <si>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</si>
  <si>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</si>
  <si>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</si>
  <si>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</si>
  <si>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</si>
  <si>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</si>
  <si>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</si>
  <si>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</si>
  <si>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</si>
  <si>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</si>
  <si>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</si>
  <si>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</si>
  <si>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</si>
  <si>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</si>
  <si>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</si>
  <si>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</si>
  <si>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</si>
  <si>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</si>
  <si>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</si>
  <si>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</si>
  <si>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</si>
  <si>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</si>
  <si>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</si>
  <si>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</si>
  <si>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</si>
  <si>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</si>
  <si>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</si>
  <si>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</si>
  <si>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</si>
  <si>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</si>
  <si>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</si>
  <si>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</si>
  <si>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</si>
  <si>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</si>
  <si>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</si>
  <si>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</si>
  <si>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</si>
  <si>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</si>
  <si>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</si>
  <si>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</si>
  <si>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</si>
  <si>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</si>
  <si>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</si>
  <si>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</si>
  <si>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</si>
  <si>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</si>
  <si>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</si>
  <si>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</si>
  <si>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</si>
  <si>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</si>
  <si>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</si>
  <si>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</si>
  <si>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</si>
  <si>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</si>
  <si>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</si>
  <si>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</si>
  <si>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</si>
  <si>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</si>
  <si>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</si>
  <si>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</si>
  <si>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</si>
  <si>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</si>
  <si>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</si>
  <si>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</si>
  <si>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</si>
  <si>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</si>
  <si>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</si>
  <si>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</si>
  <si>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</si>
  <si>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</si>
  <si>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</si>
  <si>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</si>
  <si>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</si>
  <si>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</si>
  <si>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</si>
  <si>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</si>
  <si>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</si>
  <si>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</si>
  <si>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</si>
  <si>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</si>
  <si>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</si>
  <si>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</si>
  <si>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</si>
  <si>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</si>
  <si>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</si>
  <si>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</si>
  <si>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</si>
  <si>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</si>
  <si>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</si>
  <si>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</si>
  <si>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</si>
  <si>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</si>
  <si>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</si>
  <si>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</si>
  <si>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</si>
  <si>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</si>
  <si>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</si>
  <si>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</si>
  <si>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</si>
  <si>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</si>
  <si>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</si>
  <si>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</si>
  <si>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</si>
  <si>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</si>
  <si>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</si>
  <si>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</si>
  <si>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</si>
  <si>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</si>
  <si>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</si>
  <si>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</si>
  <si>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</si>
  <si>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</si>
  <si>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</si>
  <si>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</si>
  <si>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</si>
  <si>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</si>
  <si>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</si>
  <si>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</si>
  <si>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</si>
  <si>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</si>
  <si>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</si>
  <si>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</si>
  <si>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</si>
  <si>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</si>
  <si>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</si>
  <si>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</si>
  <si>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</si>
  <si>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</si>
  <si>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</si>
  <si>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</si>
  <si>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</si>
  <si>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</si>
  <si>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</si>
  <si>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</si>
  <si>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</si>
  <si>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</si>
  <si>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</si>
  <si>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</si>
  <si>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</si>
  <si>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</si>
  <si>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</si>
  <si>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</si>
  <si>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</si>
  <si>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</si>
  <si>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</si>
  <si>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</si>
  <si>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</si>
  <si>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</si>
  <si>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</si>
  <si>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</si>
  <si>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</si>
  <si>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</si>
  <si>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</si>
  <si>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</si>
  <si>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</si>
  <si>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</si>
  <si>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</si>
  <si>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</si>
  <si>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</si>
  <si>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</si>
  <si>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</si>
  <si>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</si>
  <si>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</si>
  <si>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</si>
  <si>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</si>
  <si>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</si>
  <si>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</si>
  <si>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</si>
  <si>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</si>
  <si>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</si>
  <si>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</si>
  <si>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</si>
  <si>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</si>
  <si>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</si>
  <si>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</si>
  <si>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</si>
  <si>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</si>
  <si>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</si>
  <si>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</si>
  <si>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</si>
  <si>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</si>
  <si>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</si>
  <si>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</si>
  <si>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</si>
  <si>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</si>
  <si>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</si>
  <si>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</si>
  <si>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</si>
  <si>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</si>
  <si>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</si>
  <si>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</si>
  <si>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</si>
  <si>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</si>
  <si>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</si>
  <si>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</si>
  <si>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</si>
  <si>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</si>
  <si>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</si>
  <si>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</si>
  <si>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</si>
  <si>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</si>
  <si>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</si>
  <si>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</si>
  <si>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</si>
  <si>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</si>
  <si>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</si>
  <si>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</si>
  <si>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</si>
  <si>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</si>
  <si>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</si>
  <si>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</si>
  <si>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</si>
  <si>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</si>
  <si>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</si>
  <si>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</si>
  <si>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</si>
  <si>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</si>
  <si>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</si>
  <si>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</si>
  <si>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</si>
  <si>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</si>
  <si>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</si>
  <si>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</si>
  <si>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</si>
  <si>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</si>
  <si>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</si>
  <si>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</si>
  <si>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</si>
  <si>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</si>
  <si>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</si>
  <si>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</si>
  <si>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</si>
  <si>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</si>
  <si>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</si>
  <si>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</si>
  <si>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</si>
  <si>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</si>
  <si>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</si>
  <si>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</si>
  <si>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</si>
  <si>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</si>
  <si>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</si>
  <si>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</si>
  <si>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</si>
  <si>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</si>
  <si>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</si>
  <si>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</si>
  <si>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</si>
  <si>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</si>
  <si>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</si>
  <si>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</si>
  <si>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</si>
  <si>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</si>
  <si>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</si>
  <si>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</si>
  <si>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</si>
  <si>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</si>
  <si>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</si>
  <si>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</si>
  <si>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</si>
  <si>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</si>
  <si>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</si>
  <si>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</si>
  <si>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</si>
  <si>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</si>
  <si>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</si>
  <si>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</si>
  <si>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</si>
  <si>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</si>
  <si>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</si>
  <si>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</si>
  <si>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</si>
  <si>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</si>
  <si>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</si>
  <si>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</si>
  <si>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</si>
  <si>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</si>
  <si>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</si>
  <si>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</si>
  <si>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</si>
  <si>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</si>
  <si>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</si>
  <si>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</si>
  <si>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</si>
  <si>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</si>
  <si>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</si>
  <si>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</si>
  <si>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</si>
  <si>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</si>
  <si>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</si>
  <si>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</si>
  <si>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</si>
  <si>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</si>
  <si>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</si>
  <si>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</si>
  <si>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</si>
  <si>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</si>
  <si>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</si>
  <si>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</si>
  <si>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</si>
  <si>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</si>
  <si>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</si>
  <si>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</si>
  <si>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</si>
  <si>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</si>
  <si>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</si>
  <si>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</si>
  <si>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</si>
  <si>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</si>
  <si>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</si>
  <si>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</si>
  <si>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</si>
  <si>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</si>
  <si>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</si>
  <si>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</si>
  <si>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</si>
  <si>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</si>
  <si>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</si>
  <si>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</si>
  <si>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</si>
  <si>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</si>
  <si>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</si>
  <si>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</si>
  <si>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</si>
  <si>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</si>
  <si>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</si>
  <si>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</si>
  <si>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</si>
  <si>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</si>
  <si>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</si>
  <si>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</si>
  <si>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</si>
  <si>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</si>
  <si>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</si>
  <si>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</si>
  <si>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</si>
  <si>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</si>
  <si>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</si>
  <si>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</si>
  <si>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</si>
  <si>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</si>
  <si>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</si>
  <si>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</si>
  <si>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</si>
  <si>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</si>
  <si>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</si>
  <si>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</si>
  <si>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</si>
  <si>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</si>
  <si>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</si>
  <si>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</si>
  <si>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</si>
  <si>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</si>
  <si>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</si>
  <si>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</si>
  <si>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</si>
  <si>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</si>
  <si>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</si>
  <si>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</si>
  <si>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</si>
  <si>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</si>
  <si>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</si>
  <si>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</si>
  <si>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</si>
  <si>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</si>
  <si>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</si>
  <si>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</si>
  <si>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</si>
  <si>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</si>
  <si>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</si>
  <si>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</si>
  <si>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</si>
  <si>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</si>
  <si>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</si>
  <si>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</si>
  <si>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</si>
  <si>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</si>
  <si>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</si>
  <si>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</si>
  <si>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</si>
  <si>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</si>
  <si>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</si>
  <si>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</si>
  <si>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</si>
  <si>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</si>
  <si>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</si>
  <si>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</si>
  <si>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</si>
  <si>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</si>
  <si>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</si>
  <si>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</si>
  <si>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</si>
  <si>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</si>
  <si>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</si>
  <si>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</si>
  <si>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</si>
  <si>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</si>
  <si>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</si>
  <si>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</si>
  <si>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</si>
  <si>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</si>
  <si>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</si>
  <si>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</si>
  <si>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</si>
  <si>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</si>
  <si>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</si>
  <si>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</si>
  <si>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</si>
  <si>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</si>
  <si>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</si>
  <si>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</si>
  <si>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</si>
  <si>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</si>
  <si>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</si>
  <si>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</si>
  <si>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</si>
  <si>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</si>
  <si>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</si>
  <si>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</si>
  <si>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</si>
  <si>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</si>
  <si>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</si>
  <si>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</si>
  <si>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</si>
  <si>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</si>
  <si>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</si>
  <si>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</si>
  <si>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</si>
  <si>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</si>
  <si>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</si>
  <si>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</si>
  <si>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</si>
  <si>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</si>
  <si>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</si>
  <si>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</si>
  <si>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</si>
  <si>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</si>
  <si>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</si>
  <si>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</si>
  <si>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</si>
  <si>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</si>
  <si>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</si>
  <si>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</si>
  <si>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</si>
  <si>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</si>
  <si>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</si>
  <si>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</si>
  <si>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</si>
  <si>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</si>
  <si>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</si>
  <si>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</si>
  <si>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</si>
  <si>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</si>
  <si>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</si>
  <si>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</si>
  <si>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</si>
  <si>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</si>
  <si>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</si>
  <si>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</si>
  <si>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</si>
  <si>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</si>
  <si>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</si>
  <si>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</si>
  <si>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</si>
  <si>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</si>
  <si>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</si>
  <si>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</si>
  <si>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</si>
  <si>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</si>
  <si>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</si>
  <si>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</si>
  <si>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</si>
  <si>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</si>
  <si>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</si>
  <si>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</si>
  <si>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</si>
  <si>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</si>
  <si>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</si>
  <si>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</si>
  <si>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</si>
  <si>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</si>
  <si>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</si>
  <si>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</si>
  <si>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</si>
  <si>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</si>
  <si>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</si>
  <si>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</si>
  <si>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</si>
  <si>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</si>
  <si>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</si>
  <si>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</si>
  <si>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</si>
  <si>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</si>
  <si>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</si>
  <si>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</si>
  <si>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</si>
  <si>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</si>
  <si>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</si>
  <si>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</si>
  <si>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</si>
  <si>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</si>
  <si>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</si>
  <si>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</si>
  <si>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</si>
  <si>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</si>
  <si>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</si>
  <si>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</si>
  <si>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</si>
  <si>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</si>
  <si>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</si>
  <si>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</si>
  <si>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</si>
  <si>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</si>
  <si>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</si>
  <si>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</si>
  <si>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</si>
  <si>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</si>
  <si>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</si>
  <si>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</si>
  <si>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</si>
  <si>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</si>
  <si>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</si>
  <si>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</si>
  <si>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</si>
  <si>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</si>
  <si>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</si>
  <si>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</si>
  <si>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</si>
  <si>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</si>
  <si>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</si>
  <si>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ReservaC Norte</t>
  </si>
  <si>
    <t xml:space="preserve">Brioso Luciano, Cristino 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</si>
  <si>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</si>
  <si>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</si>
  <si>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</si>
  <si>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</si>
  <si>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</si>
  <si>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</si>
  <si>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</si>
  <si>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</si>
  <si>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</si>
  <si>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</si>
  <si>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</si>
  <si>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</si>
  <si>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</si>
  <si>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</si>
  <si>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</si>
  <si>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</si>
  <si>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</si>
  <si>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</si>
  <si>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</si>
  <si>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</si>
  <si>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</si>
  <si>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</si>
  <si>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</si>
  <si>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</si>
  <si>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</si>
  <si>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</si>
  <si>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</si>
  <si>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</si>
  <si>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</si>
  <si>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</si>
  <si>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</si>
  <si>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</si>
  <si>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</si>
  <si>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</si>
  <si>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</si>
  <si>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</si>
  <si>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</si>
  <si>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</si>
  <si>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</si>
  <si>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</si>
  <si>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</si>
  <si>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</si>
  <si>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</si>
  <si>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</si>
  <si>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</si>
  <si>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</si>
  <si>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</si>
  <si>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</si>
  <si>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</si>
  <si>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</si>
  <si>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</si>
  <si>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</si>
  <si>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</si>
  <si>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</si>
  <si>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</si>
  <si>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</si>
  <si>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 xml:space="preserve">Gil Carrera, Santiago </t>
  </si>
  <si>
    <t>Toribio Batista, Junior De Jesus</t>
  </si>
  <si>
    <t>Closed</t>
  </si>
  <si>
    <t>GAVETA DE DEPOSITO LLENO</t>
  </si>
  <si>
    <t xml:space="preserve">FALLA NO CONFIRMADA </t>
  </si>
  <si>
    <t>22 Abril de 2021</t>
  </si>
  <si>
    <t>ATM Ayuntamiento Peralvillo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</si>
  <si>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</si>
  <si>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</si>
  <si>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</si>
  <si>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</si>
  <si>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</si>
  <si>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</si>
  <si>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</si>
  <si>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</si>
  <si>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En Servicio</t>
  </si>
  <si>
    <t>Cepeda, Ricardo Alberto</t>
  </si>
  <si>
    <t>ENVIO DE CARGA</t>
  </si>
  <si>
    <t>Moreta, Christian Aury</t>
  </si>
  <si>
    <t>LECTOR - REINICIO</t>
  </si>
  <si>
    <t>Cuevas Peralta, Ivan Hanell</t>
  </si>
  <si>
    <t>INHIBIDO - REINICIO</t>
  </si>
  <si>
    <t>CARGA EXITOSA</t>
  </si>
  <si>
    <t>REINICIO EXITOSA</t>
  </si>
  <si>
    <t>DISPENSANDOR</t>
  </si>
  <si>
    <t>GAVETA DE RECHAZO LLENO</t>
  </si>
  <si>
    <t xml:space="preserve">GAVETAS VACIAS + GAVETAS FALLANDO </t>
  </si>
  <si>
    <t>335862244 </t>
  </si>
  <si>
    <t>335862602 </t>
  </si>
  <si>
    <t>1 Gavetas Vacías  + 2 Fallando</t>
  </si>
  <si>
    <t>Peguero Solano, Victor Manuel</t>
  </si>
  <si>
    <t>Taveras Batista, Francisco Adelso</t>
  </si>
  <si>
    <t>GAVETA DE DEPOSTIO LLENA</t>
  </si>
  <si>
    <t>335862660 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</si>
</sst>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Fill="1" applyBorder="1"/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3"/>
      <tableStyleElement type="headerRow" dxfId="522"/>
      <tableStyleElement type="totalRow" dxfId="521"/>
      <tableStyleElement type="firstColumn" dxfId="520"/>
      <tableStyleElement type="lastColumn" dxfId="519"/>
      <tableStyleElement type="firstRowStripe" dxfId="518"/>
      <tableStyleElement type="firstColumnStripe" dxfId="5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5"/>
  <sheetViews>
    <sheetView tabSelected="1" zoomScaleNormal="100" workbookViewId="0">
      <pane ySplit="4" topLeftCell="A5" activePane="bottomLeft" state="frozen"/>
      <selection pane="bottomLeft" activeCell="P8" sqref="P8:P12"/>
    </sheetView>
  </sheetViews>
  <sheetFormatPr baseColWidth="10" defaultColWidth="21" defaultRowHeight="15" x14ac:dyDescent="0.25"/>
  <cols>
    <col min="1" max="1" width="24.5703125" style="90" bestFit="1" customWidth="1"/>
    <col min="2" max="2" width="19" style="116" bestFit="1" customWidth="1"/>
    <col min="3" max="3" width="16.28515625" style="46" bestFit="1" customWidth="1"/>
    <col min="4" max="4" width="26.140625" style="90" bestFit="1" customWidth="1"/>
    <col min="5" max="5" width="10.5703125" style="85" bestFit="1" customWidth="1"/>
    <col min="6" max="6" width="11.42578125" style="47" bestFit="1" customWidth="1"/>
    <col min="7" max="7" width="52.42578125" style="47" bestFit="1" customWidth="1"/>
    <col min="8" max="11" width="5.140625" style="47" bestFit="1" customWidth="1"/>
    <col min="12" max="12" width="47.28515625" style="47" bestFit="1" customWidth="1"/>
    <col min="13" max="13" width="18.140625" style="90" bestFit="1" customWidth="1"/>
    <col min="14" max="14" width="16.42578125" style="90" bestFit="1" customWidth="1"/>
    <col min="15" max="15" width="38.7109375" style="90" bestFit="1" customWidth="1"/>
    <col min="16" max="16" width="21.7109375" style="92" bestFit="1" customWidth="1"/>
    <col min="17" max="17" width="47.85546875" style="78" bestFit="1" customWidth="1"/>
    <col min="18" max="16384" width="21" style="44"/>
  </cols>
  <sheetData>
    <row r="1" spans="1:18" ht="18" x14ac:dyDescent="0.25">
      <c r="A1" s="159" t="s">
        <v>2154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2582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4">
        <v>335856528</v>
      </c>
      <c r="C5" s="118">
        <v>44303.324675925927</v>
      </c>
      <c r="D5" s="119" t="s">
        <v>2182</v>
      </c>
      <c r="E5" s="120">
        <v>812</v>
      </c>
      <c r="F5" s="142" t="str">
        <f>VLOOKUP(E5,VIP!$A$2:$O12625,2,0)</f>
        <v>DRBR812</v>
      </c>
      <c r="G5" s="119" t="str">
        <f>VLOOKUP(E5,'LISTADO ATM'!$A$2:$B$899,2,0)</f>
        <v xml:space="preserve">ATM Canasta del Pueblo </v>
      </c>
      <c r="H5" s="119" t="str">
        <f>VLOOKUP(E5,VIP!$A$2:$O17546,7,FALSE)</f>
        <v>Si</v>
      </c>
      <c r="I5" s="119" t="str">
        <f>VLOOKUP(E5,VIP!$A$2:$O9511,8,FALSE)</f>
        <v>Si</v>
      </c>
      <c r="J5" s="119" t="str">
        <f>VLOOKUP(E5,VIP!$A$2:$O9461,8,FALSE)</f>
        <v>Si</v>
      </c>
      <c r="K5" s="119" t="str">
        <f>VLOOKUP(E5,VIP!$A$2:$O13035,6,0)</f>
        <v>NO</v>
      </c>
      <c r="L5" s="121" t="s">
        <v>2247</v>
      </c>
      <c r="M5" s="157" t="s">
        <v>2592</v>
      </c>
      <c r="N5" s="157" t="s">
        <v>2579</v>
      </c>
      <c r="O5" s="142" t="s">
        <v>2467</v>
      </c>
      <c r="P5" s="140"/>
      <c r="Q5" s="156">
        <v>44308.536805555559</v>
      </c>
    </row>
    <row r="6" spans="1:18" s="99" customFormat="1" ht="18" x14ac:dyDescent="0.25">
      <c r="A6" s="119" t="str">
        <f>VLOOKUP(E6,'LISTADO ATM'!$A$2:$C$900,3,0)</f>
        <v>DISTRITO NACIONAL</v>
      </c>
      <c r="B6" s="134">
        <v>335857687</v>
      </c>
      <c r="C6" s="118">
        <v>44305.44972222222</v>
      </c>
      <c r="D6" s="119" t="s">
        <v>2182</v>
      </c>
      <c r="E6" s="120">
        <v>281</v>
      </c>
      <c r="F6" s="142" t="str">
        <f>VLOOKUP(E6,VIP!$A$2:$O12647,2,0)</f>
        <v>DRBR737</v>
      </c>
      <c r="G6" s="119" t="str">
        <f>VLOOKUP(E6,'LISTADO ATM'!$A$2:$B$899,2,0)</f>
        <v xml:space="preserve">ATM S/M Pola Independencia </v>
      </c>
      <c r="H6" s="119" t="str">
        <f>VLOOKUP(E6,VIP!$A$2:$O17568,7,FALSE)</f>
        <v>Si</v>
      </c>
      <c r="I6" s="119" t="str">
        <f>VLOOKUP(E6,VIP!$A$2:$O9533,8,FALSE)</f>
        <v>Si</v>
      </c>
      <c r="J6" s="119" t="str">
        <f>VLOOKUP(E6,VIP!$A$2:$O9483,8,FALSE)</f>
        <v>Si</v>
      </c>
      <c r="K6" s="119" t="str">
        <f>VLOOKUP(E6,VIP!$A$2:$O13057,6,0)</f>
        <v>NO</v>
      </c>
      <c r="L6" s="121" t="s">
        <v>2221</v>
      </c>
      <c r="M6" s="157" t="s">
        <v>2592</v>
      </c>
      <c r="N6" s="157" t="s">
        <v>2579</v>
      </c>
      <c r="O6" s="142" t="s">
        <v>2467</v>
      </c>
      <c r="P6" s="140"/>
      <c r="Q6" s="156">
        <v>44308.438726851855</v>
      </c>
    </row>
    <row r="7" spans="1:18" s="99" customFormat="1" ht="18" x14ac:dyDescent="0.25">
      <c r="A7" s="119" t="str">
        <f>VLOOKUP(E7,'LISTADO ATM'!$A$2:$C$900,3,0)</f>
        <v>DISTRITO NACIONAL</v>
      </c>
      <c r="B7" s="134">
        <v>335859462</v>
      </c>
      <c r="C7" s="118">
        <v>44306.481921296298</v>
      </c>
      <c r="D7" s="119" t="s">
        <v>2182</v>
      </c>
      <c r="E7" s="120">
        <v>761</v>
      </c>
      <c r="F7" s="142" t="str">
        <f>VLOOKUP(E7,VIP!$A$2:$O12673,2,0)</f>
        <v>DRBR761</v>
      </c>
      <c r="G7" s="119" t="str">
        <f>VLOOKUP(E7,'LISTADO ATM'!$A$2:$B$899,2,0)</f>
        <v xml:space="preserve">ATM ISSPOL </v>
      </c>
      <c r="H7" s="119" t="str">
        <f>VLOOKUP(E7,VIP!$A$2:$O17594,7,FALSE)</f>
        <v>Si</v>
      </c>
      <c r="I7" s="119" t="str">
        <f>VLOOKUP(E7,VIP!$A$2:$O9559,8,FALSE)</f>
        <v>Si</v>
      </c>
      <c r="J7" s="119" t="str">
        <f>VLOOKUP(E7,VIP!$A$2:$O9509,8,FALSE)</f>
        <v>Si</v>
      </c>
      <c r="K7" s="119" t="str">
        <f>VLOOKUP(E7,VIP!$A$2:$O13083,6,0)</f>
        <v>NO</v>
      </c>
      <c r="L7" s="121" t="s">
        <v>2576</v>
      </c>
      <c r="M7" s="157" t="s">
        <v>2592</v>
      </c>
      <c r="N7" s="157" t="s">
        <v>2579</v>
      </c>
      <c r="O7" s="142" t="s">
        <v>2467</v>
      </c>
      <c r="P7" s="140"/>
      <c r="Q7" s="156">
        <v>44308.603703703702</v>
      </c>
    </row>
    <row r="8" spans="1:18" s="99" customFormat="1" ht="18" x14ac:dyDescent="0.25">
      <c r="A8" s="119" t="str">
        <f>VLOOKUP(E8,'LISTADO ATM'!$A$2:$C$900,3,0)</f>
        <v>DISTRITO NACIONAL</v>
      </c>
      <c r="B8" s="134">
        <v>335859463</v>
      </c>
      <c r="C8" s="118">
        <v>44306.482662037037</v>
      </c>
      <c r="D8" s="119" t="s">
        <v>2182</v>
      </c>
      <c r="E8" s="120">
        <v>331</v>
      </c>
      <c r="F8" s="142" t="str">
        <f>VLOOKUP(E8,VIP!$A$2:$O12672,2,0)</f>
        <v>DRBR331</v>
      </c>
      <c r="G8" s="119" t="str">
        <f>VLOOKUP(E8,'LISTADO ATM'!$A$2:$B$899,2,0)</f>
        <v>ATM Ayuntamiento Sto. Dgo. Este</v>
      </c>
      <c r="H8" s="119" t="str">
        <f>VLOOKUP(E8,VIP!$A$2:$O17593,7,FALSE)</f>
        <v>N/A</v>
      </c>
      <c r="I8" s="119" t="str">
        <f>VLOOKUP(E8,VIP!$A$2:$O9558,8,FALSE)</f>
        <v>N/A</v>
      </c>
      <c r="J8" s="119" t="str">
        <f>VLOOKUP(E8,VIP!$A$2:$O9508,8,FALSE)</f>
        <v>N/A</v>
      </c>
      <c r="K8" s="119" t="str">
        <f>VLOOKUP(E8,VIP!$A$2:$O13082,6,0)</f>
        <v>NO</v>
      </c>
      <c r="L8" s="121" t="s">
        <v>2576</v>
      </c>
      <c r="M8" s="157" t="s">
        <v>2592</v>
      </c>
      <c r="N8" s="157" t="s">
        <v>2579</v>
      </c>
      <c r="O8" s="142" t="s">
        <v>2467</v>
      </c>
      <c r="P8" s="140"/>
      <c r="Q8" s="156">
        <v>44308.603703703702</v>
      </c>
    </row>
    <row r="9" spans="1:18" s="99" customFormat="1" ht="18" x14ac:dyDescent="0.25">
      <c r="A9" s="119" t="str">
        <f>VLOOKUP(E9,'LISTADO ATM'!$A$2:$C$900,3,0)</f>
        <v>SUR</v>
      </c>
      <c r="B9" s="134">
        <v>335859532</v>
      </c>
      <c r="C9" s="118">
        <v>44306.507060185184</v>
      </c>
      <c r="D9" s="119" t="s">
        <v>2461</v>
      </c>
      <c r="E9" s="120">
        <v>592</v>
      </c>
      <c r="F9" s="142" t="str">
        <f>VLOOKUP(E9,VIP!$A$2:$O12675,2,0)</f>
        <v>DRBR081</v>
      </c>
      <c r="G9" s="119" t="str">
        <f>VLOOKUP(E9,'LISTADO ATM'!$A$2:$B$899,2,0)</f>
        <v xml:space="preserve">ATM Centro de Caja San Cristóbal I </v>
      </c>
      <c r="H9" s="119" t="str">
        <f>VLOOKUP(E9,VIP!$A$2:$O17596,7,FALSE)</f>
        <v>Si</v>
      </c>
      <c r="I9" s="119" t="str">
        <f>VLOOKUP(E9,VIP!$A$2:$O9561,8,FALSE)</f>
        <v>Si</v>
      </c>
      <c r="J9" s="119" t="str">
        <f>VLOOKUP(E9,VIP!$A$2:$O9511,8,FALSE)</f>
        <v>Si</v>
      </c>
      <c r="K9" s="119" t="str">
        <f>VLOOKUP(E9,VIP!$A$2:$O13085,6,0)</f>
        <v>SI</v>
      </c>
      <c r="L9" s="121" t="s">
        <v>2521</v>
      </c>
      <c r="M9" s="157" t="s">
        <v>2592</v>
      </c>
      <c r="N9" s="117" t="s">
        <v>2465</v>
      </c>
      <c r="O9" s="142" t="s">
        <v>2466</v>
      </c>
      <c r="P9" s="140"/>
      <c r="Q9" s="156">
        <v>44308.603703703702</v>
      </c>
    </row>
    <row r="10" spans="1:18" s="99" customFormat="1" ht="18" x14ac:dyDescent="0.25">
      <c r="A10" s="119" t="str">
        <f>VLOOKUP(E10,'LISTADO ATM'!$A$2:$C$900,3,0)</f>
        <v>DISTRITO NACIONAL</v>
      </c>
      <c r="B10" s="134">
        <v>335859548</v>
      </c>
      <c r="C10" s="118">
        <v>44306.512523148151</v>
      </c>
      <c r="D10" s="119" t="s">
        <v>2461</v>
      </c>
      <c r="E10" s="120">
        <v>563</v>
      </c>
      <c r="F10" s="142" t="str">
        <f>VLOOKUP(E10,VIP!$A$2:$O12674,2,0)</f>
        <v>DRBR233</v>
      </c>
      <c r="G10" s="119" t="str">
        <f>VLOOKUP(E10,'LISTADO ATM'!$A$2:$B$899,2,0)</f>
        <v xml:space="preserve">ATM Base Aérea San Isidro </v>
      </c>
      <c r="H10" s="119" t="str">
        <f>VLOOKUP(E10,VIP!$A$2:$O17595,7,FALSE)</f>
        <v>Si</v>
      </c>
      <c r="I10" s="119" t="str">
        <f>VLOOKUP(E10,VIP!$A$2:$O9560,8,FALSE)</f>
        <v>Si</v>
      </c>
      <c r="J10" s="119" t="str">
        <f>VLOOKUP(E10,VIP!$A$2:$O9510,8,FALSE)</f>
        <v>Si</v>
      </c>
      <c r="K10" s="119" t="str">
        <f>VLOOKUP(E10,VIP!$A$2:$O13084,6,0)</f>
        <v>NO</v>
      </c>
      <c r="L10" s="121" t="s">
        <v>2521</v>
      </c>
      <c r="M10" s="157" t="s">
        <v>2592</v>
      </c>
      <c r="N10" s="117" t="s">
        <v>2465</v>
      </c>
      <c r="O10" s="142" t="s">
        <v>2466</v>
      </c>
      <c r="P10" s="140"/>
      <c r="Q10" s="156">
        <v>44308.603703703702</v>
      </c>
    </row>
    <row r="11" spans="1:18" s="99" customFormat="1" ht="18" x14ac:dyDescent="0.25">
      <c r="A11" s="119" t="str">
        <f>VLOOKUP(E11,'LISTADO ATM'!$A$2:$C$900,3,0)</f>
        <v>DISTRITO NACIONAL</v>
      </c>
      <c r="B11" s="134">
        <v>335859806</v>
      </c>
      <c r="C11" s="118">
        <v>44306.603750000002</v>
      </c>
      <c r="D11" s="119" t="s">
        <v>2182</v>
      </c>
      <c r="E11" s="120">
        <v>915</v>
      </c>
      <c r="F11" s="142" t="str">
        <f>VLOOKUP(E11,VIP!$A$2:$O12679,2,0)</f>
        <v>DRBR24F</v>
      </c>
      <c r="G11" s="119" t="str">
        <f>VLOOKUP(E11,'LISTADO ATM'!$A$2:$B$899,2,0)</f>
        <v xml:space="preserve">ATM Multicentro La Sirena Aut. Duarte </v>
      </c>
      <c r="H11" s="119" t="str">
        <f>VLOOKUP(E11,VIP!$A$2:$O17600,7,FALSE)</f>
        <v>Si</v>
      </c>
      <c r="I11" s="119" t="str">
        <f>VLOOKUP(E11,VIP!$A$2:$O9565,8,FALSE)</f>
        <v>Si</v>
      </c>
      <c r="J11" s="119" t="str">
        <f>VLOOKUP(E11,VIP!$A$2:$O9515,8,FALSE)</f>
        <v>Si</v>
      </c>
      <c r="K11" s="119" t="str">
        <f>VLOOKUP(E11,VIP!$A$2:$O13089,6,0)</f>
        <v>SI</v>
      </c>
      <c r="L11" s="121" t="s">
        <v>2221</v>
      </c>
      <c r="M11" s="157" t="s">
        <v>2592</v>
      </c>
      <c r="N11" s="157" t="s">
        <v>2579</v>
      </c>
      <c r="O11" s="142" t="s">
        <v>2467</v>
      </c>
      <c r="P11" s="140"/>
      <c r="Q11" s="156">
        <v>44308.706944444442</v>
      </c>
    </row>
    <row r="12" spans="1:18" s="99" customFormat="1" ht="18" x14ac:dyDescent="0.25">
      <c r="A12" s="119" t="str">
        <f>VLOOKUP(E12,'LISTADO ATM'!$A$2:$C$900,3,0)</f>
        <v>DISTRITO NACIONAL</v>
      </c>
      <c r="B12" s="134">
        <v>335859977</v>
      </c>
      <c r="C12" s="118">
        <v>44306.660138888888</v>
      </c>
      <c r="D12" s="119" t="s">
        <v>2182</v>
      </c>
      <c r="E12" s="120">
        <v>617</v>
      </c>
      <c r="F12" s="142" t="str">
        <f>VLOOKUP(E12,VIP!$A$2:$O12688,2,0)</f>
        <v>DRBR617</v>
      </c>
      <c r="G12" s="119" t="str">
        <f>VLOOKUP(E12,'LISTADO ATM'!$A$2:$B$899,2,0)</f>
        <v xml:space="preserve">ATM Guardia Presidencial </v>
      </c>
      <c r="H12" s="119" t="str">
        <f>VLOOKUP(E12,VIP!$A$2:$O17609,7,FALSE)</f>
        <v>Si</v>
      </c>
      <c r="I12" s="119" t="str">
        <f>VLOOKUP(E12,VIP!$A$2:$O9574,8,FALSE)</f>
        <v>Si</v>
      </c>
      <c r="J12" s="119" t="str">
        <f>VLOOKUP(E12,VIP!$A$2:$O9524,8,FALSE)</f>
        <v>Si</v>
      </c>
      <c r="K12" s="119" t="str">
        <f>VLOOKUP(E12,VIP!$A$2:$O13098,6,0)</f>
        <v>NO</v>
      </c>
      <c r="L12" s="121" t="s">
        <v>2247</v>
      </c>
      <c r="M12" s="157" t="s">
        <v>2592</v>
      </c>
      <c r="N12" s="157" t="s">
        <v>2579</v>
      </c>
      <c r="O12" s="142" t="s">
        <v>2467</v>
      </c>
      <c r="P12" s="140"/>
      <c r="Q12" s="156">
        <v>44308.704861111109</v>
      </c>
    </row>
    <row r="13" spans="1:18" s="99" customFormat="1" ht="18" x14ac:dyDescent="0.25">
      <c r="A13" s="119" t="str">
        <f>VLOOKUP(E13,'LISTADO ATM'!$A$2:$C$900,3,0)</f>
        <v>DISTRITO NACIONAL</v>
      </c>
      <c r="B13" s="134">
        <v>335860222</v>
      </c>
      <c r="C13" s="118">
        <v>44306.827650462961</v>
      </c>
      <c r="D13" s="119" t="s">
        <v>2182</v>
      </c>
      <c r="E13" s="120">
        <v>589</v>
      </c>
      <c r="F13" s="142" t="str">
        <f>VLOOKUP(E13,VIP!$A$2:$O12684,2,0)</f>
        <v>DRBR23E</v>
      </c>
      <c r="G13" s="119" t="str">
        <f>VLOOKUP(E13,'LISTADO ATM'!$A$2:$B$899,2,0)</f>
        <v xml:space="preserve">ATM S/M Bravo San Vicente de Paul </v>
      </c>
      <c r="H13" s="119" t="str">
        <f>VLOOKUP(E13,VIP!$A$2:$O17605,7,FALSE)</f>
        <v>Si</v>
      </c>
      <c r="I13" s="119" t="str">
        <f>VLOOKUP(E13,VIP!$A$2:$O9570,8,FALSE)</f>
        <v>No</v>
      </c>
      <c r="J13" s="119" t="str">
        <f>VLOOKUP(E13,VIP!$A$2:$O9520,8,FALSE)</f>
        <v>No</v>
      </c>
      <c r="K13" s="119" t="str">
        <f>VLOOKUP(E13,VIP!$A$2:$O13094,6,0)</f>
        <v>NO</v>
      </c>
      <c r="L13" s="121" t="s">
        <v>2221</v>
      </c>
      <c r="M13" s="157" t="s">
        <v>2592</v>
      </c>
      <c r="N13" s="157" t="s">
        <v>2579</v>
      </c>
      <c r="O13" s="142" t="s">
        <v>2467</v>
      </c>
      <c r="P13" s="140"/>
      <c r="Q13" s="156">
        <v>44308.603703703702</v>
      </c>
    </row>
    <row r="14" spans="1:18" s="99" customFormat="1" ht="18" x14ac:dyDescent="0.25">
      <c r="A14" s="119" t="str">
        <f>VLOOKUP(E14,'LISTADO ATM'!$A$2:$C$900,3,0)</f>
        <v>NORTE</v>
      </c>
      <c r="B14" s="134">
        <v>335860249</v>
      </c>
      <c r="C14" s="118">
        <v>44307.155034722222</v>
      </c>
      <c r="D14" s="119" t="s">
        <v>2183</v>
      </c>
      <c r="E14" s="120">
        <v>926</v>
      </c>
      <c r="F14" s="142" t="str">
        <f>VLOOKUP(E14,VIP!$A$2:$O12684,2,0)</f>
        <v>DRBR926</v>
      </c>
      <c r="G14" s="119" t="str">
        <f>VLOOKUP(E14,'LISTADO ATM'!$A$2:$B$899,2,0)</f>
        <v>ATM S/M Juan Cepin</v>
      </c>
      <c r="H14" s="119" t="str">
        <f>VLOOKUP(E14,VIP!$A$2:$O17605,7,FALSE)</f>
        <v>N/A</v>
      </c>
      <c r="I14" s="119" t="str">
        <f>VLOOKUP(E14,VIP!$A$2:$O9570,8,FALSE)</f>
        <v>N/A</v>
      </c>
      <c r="J14" s="119" t="str">
        <f>VLOOKUP(E14,VIP!$A$2:$O9520,8,FALSE)</f>
        <v>N/A</v>
      </c>
      <c r="K14" s="119" t="str">
        <f>VLOOKUP(E14,VIP!$A$2:$O13094,6,0)</f>
        <v>N/A</v>
      </c>
      <c r="L14" s="121" t="s">
        <v>2247</v>
      </c>
      <c r="M14" s="157" t="s">
        <v>2592</v>
      </c>
      <c r="N14" s="117" t="s">
        <v>2465</v>
      </c>
      <c r="O14" s="142" t="s">
        <v>2577</v>
      </c>
      <c r="P14" s="140"/>
      <c r="Q14" s="156">
        <v>44308.603703703702</v>
      </c>
    </row>
    <row r="15" spans="1:18" s="99" customFormat="1" ht="18" x14ac:dyDescent="0.25">
      <c r="A15" s="119" t="str">
        <f>VLOOKUP(E15,'LISTADO ATM'!$A$2:$C$900,3,0)</f>
        <v>DISTRITO NACIONAL</v>
      </c>
      <c r="B15" s="134">
        <v>335860257</v>
      </c>
      <c r="C15" s="118">
        <v>44307.238344907404</v>
      </c>
      <c r="D15" s="119" t="s">
        <v>2461</v>
      </c>
      <c r="E15" s="120">
        <v>227</v>
      </c>
      <c r="F15" s="142" t="str">
        <f>VLOOKUP(E15,VIP!$A$2:$O12690,2,0)</f>
        <v>DRBR227</v>
      </c>
      <c r="G15" s="119" t="str">
        <f>VLOOKUP(E15,'LISTADO ATM'!$A$2:$B$899,2,0)</f>
        <v xml:space="preserve">ATM S/M Bravo Av. Enriquillo </v>
      </c>
      <c r="H15" s="119" t="str">
        <f>VLOOKUP(E15,VIP!$A$2:$O17611,7,FALSE)</f>
        <v>Si</v>
      </c>
      <c r="I15" s="119" t="str">
        <f>VLOOKUP(E15,VIP!$A$2:$O9576,8,FALSE)</f>
        <v>Si</v>
      </c>
      <c r="J15" s="119" t="str">
        <f>VLOOKUP(E15,VIP!$A$2:$O9526,8,FALSE)</f>
        <v>Si</v>
      </c>
      <c r="K15" s="119" t="str">
        <f>VLOOKUP(E15,VIP!$A$2:$O13100,6,0)</f>
        <v>NO</v>
      </c>
      <c r="L15" s="121" t="s">
        <v>2521</v>
      </c>
      <c r="M15" s="157" t="s">
        <v>2592</v>
      </c>
      <c r="N15" s="117" t="s">
        <v>2465</v>
      </c>
      <c r="O15" s="142" t="s">
        <v>2466</v>
      </c>
      <c r="P15" s="140"/>
      <c r="Q15" s="156">
        <v>44308.603703703702</v>
      </c>
    </row>
    <row r="16" spans="1:18" s="99" customFormat="1" ht="18" x14ac:dyDescent="0.25">
      <c r="A16" s="119" t="str">
        <f>VLOOKUP(E16,'LISTADO ATM'!$A$2:$C$900,3,0)</f>
        <v>DISTRITO NACIONAL</v>
      </c>
      <c r="B16" s="134">
        <v>335860268</v>
      </c>
      <c r="C16" s="118">
        <v>44307.250486111108</v>
      </c>
      <c r="D16" s="119" t="s">
        <v>2461</v>
      </c>
      <c r="E16" s="120">
        <v>225</v>
      </c>
      <c r="F16" s="142" t="str">
        <f>VLOOKUP(E16,VIP!$A$2:$O12701,2,0)</f>
        <v>DRBR225</v>
      </c>
      <c r="G16" s="119" t="str">
        <f>VLOOKUP(E16,'LISTADO ATM'!$A$2:$B$899,2,0)</f>
        <v xml:space="preserve">ATM S/M Nacional Arroyo Hondo </v>
      </c>
      <c r="H16" s="119" t="str">
        <f>VLOOKUP(E16,VIP!$A$2:$O17622,7,FALSE)</f>
        <v>Si</v>
      </c>
      <c r="I16" s="119" t="str">
        <f>VLOOKUP(E16,VIP!$A$2:$O9587,8,FALSE)</f>
        <v>Si</v>
      </c>
      <c r="J16" s="119" t="str">
        <f>VLOOKUP(E16,VIP!$A$2:$O9537,8,FALSE)</f>
        <v>Si</v>
      </c>
      <c r="K16" s="119" t="str">
        <f>VLOOKUP(E16,VIP!$A$2:$O13111,6,0)</f>
        <v>NO</v>
      </c>
      <c r="L16" s="121" t="s">
        <v>2452</v>
      </c>
      <c r="M16" s="157" t="s">
        <v>2592</v>
      </c>
      <c r="N16" s="117" t="s">
        <v>2465</v>
      </c>
      <c r="O16" s="142" t="s">
        <v>2466</v>
      </c>
      <c r="P16" s="140"/>
      <c r="Q16" s="156">
        <v>44308.603703703702</v>
      </c>
    </row>
    <row r="17" spans="1:17" s="99" customFormat="1" ht="18" x14ac:dyDescent="0.25">
      <c r="A17" s="119" t="str">
        <f>VLOOKUP(E17,'LISTADO ATM'!$A$2:$C$900,3,0)</f>
        <v>DISTRITO NACIONAL</v>
      </c>
      <c r="B17" s="134">
        <v>335860346</v>
      </c>
      <c r="C17" s="118">
        <v>44307.343414351853</v>
      </c>
      <c r="D17" s="119" t="s">
        <v>2461</v>
      </c>
      <c r="E17" s="120">
        <v>860</v>
      </c>
      <c r="F17" s="142" t="str">
        <f>VLOOKUP(E17,VIP!$A$2:$O12709,2,0)</f>
        <v>DRBR860</v>
      </c>
      <c r="G17" s="119" t="str">
        <f>VLOOKUP(E17,'LISTADO ATM'!$A$2:$B$899,2,0)</f>
        <v xml:space="preserve">ATM Oficina Bella Vista 27 de Febrero I </v>
      </c>
      <c r="H17" s="119" t="str">
        <f>VLOOKUP(E17,VIP!$A$2:$O17630,7,FALSE)</f>
        <v>Si</v>
      </c>
      <c r="I17" s="119" t="str">
        <f>VLOOKUP(E17,VIP!$A$2:$O9595,8,FALSE)</f>
        <v>Si</v>
      </c>
      <c r="J17" s="119" t="str">
        <f>VLOOKUP(E17,VIP!$A$2:$O9545,8,FALSE)</f>
        <v>Si</v>
      </c>
      <c r="K17" s="119" t="str">
        <f>VLOOKUP(E17,VIP!$A$2:$O13119,6,0)</f>
        <v>NO</v>
      </c>
      <c r="L17" s="121" t="s">
        <v>2452</v>
      </c>
      <c r="M17" s="157" t="s">
        <v>2592</v>
      </c>
      <c r="N17" s="117" t="s">
        <v>2465</v>
      </c>
      <c r="O17" s="142" t="s">
        <v>2466</v>
      </c>
      <c r="P17" s="140"/>
      <c r="Q17" s="156">
        <v>44308.762499999997</v>
      </c>
    </row>
    <row r="18" spans="1:17" s="99" customFormat="1" ht="18" x14ac:dyDescent="0.25">
      <c r="A18" s="119" t="str">
        <f>VLOOKUP(E18,'LISTADO ATM'!$A$2:$C$900,3,0)</f>
        <v>ESTE</v>
      </c>
      <c r="B18" s="134">
        <v>335860521</v>
      </c>
      <c r="C18" s="118">
        <v>44307.382557870369</v>
      </c>
      <c r="D18" s="119" t="s">
        <v>2461</v>
      </c>
      <c r="E18" s="120">
        <v>293</v>
      </c>
      <c r="F18" s="142" t="str">
        <f>VLOOKUP(E18,VIP!$A$2:$O12716,2,0)</f>
        <v>DRBR293</v>
      </c>
      <c r="G18" s="119" t="str">
        <f>VLOOKUP(E18,'LISTADO ATM'!$A$2:$B$899,2,0)</f>
        <v xml:space="preserve">ATM S/M Nueva Visión (San Pedro) </v>
      </c>
      <c r="H18" s="119" t="str">
        <f>VLOOKUP(E18,VIP!$A$2:$O17637,7,FALSE)</f>
        <v>Si</v>
      </c>
      <c r="I18" s="119" t="str">
        <f>VLOOKUP(E18,VIP!$A$2:$O9602,8,FALSE)</f>
        <v>Si</v>
      </c>
      <c r="J18" s="119" t="str">
        <f>VLOOKUP(E18,VIP!$A$2:$O9552,8,FALSE)</f>
        <v>Si</v>
      </c>
      <c r="K18" s="119" t="str">
        <f>VLOOKUP(E18,VIP!$A$2:$O13126,6,0)</f>
        <v>NO</v>
      </c>
      <c r="L18" s="121" t="s">
        <v>2518</v>
      </c>
      <c r="M18" s="157" t="s">
        <v>2592</v>
      </c>
      <c r="N18" s="117" t="s">
        <v>2465</v>
      </c>
      <c r="O18" s="142" t="s">
        <v>2466</v>
      </c>
      <c r="P18" s="140"/>
      <c r="Q18" s="156">
        <v>44308.603703703702</v>
      </c>
    </row>
    <row r="19" spans="1:17" s="99" customFormat="1" ht="18" x14ac:dyDescent="0.25">
      <c r="A19" s="119" t="str">
        <f>VLOOKUP(E19,'LISTADO ATM'!$A$2:$C$900,3,0)</f>
        <v>DISTRITO NACIONAL</v>
      </c>
      <c r="B19" s="134">
        <v>335860864</v>
      </c>
      <c r="C19" s="118">
        <v>44307.476701388892</v>
      </c>
      <c r="D19" s="119" t="s">
        <v>2182</v>
      </c>
      <c r="E19" s="120">
        <v>694</v>
      </c>
      <c r="F19" s="142" t="str">
        <f>VLOOKUP(E19,VIP!$A$2:$O12742,2,0)</f>
        <v>DRBR694</v>
      </c>
      <c r="G19" s="119" t="str">
        <f>VLOOKUP(E19,'LISTADO ATM'!$A$2:$B$899,2,0)</f>
        <v>ATM Optica 27 de Febrero</v>
      </c>
      <c r="H19" s="119" t="str">
        <f>VLOOKUP(E19,VIP!$A$2:$O17663,7,FALSE)</f>
        <v>Si</v>
      </c>
      <c r="I19" s="119" t="str">
        <f>VLOOKUP(E19,VIP!$A$2:$O9628,8,FALSE)</f>
        <v>Si</v>
      </c>
      <c r="J19" s="119" t="str">
        <f>VLOOKUP(E19,VIP!$A$2:$O9578,8,FALSE)</f>
        <v>Si</v>
      </c>
      <c r="K19" s="119" t="str">
        <f>VLOOKUP(E19,VIP!$A$2:$O13152,6,0)</f>
        <v>NO</v>
      </c>
      <c r="L19" s="121" t="s">
        <v>2221</v>
      </c>
      <c r="M19" s="157" t="s">
        <v>2592</v>
      </c>
      <c r="N19" s="157" t="s">
        <v>2579</v>
      </c>
      <c r="O19" s="142" t="s">
        <v>2467</v>
      </c>
      <c r="P19" s="140"/>
      <c r="Q19" s="156">
        <v>44308.603703703702</v>
      </c>
    </row>
    <row r="20" spans="1:17" s="99" customFormat="1" ht="18" x14ac:dyDescent="0.25">
      <c r="A20" s="119" t="str">
        <f>VLOOKUP(E20,'LISTADO ATM'!$A$2:$C$900,3,0)</f>
        <v>SUR</v>
      </c>
      <c r="B20" s="134">
        <v>335860890</v>
      </c>
      <c r="C20" s="118">
        <v>44307.485162037039</v>
      </c>
      <c r="D20" s="119" t="s">
        <v>2461</v>
      </c>
      <c r="E20" s="120">
        <v>984</v>
      </c>
      <c r="F20" s="142" t="str">
        <f>VLOOKUP(E20,VIP!$A$2:$O12736,2,0)</f>
        <v>DRBR984</v>
      </c>
      <c r="G20" s="119" t="str">
        <f>VLOOKUP(E20,'LISTADO ATM'!$A$2:$B$899,2,0)</f>
        <v xml:space="preserve">ATM Oficina Neiba II </v>
      </c>
      <c r="H20" s="119" t="str">
        <f>VLOOKUP(E20,VIP!$A$2:$O17657,7,FALSE)</f>
        <v>Si</v>
      </c>
      <c r="I20" s="119" t="str">
        <f>VLOOKUP(E20,VIP!$A$2:$O9622,8,FALSE)</f>
        <v>Si</v>
      </c>
      <c r="J20" s="119" t="str">
        <f>VLOOKUP(E20,VIP!$A$2:$O9572,8,FALSE)</f>
        <v>Si</v>
      </c>
      <c r="K20" s="119" t="str">
        <f>VLOOKUP(E20,VIP!$A$2:$O13146,6,0)</f>
        <v>NO</v>
      </c>
      <c r="L20" s="121" t="s">
        <v>2521</v>
      </c>
      <c r="M20" s="157" t="s">
        <v>2592</v>
      </c>
      <c r="N20" s="117" t="s">
        <v>2465</v>
      </c>
      <c r="O20" s="142" t="s">
        <v>2466</v>
      </c>
      <c r="P20" s="140"/>
      <c r="Q20" s="156">
        <v>44308.438726851855</v>
      </c>
    </row>
    <row r="21" spans="1:17" s="99" customFormat="1" ht="18" x14ac:dyDescent="0.25">
      <c r="A21" s="119" t="str">
        <f>VLOOKUP(E21,'LISTADO ATM'!$A$2:$C$900,3,0)</f>
        <v>NORTE</v>
      </c>
      <c r="B21" s="134">
        <v>335860903</v>
      </c>
      <c r="C21" s="118">
        <v>44307.487696759257</v>
      </c>
      <c r="D21" s="119" t="s">
        <v>2485</v>
      </c>
      <c r="E21" s="120">
        <v>91</v>
      </c>
      <c r="F21" s="142" t="str">
        <f>VLOOKUP(E21,VIP!$A$2:$O12734,2,0)</f>
        <v>DRBR091</v>
      </c>
      <c r="G21" s="119" t="str">
        <f>VLOOKUP(E21,'LISTADO ATM'!$A$2:$B$899,2,0)</f>
        <v xml:space="preserve">ATM UNP Villa Isabela </v>
      </c>
      <c r="H21" s="119" t="str">
        <f>VLOOKUP(E21,VIP!$A$2:$O17655,7,FALSE)</f>
        <v>Si</v>
      </c>
      <c r="I21" s="119" t="str">
        <f>VLOOKUP(E21,VIP!$A$2:$O9620,8,FALSE)</f>
        <v>Si</v>
      </c>
      <c r="J21" s="119" t="str">
        <f>VLOOKUP(E21,VIP!$A$2:$O9570,8,FALSE)</f>
        <v>Si</v>
      </c>
      <c r="K21" s="119" t="str">
        <f>VLOOKUP(E21,VIP!$A$2:$O13144,6,0)</f>
        <v>NO</v>
      </c>
      <c r="L21" s="121" t="s">
        <v>2452</v>
      </c>
      <c r="M21" s="157" t="s">
        <v>2592</v>
      </c>
      <c r="N21" s="157" t="s">
        <v>2579</v>
      </c>
      <c r="O21" s="142" t="s">
        <v>2486</v>
      </c>
      <c r="P21" s="140"/>
      <c r="Q21" s="156">
        <v>44308.603703703702</v>
      </c>
    </row>
    <row r="22" spans="1:17" s="99" customFormat="1" ht="18" x14ac:dyDescent="0.25">
      <c r="A22" s="119" t="str">
        <f>VLOOKUP(E22,'LISTADO ATM'!$A$2:$C$900,3,0)</f>
        <v>DISTRITO NACIONAL</v>
      </c>
      <c r="B22" s="134">
        <v>335860907</v>
      </c>
      <c r="C22" s="118">
        <v>44307.489664351851</v>
      </c>
      <c r="D22" s="119" t="s">
        <v>2485</v>
      </c>
      <c r="E22" s="120">
        <v>514</v>
      </c>
      <c r="F22" s="142" t="str">
        <f>VLOOKUP(E22,VIP!$A$2:$O12733,2,0)</f>
        <v>DRBR514</v>
      </c>
      <c r="G22" s="119" t="str">
        <f>VLOOKUP(E22,'LISTADO ATM'!$A$2:$B$899,2,0)</f>
        <v>ATM Autoservicio Charles de Gaulle</v>
      </c>
      <c r="H22" s="119" t="str">
        <f>VLOOKUP(E22,VIP!$A$2:$O17654,7,FALSE)</f>
        <v>Si</v>
      </c>
      <c r="I22" s="119" t="str">
        <f>VLOOKUP(E22,VIP!$A$2:$O9619,8,FALSE)</f>
        <v>No</v>
      </c>
      <c r="J22" s="119" t="str">
        <f>VLOOKUP(E22,VIP!$A$2:$O9569,8,FALSE)</f>
        <v>No</v>
      </c>
      <c r="K22" s="119" t="str">
        <f>VLOOKUP(E22,VIP!$A$2:$O13143,6,0)</f>
        <v>NO</v>
      </c>
      <c r="L22" s="121" t="s">
        <v>2521</v>
      </c>
      <c r="M22" s="157" t="s">
        <v>2592</v>
      </c>
      <c r="N22" s="157" t="s">
        <v>2579</v>
      </c>
      <c r="O22" s="142" t="s">
        <v>2486</v>
      </c>
      <c r="P22" s="140"/>
      <c r="Q22" s="156">
        <v>44308.603703703702</v>
      </c>
    </row>
    <row r="23" spans="1:17" s="99" customFormat="1" ht="18" x14ac:dyDescent="0.25">
      <c r="A23" s="119" t="str">
        <f>VLOOKUP(E23,'LISTADO ATM'!$A$2:$C$900,3,0)</f>
        <v>DISTRITO NACIONAL</v>
      </c>
      <c r="B23" s="134">
        <v>335860916</v>
      </c>
      <c r="C23" s="118">
        <v>44307.490914351853</v>
      </c>
      <c r="D23" s="119" t="s">
        <v>2182</v>
      </c>
      <c r="E23" s="120">
        <v>476</v>
      </c>
      <c r="F23" s="142" t="str">
        <f>VLOOKUP(E23,VIP!$A$2:$O12732,2,0)</f>
        <v>DRBR476</v>
      </c>
      <c r="G23" s="119" t="str">
        <f>VLOOKUP(E23,'LISTADO ATM'!$A$2:$B$899,2,0)</f>
        <v xml:space="preserve">ATM Multicentro La Sirena Las Caobas </v>
      </c>
      <c r="H23" s="119" t="str">
        <f>VLOOKUP(E23,VIP!$A$2:$O17653,7,FALSE)</f>
        <v>Si</v>
      </c>
      <c r="I23" s="119" t="str">
        <f>VLOOKUP(E23,VIP!$A$2:$O9618,8,FALSE)</f>
        <v>Si</v>
      </c>
      <c r="J23" s="119" t="str">
        <f>VLOOKUP(E23,VIP!$A$2:$O9568,8,FALSE)</f>
        <v>Si</v>
      </c>
      <c r="K23" s="119" t="str">
        <f>VLOOKUP(E23,VIP!$A$2:$O13142,6,0)</f>
        <v>SI</v>
      </c>
      <c r="L23" s="121" t="s">
        <v>2221</v>
      </c>
      <c r="M23" s="117" t="s">
        <v>2458</v>
      </c>
      <c r="N23" s="117" t="s">
        <v>2499</v>
      </c>
      <c r="O23" s="142" t="s">
        <v>2467</v>
      </c>
      <c r="P23" s="140"/>
      <c r="Q23" s="117" t="s">
        <v>2221</v>
      </c>
    </row>
    <row r="24" spans="1:17" s="99" customFormat="1" ht="18" x14ac:dyDescent="0.25">
      <c r="A24" s="119" t="str">
        <f>VLOOKUP(E24,'LISTADO ATM'!$A$2:$C$900,3,0)</f>
        <v>SUR</v>
      </c>
      <c r="B24" s="134">
        <v>335860940</v>
      </c>
      <c r="C24" s="118">
        <v>44307.496967592589</v>
      </c>
      <c r="D24" s="119" t="s">
        <v>2182</v>
      </c>
      <c r="E24" s="120">
        <v>360</v>
      </c>
      <c r="F24" s="142" t="str">
        <f>VLOOKUP(E24,VIP!$A$2:$O12729,2,0)</f>
        <v>DRBR360</v>
      </c>
      <c r="G24" s="119" t="str">
        <f>VLOOKUP(E24,'LISTADO ATM'!$A$2:$B$899,2,0)</f>
        <v>ATM Ayuntamiento Guayabal</v>
      </c>
      <c r="H24" s="119" t="str">
        <f>VLOOKUP(E24,VIP!$A$2:$O17650,7,FALSE)</f>
        <v>si</v>
      </c>
      <c r="I24" s="119" t="str">
        <f>VLOOKUP(E24,VIP!$A$2:$O9615,8,FALSE)</f>
        <v>si</v>
      </c>
      <c r="J24" s="119" t="str">
        <f>VLOOKUP(E24,VIP!$A$2:$O9565,8,FALSE)</f>
        <v>si</v>
      </c>
      <c r="K24" s="119" t="str">
        <f>VLOOKUP(E24,VIP!$A$2:$O13139,6,0)</f>
        <v>NO</v>
      </c>
      <c r="L24" s="121" t="s">
        <v>2221</v>
      </c>
      <c r="M24" s="157" t="s">
        <v>2592</v>
      </c>
      <c r="N24" s="157" t="s">
        <v>2579</v>
      </c>
      <c r="O24" s="142" t="s">
        <v>2467</v>
      </c>
      <c r="P24" s="140"/>
      <c r="Q24" s="156">
        <v>44308.709027777775</v>
      </c>
    </row>
    <row r="25" spans="1:17" s="99" customFormat="1" ht="18" x14ac:dyDescent="0.25">
      <c r="A25" s="119" t="str">
        <f>VLOOKUP(E25,'LISTADO ATM'!$A$2:$C$900,3,0)</f>
        <v>NORTE</v>
      </c>
      <c r="B25" s="134">
        <v>335861002</v>
      </c>
      <c r="C25" s="118">
        <v>44307.517557870371</v>
      </c>
      <c r="D25" s="119" t="s">
        <v>2183</v>
      </c>
      <c r="E25" s="120">
        <v>666</v>
      </c>
      <c r="F25" s="142" t="str">
        <f>VLOOKUP(E25,VIP!$A$2:$O12728,2,0)</f>
        <v>DRBR666</v>
      </c>
      <c r="G25" s="119" t="str">
        <f>VLOOKUP(E25,'LISTADO ATM'!$A$2:$B$899,2,0)</f>
        <v>ATM S/M El Porvernir Libert</v>
      </c>
      <c r="H25" s="119" t="str">
        <f>VLOOKUP(E25,VIP!$A$2:$O17649,7,FALSE)</f>
        <v>N/A</v>
      </c>
      <c r="I25" s="119" t="str">
        <f>VLOOKUP(E25,VIP!$A$2:$O9614,8,FALSE)</f>
        <v>N/A</v>
      </c>
      <c r="J25" s="119" t="str">
        <f>VLOOKUP(E25,VIP!$A$2:$O9564,8,FALSE)</f>
        <v>N/A</v>
      </c>
      <c r="K25" s="119" t="str">
        <f>VLOOKUP(E25,VIP!$A$2:$O13138,6,0)</f>
        <v>N/A</v>
      </c>
      <c r="L25" s="121" t="s">
        <v>2221</v>
      </c>
      <c r="M25" s="157" t="s">
        <v>2592</v>
      </c>
      <c r="N25" s="157" t="s">
        <v>2579</v>
      </c>
      <c r="O25" s="142" t="s">
        <v>2578</v>
      </c>
      <c r="P25" s="140"/>
      <c r="Q25" s="156">
        <v>44308.603703703702</v>
      </c>
    </row>
    <row r="26" spans="1:17" s="99" customFormat="1" ht="18" x14ac:dyDescent="0.25">
      <c r="A26" s="119" t="str">
        <f>VLOOKUP(E26,'LISTADO ATM'!$A$2:$C$900,3,0)</f>
        <v>DISTRITO NACIONAL</v>
      </c>
      <c r="B26" s="134">
        <v>335861007</v>
      </c>
      <c r="C26" s="118">
        <v>44307.519282407404</v>
      </c>
      <c r="D26" s="119" t="s">
        <v>2182</v>
      </c>
      <c r="E26" s="120">
        <v>35</v>
      </c>
      <c r="F26" s="142" t="str">
        <f>VLOOKUP(E26,VIP!$A$2:$O12727,2,0)</f>
        <v>DRBR035</v>
      </c>
      <c r="G26" s="119" t="str">
        <f>VLOOKUP(E26,'LISTADO ATM'!$A$2:$B$899,2,0)</f>
        <v xml:space="preserve">ATM Dirección General de Aduanas I </v>
      </c>
      <c r="H26" s="119" t="str">
        <f>VLOOKUP(E26,VIP!$A$2:$O17648,7,FALSE)</f>
        <v>Si</v>
      </c>
      <c r="I26" s="119" t="str">
        <f>VLOOKUP(E26,VIP!$A$2:$O9613,8,FALSE)</f>
        <v>Si</v>
      </c>
      <c r="J26" s="119" t="str">
        <f>VLOOKUP(E26,VIP!$A$2:$O9563,8,FALSE)</f>
        <v>Si</v>
      </c>
      <c r="K26" s="119" t="str">
        <f>VLOOKUP(E26,VIP!$A$2:$O13137,6,0)</f>
        <v>NO</v>
      </c>
      <c r="L26" s="121" t="s">
        <v>2221</v>
      </c>
      <c r="M26" s="157" t="s">
        <v>2592</v>
      </c>
      <c r="N26" s="157" t="s">
        <v>2579</v>
      </c>
      <c r="O26" s="142" t="s">
        <v>2467</v>
      </c>
      <c r="P26" s="140"/>
      <c r="Q26" s="156">
        <v>44308.438726851855</v>
      </c>
    </row>
    <row r="27" spans="1:17" s="99" customFormat="1" ht="18" x14ac:dyDescent="0.25">
      <c r="A27" s="119" t="str">
        <f>VLOOKUP(E27,'LISTADO ATM'!$A$2:$C$900,3,0)</f>
        <v>SUR</v>
      </c>
      <c r="B27" s="134">
        <v>335861022</v>
      </c>
      <c r="C27" s="118">
        <v>44307.526365740741</v>
      </c>
      <c r="D27" s="119" t="s">
        <v>2461</v>
      </c>
      <c r="E27" s="120">
        <v>249</v>
      </c>
      <c r="F27" s="142" t="str">
        <f>VLOOKUP(E27,VIP!$A$2:$O12725,2,0)</f>
        <v>DRBR249</v>
      </c>
      <c r="G27" s="119" t="str">
        <f>VLOOKUP(E27,'LISTADO ATM'!$A$2:$B$899,2,0)</f>
        <v xml:space="preserve">ATM Banco Agrícola Neiba </v>
      </c>
      <c r="H27" s="119" t="str">
        <f>VLOOKUP(E27,VIP!$A$2:$O17646,7,FALSE)</f>
        <v>Si</v>
      </c>
      <c r="I27" s="119" t="str">
        <f>VLOOKUP(E27,VIP!$A$2:$O9611,8,FALSE)</f>
        <v>Si</v>
      </c>
      <c r="J27" s="119" t="str">
        <f>VLOOKUP(E27,VIP!$A$2:$O9561,8,FALSE)</f>
        <v>Si</v>
      </c>
      <c r="K27" s="119" t="str">
        <f>VLOOKUP(E27,VIP!$A$2:$O13135,6,0)</f>
        <v>NO</v>
      </c>
      <c r="L27" s="121" t="s">
        <v>2521</v>
      </c>
      <c r="M27" s="157" t="s">
        <v>2592</v>
      </c>
      <c r="N27" s="117" t="s">
        <v>2465</v>
      </c>
      <c r="O27" s="142" t="s">
        <v>2466</v>
      </c>
      <c r="P27" s="140"/>
      <c r="Q27" s="156">
        <v>44308.603703703702</v>
      </c>
    </row>
    <row r="28" spans="1:17" s="99" customFormat="1" ht="18" x14ac:dyDescent="0.25">
      <c r="A28" s="119" t="str">
        <f>VLOOKUP(E28,'LISTADO ATM'!$A$2:$C$900,3,0)</f>
        <v>ESTE</v>
      </c>
      <c r="B28" s="134">
        <v>335861050</v>
      </c>
      <c r="C28" s="118">
        <v>44307.539965277778</v>
      </c>
      <c r="D28" s="119" t="s">
        <v>2182</v>
      </c>
      <c r="E28" s="120">
        <v>899</v>
      </c>
      <c r="F28" s="142" t="str">
        <f>VLOOKUP(E28,VIP!$A$2:$O12723,2,0)</f>
        <v>DRBR899</v>
      </c>
      <c r="G28" s="119" t="str">
        <f>VLOOKUP(E28,'LISTADO ATM'!$A$2:$B$899,2,0)</f>
        <v xml:space="preserve">ATM Oficina Punta Cana </v>
      </c>
      <c r="H28" s="119" t="str">
        <f>VLOOKUP(E28,VIP!$A$2:$O17644,7,FALSE)</f>
        <v>Si</v>
      </c>
      <c r="I28" s="119" t="str">
        <f>VLOOKUP(E28,VIP!$A$2:$O9609,8,FALSE)</f>
        <v>Si</v>
      </c>
      <c r="J28" s="119" t="str">
        <f>VLOOKUP(E28,VIP!$A$2:$O9559,8,FALSE)</f>
        <v>Si</v>
      </c>
      <c r="K28" s="119" t="str">
        <f>VLOOKUP(E28,VIP!$A$2:$O13133,6,0)</f>
        <v>NO</v>
      </c>
      <c r="L28" s="121" t="s">
        <v>2221</v>
      </c>
      <c r="M28" s="157" t="s">
        <v>2592</v>
      </c>
      <c r="N28" s="157" t="s">
        <v>2579</v>
      </c>
      <c r="O28" s="142" t="s">
        <v>2467</v>
      </c>
      <c r="P28" s="140"/>
      <c r="Q28" s="156">
        <v>44308.603703703702</v>
      </c>
    </row>
    <row r="29" spans="1:17" s="99" customFormat="1" ht="18" x14ac:dyDescent="0.25">
      <c r="A29" s="119" t="str">
        <f>VLOOKUP(E29,'LISTADO ATM'!$A$2:$C$900,3,0)</f>
        <v>DISTRITO NACIONAL</v>
      </c>
      <c r="B29" s="134">
        <v>335861069</v>
      </c>
      <c r="C29" s="118">
        <v>44307.54928240741</v>
      </c>
      <c r="D29" s="119" t="s">
        <v>2182</v>
      </c>
      <c r="E29" s="120">
        <v>931</v>
      </c>
      <c r="F29" s="142" t="str">
        <f>VLOOKUP(E29,VIP!$A$2:$O12721,2,0)</f>
        <v>DRBR24N</v>
      </c>
      <c r="G29" s="119" t="str">
        <f>VLOOKUP(E29,'LISTADO ATM'!$A$2:$B$899,2,0)</f>
        <v xml:space="preserve">ATM Autobanco Luperón I </v>
      </c>
      <c r="H29" s="119" t="str">
        <f>VLOOKUP(E29,VIP!$A$2:$O17642,7,FALSE)</f>
        <v>Si</v>
      </c>
      <c r="I29" s="119" t="str">
        <f>VLOOKUP(E29,VIP!$A$2:$O9607,8,FALSE)</f>
        <v>Si</v>
      </c>
      <c r="J29" s="119" t="str">
        <f>VLOOKUP(E29,VIP!$A$2:$O9557,8,FALSE)</f>
        <v>Si</v>
      </c>
      <c r="K29" s="119" t="str">
        <f>VLOOKUP(E29,VIP!$A$2:$O13131,6,0)</f>
        <v>NO</v>
      </c>
      <c r="L29" s="121" t="s">
        <v>2481</v>
      </c>
      <c r="M29" s="157" t="s">
        <v>2592</v>
      </c>
      <c r="N29" s="157" t="s">
        <v>2579</v>
      </c>
      <c r="O29" s="142" t="s">
        <v>2467</v>
      </c>
      <c r="P29" s="140"/>
      <c r="Q29" s="156">
        <v>44308.603703703702</v>
      </c>
    </row>
    <row r="30" spans="1:17" s="99" customFormat="1" ht="18" x14ac:dyDescent="0.25">
      <c r="A30" s="119" t="str">
        <f>VLOOKUP(E30,'LISTADO ATM'!$A$2:$C$900,3,0)</f>
        <v>DISTRITO NACIONAL</v>
      </c>
      <c r="B30" s="134">
        <v>335861135</v>
      </c>
      <c r="C30" s="118">
        <v>44307.575486111113</v>
      </c>
      <c r="D30" s="119" t="s">
        <v>2182</v>
      </c>
      <c r="E30" s="120">
        <v>515</v>
      </c>
      <c r="F30" s="142" t="str">
        <f>VLOOKUP(E30,VIP!$A$2:$O12717,2,0)</f>
        <v>DRBR515</v>
      </c>
      <c r="G30" s="119" t="str">
        <f>VLOOKUP(E30,'LISTADO ATM'!$A$2:$B$899,2,0)</f>
        <v xml:space="preserve">ATM Oficina Agora Mall I </v>
      </c>
      <c r="H30" s="119" t="str">
        <f>VLOOKUP(E30,VIP!$A$2:$O17638,7,FALSE)</f>
        <v>Si</v>
      </c>
      <c r="I30" s="119" t="str">
        <f>VLOOKUP(E30,VIP!$A$2:$O9603,8,FALSE)</f>
        <v>Si</v>
      </c>
      <c r="J30" s="119" t="str">
        <f>VLOOKUP(E30,VIP!$A$2:$O9553,8,FALSE)</f>
        <v>Si</v>
      </c>
      <c r="K30" s="119" t="str">
        <f>VLOOKUP(E30,VIP!$A$2:$O13127,6,0)</f>
        <v>SI</v>
      </c>
      <c r="L30" s="121" t="s">
        <v>2481</v>
      </c>
      <c r="M30" s="157" t="s">
        <v>2592</v>
      </c>
      <c r="N30" s="157" t="s">
        <v>2579</v>
      </c>
      <c r="O30" s="142" t="s">
        <v>2467</v>
      </c>
      <c r="P30" s="140"/>
      <c r="Q30" s="156">
        <v>44308.409722222219</v>
      </c>
    </row>
    <row r="31" spans="1:17" s="99" customFormat="1" ht="18" x14ac:dyDescent="0.25">
      <c r="A31" s="119" t="str">
        <f>VLOOKUP(E31,'LISTADO ATM'!$A$2:$C$900,3,0)</f>
        <v>NORTE</v>
      </c>
      <c r="B31" s="134">
        <v>335861149</v>
      </c>
      <c r="C31" s="118">
        <v>44307.581759259258</v>
      </c>
      <c r="D31" s="119" t="s">
        <v>2183</v>
      </c>
      <c r="E31" s="120">
        <v>840</v>
      </c>
      <c r="F31" s="142" t="str">
        <f>VLOOKUP(E31,VIP!$A$2:$O12716,2,0)</f>
        <v>DRBR840</v>
      </c>
      <c r="G31" s="119" t="str">
        <f>VLOOKUP(E31,'LISTADO ATM'!$A$2:$B$899,2,0)</f>
        <v xml:space="preserve">ATM PUCMM (Santiago) </v>
      </c>
      <c r="H31" s="119" t="str">
        <f>VLOOKUP(E31,VIP!$A$2:$O17637,7,FALSE)</f>
        <v>Si</v>
      </c>
      <c r="I31" s="119" t="str">
        <f>VLOOKUP(E31,VIP!$A$2:$O9602,8,FALSE)</f>
        <v>Si</v>
      </c>
      <c r="J31" s="119" t="str">
        <f>VLOOKUP(E31,VIP!$A$2:$O9552,8,FALSE)</f>
        <v>Si</v>
      </c>
      <c r="K31" s="119" t="str">
        <f>VLOOKUP(E31,VIP!$A$2:$O13126,6,0)</f>
        <v>NO</v>
      </c>
      <c r="L31" s="121" t="s">
        <v>2481</v>
      </c>
      <c r="M31" s="117" t="s">
        <v>2458</v>
      </c>
      <c r="N31" s="117" t="s">
        <v>2465</v>
      </c>
      <c r="O31" s="142" t="s">
        <v>2494</v>
      </c>
      <c r="P31" s="140"/>
      <c r="Q31" s="117" t="s">
        <v>2481</v>
      </c>
    </row>
    <row r="32" spans="1:17" s="99" customFormat="1" ht="18" x14ac:dyDescent="0.25">
      <c r="A32" s="119" t="str">
        <f>VLOOKUP(E32,'LISTADO ATM'!$A$2:$C$900,3,0)</f>
        <v>NORTE</v>
      </c>
      <c r="B32" s="134">
        <v>335861151</v>
      </c>
      <c r="C32" s="118">
        <v>44307.583310185182</v>
      </c>
      <c r="D32" s="119" t="s">
        <v>2183</v>
      </c>
      <c r="E32" s="120">
        <v>653</v>
      </c>
      <c r="F32" s="142" t="str">
        <f>VLOOKUP(E32,VIP!$A$2:$O12714,2,0)</f>
        <v>DRBR653</v>
      </c>
      <c r="G32" s="119" t="str">
        <f>VLOOKUP(E32,'LISTADO ATM'!$A$2:$B$899,2,0)</f>
        <v>ATM Estación Isla Jarabacoa</v>
      </c>
      <c r="H32" s="119" t="str">
        <f>VLOOKUP(E32,VIP!$A$2:$O17635,7,FALSE)</f>
        <v>Si</v>
      </c>
      <c r="I32" s="119" t="str">
        <f>VLOOKUP(E32,VIP!$A$2:$O9600,8,FALSE)</f>
        <v>Si</v>
      </c>
      <c r="J32" s="119" t="str">
        <f>VLOOKUP(E32,VIP!$A$2:$O9550,8,FALSE)</f>
        <v>Si</v>
      </c>
      <c r="K32" s="119" t="str">
        <f>VLOOKUP(E32,VIP!$A$2:$O13124,6,0)</f>
        <v>NO</v>
      </c>
      <c r="L32" s="121" t="s">
        <v>2481</v>
      </c>
      <c r="M32" s="117" t="s">
        <v>2458</v>
      </c>
      <c r="N32" s="117" t="s">
        <v>2465</v>
      </c>
      <c r="O32" s="142" t="s">
        <v>2494</v>
      </c>
      <c r="P32" s="140"/>
      <c r="Q32" s="117" t="s">
        <v>2481</v>
      </c>
    </row>
    <row r="33" spans="1:17" s="99" customFormat="1" ht="18" x14ac:dyDescent="0.25">
      <c r="A33" s="119" t="str">
        <f>VLOOKUP(E33,'LISTADO ATM'!$A$2:$C$900,3,0)</f>
        <v>DISTRITO NACIONAL</v>
      </c>
      <c r="B33" s="134">
        <v>335861176</v>
      </c>
      <c r="C33" s="118">
        <v>44307.59778935185</v>
      </c>
      <c r="D33" s="119" t="s">
        <v>2182</v>
      </c>
      <c r="E33" s="120">
        <v>424</v>
      </c>
      <c r="F33" s="142" t="str">
        <f>VLOOKUP(E33,VIP!$A$2:$O12713,2,0)</f>
        <v>DRBR424</v>
      </c>
      <c r="G33" s="119" t="str">
        <f>VLOOKUP(E33,'LISTADO ATM'!$A$2:$B$899,2,0)</f>
        <v xml:space="preserve">ATM UNP Jumbo Luperón I </v>
      </c>
      <c r="H33" s="119" t="str">
        <f>VLOOKUP(E33,VIP!$A$2:$O17634,7,FALSE)</f>
        <v>Si</v>
      </c>
      <c r="I33" s="119" t="str">
        <f>VLOOKUP(E33,VIP!$A$2:$O9599,8,FALSE)</f>
        <v>Si</v>
      </c>
      <c r="J33" s="119" t="str">
        <f>VLOOKUP(E33,VIP!$A$2:$O9549,8,FALSE)</f>
        <v>Si</v>
      </c>
      <c r="K33" s="119" t="str">
        <f>VLOOKUP(E33,VIP!$A$2:$O13123,6,0)</f>
        <v>NO</v>
      </c>
      <c r="L33" s="121" t="s">
        <v>2221</v>
      </c>
      <c r="M33" s="157" t="s">
        <v>2592</v>
      </c>
      <c r="N33" s="157" t="s">
        <v>2579</v>
      </c>
      <c r="O33" s="142" t="s">
        <v>2467</v>
      </c>
      <c r="P33" s="140"/>
      <c r="Q33" s="156">
        <v>44308.603703703702</v>
      </c>
    </row>
    <row r="34" spans="1:17" s="99" customFormat="1" ht="18" x14ac:dyDescent="0.25">
      <c r="A34" s="119" t="str">
        <f>VLOOKUP(E34,'LISTADO ATM'!$A$2:$C$900,3,0)</f>
        <v>DISTRITO NACIONAL</v>
      </c>
      <c r="B34" s="134">
        <v>335861178</v>
      </c>
      <c r="C34" s="118">
        <v>44307.598761574074</v>
      </c>
      <c r="D34" s="119" t="s">
        <v>2182</v>
      </c>
      <c r="E34" s="120">
        <v>810</v>
      </c>
      <c r="F34" s="142" t="str">
        <f>VLOOKUP(E34,VIP!$A$2:$O12712,2,0)</f>
        <v>DRBR810</v>
      </c>
      <c r="G34" s="119" t="str">
        <f>VLOOKUP(E34,'LISTADO ATM'!$A$2:$B$899,2,0)</f>
        <v xml:space="preserve">ATM UNP Multicentro La Sirena José Contreras </v>
      </c>
      <c r="H34" s="119" t="str">
        <f>VLOOKUP(E34,VIP!$A$2:$O17633,7,FALSE)</f>
        <v>Si</v>
      </c>
      <c r="I34" s="119" t="str">
        <f>VLOOKUP(E34,VIP!$A$2:$O9598,8,FALSE)</f>
        <v>Si</v>
      </c>
      <c r="J34" s="119" t="str">
        <f>VLOOKUP(E34,VIP!$A$2:$O9548,8,FALSE)</f>
        <v>Si</v>
      </c>
      <c r="K34" s="119" t="str">
        <f>VLOOKUP(E34,VIP!$A$2:$O13122,6,0)</f>
        <v>NO</v>
      </c>
      <c r="L34" s="121" t="s">
        <v>2221</v>
      </c>
      <c r="M34" s="117" t="s">
        <v>2458</v>
      </c>
      <c r="N34" s="117" t="s">
        <v>2465</v>
      </c>
      <c r="O34" s="142" t="s">
        <v>2467</v>
      </c>
      <c r="P34" s="140"/>
      <c r="Q34" s="117" t="s">
        <v>2221</v>
      </c>
    </row>
    <row r="35" spans="1:17" s="99" customFormat="1" ht="18" x14ac:dyDescent="0.25">
      <c r="A35" s="119" t="str">
        <f>VLOOKUP(E35,'LISTADO ATM'!$A$2:$C$900,3,0)</f>
        <v>SUR</v>
      </c>
      <c r="B35" s="134">
        <v>335861181</v>
      </c>
      <c r="C35" s="118">
        <v>44307.599641203706</v>
      </c>
      <c r="D35" s="119" t="s">
        <v>2182</v>
      </c>
      <c r="E35" s="120">
        <v>584</v>
      </c>
      <c r="F35" s="142" t="str">
        <f>VLOOKUP(E35,VIP!$A$2:$O12711,2,0)</f>
        <v>DRBR404</v>
      </c>
      <c r="G35" s="119" t="str">
        <f>VLOOKUP(E35,'LISTADO ATM'!$A$2:$B$899,2,0)</f>
        <v xml:space="preserve">ATM Oficina San Cristóbal I </v>
      </c>
      <c r="H35" s="119" t="str">
        <f>VLOOKUP(E35,VIP!$A$2:$O17632,7,FALSE)</f>
        <v>Si</v>
      </c>
      <c r="I35" s="119" t="str">
        <f>VLOOKUP(E35,VIP!$A$2:$O9597,8,FALSE)</f>
        <v>Si</v>
      </c>
      <c r="J35" s="119" t="str">
        <f>VLOOKUP(E35,VIP!$A$2:$O9547,8,FALSE)</f>
        <v>Si</v>
      </c>
      <c r="K35" s="119" t="str">
        <f>VLOOKUP(E35,VIP!$A$2:$O13121,6,0)</f>
        <v>SI</v>
      </c>
      <c r="L35" s="121" t="s">
        <v>2221</v>
      </c>
      <c r="M35" s="157" t="s">
        <v>2592</v>
      </c>
      <c r="N35" s="157" t="s">
        <v>2579</v>
      </c>
      <c r="O35" s="142" t="s">
        <v>2467</v>
      </c>
      <c r="P35" s="140"/>
      <c r="Q35" s="156">
        <v>44308.603703703702</v>
      </c>
    </row>
    <row r="36" spans="1:17" s="99" customFormat="1" ht="18" x14ac:dyDescent="0.25">
      <c r="A36" s="119" t="str">
        <f>VLOOKUP(E36,'LISTADO ATM'!$A$2:$C$900,3,0)</f>
        <v>DISTRITO NACIONAL</v>
      </c>
      <c r="B36" s="134">
        <v>335861285</v>
      </c>
      <c r="C36" s="118">
        <v>44307.639641203707</v>
      </c>
      <c r="D36" s="119" t="s">
        <v>2182</v>
      </c>
      <c r="E36" s="120">
        <v>165</v>
      </c>
      <c r="F36" s="142" t="str">
        <f>VLOOKUP(E36,VIP!$A$2:$O12760,2,0)</f>
        <v>DRBR165</v>
      </c>
      <c r="G36" s="119" t="str">
        <f>VLOOKUP(E36,'LISTADO ATM'!$A$2:$B$899,2,0)</f>
        <v>ATM Autoservicio Megacentro</v>
      </c>
      <c r="H36" s="119" t="str">
        <f>VLOOKUP(E36,VIP!$A$2:$O17681,7,FALSE)</f>
        <v>Si</v>
      </c>
      <c r="I36" s="119" t="str">
        <f>VLOOKUP(E36,VIP!$A$2:$O9646,8,FALSE)</f>
        <v>Si</v>
      </c>
      <c r="J36" s="119" t="str">
        <f>VLOOKUP(E36,VIP!$A$2:$O9596,8,FALSE)</f>
        <v>Si</v>
      </c>
      <c r="K36" s="119" t="str">
        <f>VLOOKUP(E36,VIP!$A$2:$O13170,6,0)</f>
        <v>SI</v>
      </c>
      <c r="L36" s="121" t="s">
        <v>2424</v>
      </c>
      <c r="M36" s="157" t="s">
        <v>2592</v>
      </c>
      <c r="N36" s="157" t="s">
        <v>2579</v>
      </c>
      <c r="O36" s="142" t="s">
        <v>2467</v>
      </c>
      <c r="P36" s="140"/>
      <c r="Q36" s="156">
        <v>44308.603703703702</v>
      </c>
    </row>
    <row r="37" spans="1:17" s="99" customFormat="1" ht="18" x14ac:dyDescent="0.25">
      <c r="A37" s="119" t="str">
        <f>VLOOKUP(E37,'LISTADO ATM'!$A$2:$C$900,3,0)</f>
        <v>ESTE</v>
      </c>
      <c r="B37" s="134">
        <v>335861291</v>
      </c>
      <c r="C37" s="118">
        <v>44307.641331018516</v>
      </c>
      <c r="D37" s="119" t="s">
        <v>2182</v>
      </c>
      <c r="E37" s="120">
        <v>843</v>
      </c>
      <c r="F37" s="142" t="str">
        <f>VLOOKUP(E37,VIP!$A$2:$O12759,2,0)</f>
        <v>DRBR843</v>
      </c>
      <c r="G37" s="119" t="str">
        <f>VLOOKUP(E37,'LISTADO ATM'!$A$2:$B$899,2,0)</f>
        <v xml:space="preserve">ATM Oficina Romana Centro </v>
      </c>
      <c r="H37" s="119" t="str">
        <f>VLOOKUP(E37,VIP!$A$2:$O17680,7,FALSE)</f>
        <v>Si</v>
      </c>
      <c r="I37" s="119" t="str">
        <f>VLOOKUP(E37,VIP!$A$2:$O9645,8,FALSE)</f>
        <v>Si</v>
      </c>
      <c r="J37" s="119" t="str">
        <f>VLOOKUP(E37,VIP!$A$2:$O9595,8,FALSE)</f>
        <v>Si</v>
      </c>
      <c r="K37" s="119" t="str">
        <f>VLOOKUP(E37,VIP!$A$2:$O13169,6,0)</f>
        <v>NO</v>
      </c>
      <c r="L37" s="121" t="s">
        <v>2481</v>
      </c>
      <c r="M37" s="157" t="s">
        <v>2592</v>
      </c>
      <c r="N37" s="157" t="s">
        <v>2579</v>
      </c>
      <c r="O37" s="142" t="s">
        <v>2467</v>
      </c>
      <c r="P37" s="140"/>
      <c r="Q37" s="156">
        <v>44308.438726851855</v>
      </c>
    </row>
    <row r="38" spans="1:17" s="99" customFormat="1" ht="18" x14ac:dyDescent="0.25">
      <c r="A38" s="119" t="str">
        <f>VLOOKUP(E38,'LISTADO ATM'!$A$2:$C$900,3,0)</f>
        <v>DISTRITO NACIONAL</v>
      </c>
      <c r="B38" s="134">
        <v>335861332</v>
      </c>
      <c r="C38" s="118">
        <v>44307.654756944445</v>
      </c>
      <c r="D38" s="119" t="s">
        <v>2182</v>
      </c>
      <c r="E38" s="120">
        <v>961</v>
      </c>
      <c r="F38" s="142" t="str">
        <f>VLOOKUP(E38,VIP!$A$2:$O12758,2,0)</f>
        <v>DRBR03H</v>
      </c>
      <c r="G38" s="119" t="str">
        <f>VLOOKUP(E38,'LISTADO ATM'!$A$2:$B$899,2,0)</f>
        <v xml:space="preserve">ATM Listín Diario </v>
      </c>
      <c r="H38" s="119" t="str">
        <f>VLOOKUP(E38,VIP!$A$2:$O17679,7,FALSE)</f>
        <v>Si</v>
      </c>
      <c r="I38" s="119" t="str">
        <f>VLOOKUP(E38,VIP!$A$2:$O9644,8,FALSE)</f>
        <v>Si</v>
      </c>
      <c r="J38" s="119" t="str">
        <f>VLOOKUP(E38,VIP!$A$2:$O9594,8,FALSE)</f>
        <v>Si</v>
      </c>
      <c r="K38" s="119" t="str">
        <f>VLOOKUP(E38,VIP!$A$2:$O13168,6,0)</f>
        <v>NO</v>
      </c>
      <c r="L38" s="121" t="s">
        <v>2221</v>
      </c>
      <c r="M38" s="157" t="s">
        <v>2592</v>
      </c>
      <c r="N38" s="157" t="s">
        <v>2579</v>
      </c>
      <c r="O38" s="142" t="s">
        <v>2467</v>
      </c>
      <c r="P38" s="140"/>
      <c r="Q38" s="156">
        <v>44308.438726851855</v>
      </c>
    </row>
    <row r="39" spans="1:17" s="99" customFormat="1" ht="18" x14ac:dyDescent="0.25">
      <c r="A39" s="119" t="str">
        <f>VLOOKUP(E39,'LISTADO ATM'!$A$2:$C$900,3,0)</f>
        <v>DISTRITO NACIONAL</v>
      </c>
      <c r="B39" s="134">
        <v>335861341</v>
      </c>
      <c r="C39" s="118">
        <v>44307.657870370371</v>
      </c>
      <c r="D39" s="119" t="s">
        <v>2182</v>
      </c>
      <c r="E39" s="120">
        <v>943</v>
      </c>
      <c r="F39" s="142" t="str">
        <f>VLOOKUP(E39,VIP!$A$2:$O12756,2,0)</f>
        <v>DRBR16K</v>
      </c>
      <c r="G39" s="119" t="str">
        <f>VLOOKUP(E39,'LISTADO ATM'!$A$2:$B$899,2,0)</f>
        <v xml:space="preserve">ATM Oficina Tránsito Terreste </v>
      </c>
      <c r="H39" s="119" t="str">
        <f>VLOOKUP(E39,VIP!$A$2:$O17677,7,FALSE)</f>
        <v>Si</v>
      </c>
      <c r="I39" s="119" t="str">
        <f>VLOOKUP(E39,VIP!$A$2:$O9642,8,FALSE)</f>
        <v>Si</v>
      </c>
      <c r="J39" s="119" t="str">
        <f>VLOOKUP(E39,VIP!$A$2:$O9592,8,FALSE)</f>
        <v>Si</v>
      </c>
      <c r="K39" s="119" t="str">
        <f>VLOOKUP(E39,VIP!$A$2:$O13166,6,0)</f>
        <v>NO</v>
      </c>
      <c r="L39" s="121" t="s">
        <v>2221</v>
      </c>
      <c r="M39" s="157" t="s">
        <v>2592</v>
      </c>
      <c r="N39" s="157" t="s">
        <v>2579</v>
      </c>
      <c r="O39" s="142" t="s">
        <v>2467</v>
      </c>
      <c r="P39" s="140"/>
      <c r="Q39" s="156">
        <v>44308.486805555556</v>
      </c>
    </row>
    <row r="40" spans="1:17" s="99" customFormat="1" ht="18" x14ac:dyDescent="0.25">
      <c r="A40" s="119" t="str">
        <f>VLOOKUP(E40,'LISTADO ATM'!$A$2:$C$900,3,0)</f>
        <v>DISTRITO NACIONAL</v>
      </c>
      <c r="B40" s="134">
        <v>335861345</v>
      </c>
      <c r="C40" s="118">
        <v>44307.659201388888</v>
      </c>
      <c r="D40" s="119" t="s">
        <v>2182</v>
      </c>
      <c r="E40" s="120">
        <v>517</v>
      </c>
      <c r="F40" s="142" t="str">
        <f>VLOOKUP(E40,VIP!$A$2:$O12755,2,0)</f>
        <v>DRBR517</v>
      </c>
      <c r="G40" s="119" t="str">
        <f>VLOOKUP(E40,'LISTADO ATM'!$A$2:$B$899,2,0)</f>
        <v xml:space="preserve">ATM Autobanco Oficina Sans Soucí </v>
      </c>
      <c r="H40" s="119" t="str">
        <f>VLOOKUP(E40,VIP!$A$2:$O17676,7,FALSE)</f>
        <v>Si</v>
      </c>
      <c r="I40" s="119" t="str">
        <f>VLOOKUP(E40,VIP!$A$2:$O9641,8,FALSE)</f>
        <v>Si</v>
      </c>
      <c r="J40" s="119" t="str">
        <f>VLOOKUP(E40,VIP!$A$2:$O9591,8,FALSE)</f>
        <v>Si</v>
      </c>
      <c r="K40" s="119" t="str">
        <f>VLOOKUP(E40,VIP!$A$2:$O13165,6,0)</f>
        <v>SI</v>
      </c>
      <c r="L40" s="121" t="s">
        <v>2221</v>
      </c>
      <c r="M40" s="157" t="s">
        <v>2592</v>
      </c>
      <c r="N40" s="157" t="s">
        <v>2579</v>
      </c>
      <c r="O40" s="142" t="s">
        <v>2467</v>
      </c>
      <c r="P40" s="140"/>
      <c r="Q40" s="156">
        <v>44308.603703703702</v>
      </c>
    </row>
    <row r="41" spans="1:17" s="99" customFormat="1" ht="18" x14ac:dyDescent="0.25">
      <c r="A41" s="119" t="str">
        <f>VLOOKUP(E41,'LISTADO ATM'!$A$2:$C$900,3,0)</f>
        <v>NORTE</v>
      </c>
      <c r="B41" s="134">
        <v>335861348</v>
      </c>
      <c r="C41" s="118">
        <v>44307.660486111112</v>
      </c>
      <c r="D41" s="119" t="s">
        <v>2183</v>
      </c>
      <c r="E41" s="120">
        <v>74</v>
      </c>
      <c r="F41" s="142" t="str">
        <f>VLOOKUP(E41,VIP!$A$2:$O12754,2,0)</f>
        <v>DRBR074</v>
      </c>
      <c r="G41" s="119" t="str">
        <f>VLOOKUP(E41,'LISTADO ATM'!$A$2:$B$899,2,0)</f>
        <v xml:space="preserve">ATM Oficina Sosúa </v>
      </c>
      <c r="H41" s="119" t="str">
        <f>VLOOKUP(E41,VIP!$A$2:$O17675,7,FALSE)</f>
        <v>Si</v>
      </c>
      <c r="I41" s="119" t="str">
        <f>VLOOKUP(E41,VIP!$A$2:$O9640,8,FALSE)</f>
        <v>Si</v>
      </c>
      <c r="J41" s="119" t="str">
        <f>VLOOKUP(E41,VIP!$A$2:$O9590,8,FALSE)</f>
        <v>Si</v>
      </c>
      <c r="K41" s="119" t="str">
        <f>VLOOKUP(E41,VIP!$A$2:$O13164,6,0)</f>
        <v>NO</v>
      </c>
      <c r="L41" s="121" t="s">
        <v>2221</v>
      </c>
      <c r="M41" s="157" t="s">
        <v>2592</v>
      </c>
      <c r="N41" s="157" t="s">
        <v>2579</v>
      </c>
      <c r="O41" s="142" t="s">
        <v>2494</v>
      </c>
      <c r="P41" s="140"/>
      <c r="Q41" s="156">
        <v>44308.438726851855</v>
      </c>
    </row>
    <row r="42" spans="1:17" s="99" customFormat="1" ht="18" x14ac:dyDescent="0.25">
      <c r="A42" s="119" t="str">
        <f>VLOOKUP(E42,'LISTADO ATM'!$A$2:$C$900,3,0)</f>
        <v>DISTRITO NACIONAL</v>
      </c>
      <c r="B42" s="134">
        <v>335861357</v>
      </c>
      <c r="C42" s="118">
        <v>44307.663043981483</v>
      </c>
      <c r="D42" s="119" t="s">
        <v>2182</v>
      </c>
      <c r="E42" s="120">
        <v>115</v>
      </c>
      <c r="F42" s="142" t="str">
        <f>VLOOKUP(E42,VIP!$A$2:$O12753,2,0)</f>
        <v>DRBR115</v>
      </c>
      <c r="G42" s="119" t="str">
        <f>VLOOKUP(E42,'LISTADO ATM'!$A$2:$B$899,2,0)</f>
        <v xml:space="preserve">ATM Oficina Megacentro I </v>
      </c>
      <c r="H42" s="119" t="str">
        <f>VLOOKUP(E42,VIP!$A$2:$O17674,7,FALSE)</f>
        <v>Si</v>
      </c>
      <c r="I42" s="119" t="str">
        <f>VLOOKUP(E42,VIP!$A$2:$O9639,8,FALSE)</f>
        <v>Si</v>
      </c>
      <c r="J42" s="119" t="str">
        <f>VLOOKUP(E42,VIP!$A$2:$O9589,8,FALSE)</f>
        <v>Si</v>
      </c>
      <c r="K42" s="119" t="str">
        <f>VLOOKUP(E42,VIP!$A$2:$O13163,6,0)</f>
        <v>SI</v>
      </c>
      <c r="L42" s="121" t="s">
        <v>2221</v>
      </c>
      <c r="M42" s="157" t="s">
        <v>2592</v>
      </c>
      <c r="N42" s="157" t="s">
        <v>2579</v>
      </c>
      <c r="O42" s="142" t="s">
        <v>2467</v>
      </c>
      <c r="P42" s="140"/>
      <c r="Q42" s="156">
        <v>44308.438726851855</v>
      </c>
    </row>
    <row r="43" spans="1:17" s="99" customFormat="1" ht="18" x14ac:dyDescent="0.25">
      <c r="A43" s="119" t="str">
        <f>VLOOKUP(E43,'LISTADO ATM'!$A$2:$C$900,3,0)</f>
        <v>DISTRITO NACIONAL</v>
      </c>
      <c r="B43" s="134">
        <v>335861376</v>
      </c>
      <c r="C43" s="118">
        <v>44307.667708333334</v>
      </c>
      <c r="D43" s="119" t="s">
        <v>2182</v>
      </c>
      <c r="E43" s="120">
        <v>623</v>
      </c>
      <c r="F43" s="142" t="str">
        <f>VLOOKUP(E43,VIP!$A$2:$O12750,2,0)</f>
        <v>DRBR623</v>
      </c>
      <c r="G43" s="119" t="str">
        <f>VLOOKUP(E43,'LISTADO ATM'!$A$2:$B$899,2,0)</f>
        <v xml:space="preserve">ATM Operaciones Especiales (Manoguayabo) </v>
      </c>
      <c r="H43" s="119" t="str">
        <f>VLOOKUP(E43,VIP!$A$2:$O17671,7,FALSE)</f>
        <v>Si</v>
      </c>
      <c r="I43" s="119" t="str">
        <f>VLOOKUP(E43,VIP!$A$2:$O9636,8,FALSE)</f>
        <v>Si</v>
      </c>
      <c r="J43" s="119" t="str">
        <f>VLOOKUP(E43,VIP!$A$2:$O9586,8,FALSE)</f>
        <v>Si</v>
      </c>
      <c r="K43" s="119" t="str">
        <f>VLOOKUP(E43,VIP!$A$2:$O13160,6,0)</f>
        <v>No</v>
      </c>
      <c r="L43" s="121" t="s">
        <v>2221</v>
      </c>
      <c r="M43" s="157" t="s">
        <v>2592</v>
      </c>
      <c r="N43" s="157" t="s">
        <v>2579</v>
      </c>
      <c r="O43" s="142" t="s">
        <v>2467</v>
      </c>
      <c r="P43" s="140"/>
      <c r="Q43" s="156">
        <v>44308.438726851855</v>
      </c>
    </row>
    <row r="44" spans="1:17" s="99" customFormat="1" ht="18" x14ac:dyDescent="0.25">
      <c r="A44" s="119" t="str">
        <f>VLOOKUP(E44,'LISTADO ATM'!$A$2:$C$900,3,0)</f>
        <v>DISTRITO NACIONAL</v>
      </c>
      <c r="B44" s="134">
        <v>335861382</v>
      </c>
      <c r="C44" s="118">
        <v>44307.669444444444</v>
      </c>
      <c r="D44" s="119" t="s">
        <v>2182</v>
      </c>
      <c r="E44" s="120">
        <v>487</v>
      </c>
      <c r="F44" s="142" t="str">
        <f>VLOOKUP(E44,VIP!$A$2:$O12749,2,0)</f>
        <v>DRBR487</v>
      </c>
      <c r="G44" s="119" t="str">
        <f>VLOOKUP(E44,'LISTADO ATM'!$A$2:$B$899,2,0)</f>
        <v xml:space="preserve">ATM Olé Hainamosa </v>
      </c>
      <c r="H44" s="119" t="str">
        <f>VLOOKUP(E44,VIP!$A$2:$O17670,7,FALSE)</f>
        <v>Si</v>
      </c>
      <c r="I44" s="119" t="str">
        <f>VLOOKUP(E44,VIP!$A$2:$O9635,8,FALSE)</f>
        <v>Si</v>
      </c>
      <c r="J44" s="119" t="str">
        <f>VLOOKUP(E44,VIP!$A$2:$O9585,8,FALSE)</f>
        <v>Si</v>
      </c>
      <c r="K44" s="119" t="str">
        <f>VLOOKUP(E44,VIP!$A$2:$O13159,6,0)</f>
        <v>SI</v>
      </c>
      <c r="L44" s="121" t="s">
        <v>2221</v>
      </c>
      <c r="M44" s="157" t="s">
        <v>2592</v>
      </c>
      <c r="N44" s="157" t="s">
        <v>2579</v>
      </c>
      <c r="O44" s="142" t="s">
        <v>2467</v>
      </c>
      <c r="P44" s="140"/>
      <c r="Q44" s="156">
        <v>44308.603703703702</v>
      </c>
    </row>
    <row r="45" spans="1:17" ht="18" x14ac:dyDescent="0.25">
      <c r="A45" s="119" t="str">
        <f>VLOOKUP(E45,'LISTADO ATM'!$A$2:$C$900,3,0)</f>
        <v>NORTE</v>
      </c>
      <c r="B45" s="134">
        <v>335861391</v>
      </c>
      <c r="C45" s="118">
        <v>44307.670717592591</v>
      </c>
      <c r="D45" s="119" t="s">
        <v>2183</v>
      </c>
      <c r="E45" s="120">
        <v>253</v>
      </c>
      <c r="F45" s="144" t="str">
        <f>VLOOKUP(E45,VIP!$A$2:$O12748,2,0)</f>
        <v>DRBR253</v>
      </c>
      <c r="G45" s="119" t="str">
        <f>VLOOKUP(E45,'LISTADO ATM'!$A$2:$B$899,2,0)</f>
        <v xml:space="preserve">ATM Centro Cuesta Nacional (Santiago) </v>
      </c>
      <c r="H45" s="119" t="str">
        <f>VLOOKUP(E45,VIP!$A$2:$O17669,7,FALSE)</f>
        <v>Si</v>
      </c>
      <c r="I45" s="119" t="str">
        <f>VLOOKUP(E45,VIP!$A$2:$O9634,8,FALSE)</f>
        <v>Si</v>
      </c>
      <c r="J45" s="119" t="str">
        <f>VLOOKUP(E45,VIP!$A$2:$O9584,8,FALSE)</f>
        <v>Si</v>
      </c>
      <c r="K45" s="119" t="str">
        <f>VLOOKUP(E45,VIP!$A$2:$O13158,6,0)</f>
        <v>NO</v>
      </c>
      <c r="L45" s="121" t="s">
        <v>2221</v>
      </c>
      <c r="M45" s="157" t="s">
        <v>2592</v>
      </c>
      <c r="N45" s="157" t="s">
        <v>2579</v>
      </c>
      <c r="O45" s="144" t="s">
        <v>2494</v>
      </c>
      <c r="P45" s="140"/>
      <c r="Q45" s="156">
        <v>44308.603703703702</v>
      </c>
    </row>
    <row r="46" spans="1:17" ht="18" x14ac:dyDescent="0.25">
      <c r="A46" s="119" t="str">
        <f>VLOOKUP(E46,'LISTADO ATM'!$A$2:$C$900,3,0)</f>
        <v>NORTE</v>
      </c>
      <c r="B46" s="134">
        <v>335861398</v>
      </c>
      <c r="C46" s="118">
        <v>44307.673194444447</v>
      </c>
      <c r="D46" s="119" t="s">
        <v>2182</v>
      </c>
      <c r="E46" s="120">
        <v>266</v>
      </c>
      <c r="F46" s="144" t="str">
        <f>VLOOKUP(E46,VIP!$A$2:$O12747,2,0)</f>
        <v>DRBR266</v>
      </c>
      <c r="G46" s="119" t="str">
        <f>VLOOKUP(E46,'LISTADO ATM'!$A$2:$B$899,2,0)</f>
        <v xml:space="preserve">ATM Oficina Villa Francisca </v>
      </c>
      <c r="H46" s="119" t="str">
        <f>VLOOKUP(E46,VIP!$A$2:$O17668,7,FALSE)</f>
        <v>Si</v>
      </c>
      <c r="I46" s="119" t="str">
        <f>VLOOKUP(E46,VIP!$A$2:$O9633,8,FALSE)</f>
        <v>Si</v>
      </c>
      <c r="J46" s="119" t="str">
        <f>VLOOKUP(E46,VIP!$A$2:$O9583,8,FALSE)</f>
        <v>Si</v>
      </c>
      <c r="K46" s="119" t="str">
        <f>VLOOKUP(E46,VIP!$A$2:$O13157,6,0)</f>
        <v>NO</v>
      </c>
      <c r="L46" s="121" t="s">
        <v>2481</v>
      </c>
      <c r="M46" s="157" t="s">
        <v>2592</v>
      </c>
      <c r="N46" s="157" t="s">
        <v>2579</v>
      </c>
      <c r="O46" s="144" t="s">
        <v>2467</v>
      </c>
      <c r="P46" s="140"/>
      <c r="Q46" s="156">
        <v>44308.603703703702</v>
      </c>
    </row>
    <row r="47" spans="1:17" ht="18" x14ac:dyDescent="0.25">
      <c r="A47" s="119" t="str">
        <f>VLOOKUP(E47,'LISTADO ATM'!$A$2:$C$900,3,0)</f>
        <v>SUR</v>
      </c>
      <c r="B47" s="134">
        <v>335861401</v>
      </c>
      <c r="C47" s="118">
        <v>44307.674131944441</v>
      </c>
      <c r="D47" s="119" t="s">
        <v>2461</v>
      </c>
      <c r="E47" s="120">
        <v>783</v>
      </c>
      <c r="F47" s="144" t="str">
        <f>VLOOKUP(E47,VIP!$A$2:$O12746,2,0)</f>
        <v>DRBR303</v>
      </c>
      <c r="G47" s="119" t="str">
        <f>VLOOKUP(E47,'LISTADO ATM'!$A$2:$B$899,2,0)</f>
        <v xml:space="preserve">ATM Autobanco Alfa y Omega (Barahona) </v>
      </c>
      <c r="H47" s="119" t="str">
        <f>VLOOKUP(E47,VIP!$A$2:$O17667,7,FALSE)</f>
        <v>Si</v>
      </c>
      <c r="I47" s="119" t="str">
        <f>VLOOKUP(E47,VIP!$A$2:$O9632,8,FALSE)</f>
        <v>Si</v>
      </c>
      <c r="J47" s="119" t="str">
        <f>VLOOKUP(E47,VIP!$A$2:$O9582,8,FALSE)</f>
        <v>Si</v>
      </c>
      <c r="K47" s="119" t="str">
        <f>VLOOKUP(E47,VIP!$A$2:$O13156,6,0)</f>
        <v>NO</v>
      </c>
      <c r="L47" s="121" t="s">
        <v>2521</v>
      </c>
      <c r="M47" s="157" t="s">
        <v>2592</v>
      </c>
      <c r="N47" s="117" t="s">
        <v>2465</v>
      </c>
      <c r="O47" s="144" t="s">
        <v>2466</v>
      </c>
      <c r="P47" s="140"/>
      <c r="Q47" s="156">
        <v>44308.438726851855</v>
      </c>
    </row>
    <row r="48" spans="1:17" ht="18" x14ac:dyDescent="0.25">
      <c r="A48" s="119" t="str">
        <f>VLOOKUP(E48,'LISTADO ATM'!$A$2:$C$900,3,0)</f>
        <v>SUR</v>
      </c>
      <c r="B48" s="134">
        <v>335861406</v>
      </c>
      <c r="C48" s="118">
        <v>44307.676087962966</v>
      </c>
      <c r="D48" s="119" t="s">
        <v>2461</v>
      </c>
      <c r="E48" s="120">
        <v>829</v>
      </c>
      <c r="F48" s="144" t="str">
        <f>VLOOKUP(E48,VIP!$A$2:$O12770,2,0)</f>
        <v>DRBR829</v>
      </c>
      <c r="G48" s="119" t="str">
        <f>VLOOKUP(E48,'LISTADO ATM'!$A$2:$B$899,2,0)</f>
        <v xml:space="preserve">ATM UNP Multicentro Sirena Baní </v>
      </c>
      <c r="H48" s="119" t="str">
        <f>VLOOKUP(E48,VIP!$A$2:$O17691,7,FALSE)</f>
        <v>Si</v>
      </c>
      <c r="I48" s="119" t="str">
        <f>VLOOKUP(E48,VIP!$A$2:$O9656,8,FALSE)</f>
        <v>Si</v>
      </c>
      <c r="J48" s="119" t="str">
        <f>VLOOKUP(E48,VIP!$A$2:$O9606,8,FALSE)</f>
        <v>Si</v>
      </c>
      <c r="K48" s="119" t="str">
        <f>VLOOKUP(E48,VIP!$A$2:$O13180,6,0)</f>
        <v>NO</v>
      </c>
      <c r="L48" s="121" t="s">
        <v>2521</v>
      </c>
      <c r="M48" s="157" t="s">
        <v>2592</v>
      </c>
      <c r="N48" s="117" t="s">
        <v>2465</v>
      </c>
      <c r="O48" s="144" t="s">
        <v>2466</v>
      </c>
      <c r="P48" s="140"/>
      <c r="Q48" s="156">
        <v>44308.603703703702</v>
      </c>
    </row>
    <row r="49" spans="1:17" ht="18" x14ac:dyDescent="0.25">
      <c r="A49" s="119" t="str">
        <f>VLOOKUP(E49,'LISTADO ATM'!$A$2:$C$900,3,0)</f>
        <v>DISTRITO NACIONAL</v>
      </c>
      <c r="B49" s="134">
        <v>335861412</v>
      </c>
      <c r="C49" s="118">
        <v>44307.681296296294</v>
      </c>
      <c r="D49" s="119" t="s">
        <v>2485</v>
      </c>
      <c r="E49" s="120">
        <v>628</v>
      </c>
      <c r="F49" s="144" t="str">
        <f>VLOOKUP(E49,VIP!$A$2:$O12769,2,0)</f>
        <v>DRBR086</v>
      </c>
      <c r="G49" s="119" t="str">
        <f>VLOOKUP(E49,'LISTADO ATM'!$A$2:$B$899,2,0)</f>
        <v xml:space="preserve">ATM Autobanco San Isidro </v>
      </c>
      <c r="H49" s="119" t="str">
        <f>VLOOKUP(E49,VIP!$A$2:$O17690,7,FALSE)</f>
        <v>Si</v>
      </c>
      <c r="I49" s="119" t="str">
        <f>VLOOKUP(E49,VIP!$A$2:$O9655,8,FALSE)</f>
        <v>Si</v>
      </c>
      <c r="J49" s="119" t="str">
        <f>VLOOKUP(E49,VIP!$A$2:$O9605,8,FALSE)</f>
        <v>Si</v>
      </c>
      <c r="K49" s="119" t="str">
        <f>VLOOKUP(E49,VIP!$A$2:$O13179,6,0)</f>
        <v>SI</v>
      </c>
      <c r="L49" s="121" t="s">
        <v>2521</v>
      </c>
      <c r="M49" s="157" t="s">
        <v>2592</v>
      </c>
      <c r="N49" s="157" t="s">
        <v>2579</v>
      </c>
      <c r="O49" s="144" t="s">
        <v>2486</v>
      </c>
      <c r="P49" s="140"/>
      <c r="Q49" s="156">
        <v>44308.603703703702</v>
      </c>
    </row>
    <row r="50" spans="1:17" ht="18" x14ac:dyDescent="0.25">
      <c r="A50" s="119" t="str">
        <f>VLOOKUP(E50,'LISTADO ATM'!$A$2:$C$900,3,0)</f>
        <v>DISTRITO NACIONAL</v>
      </c>
      <c r="B50" s="134">
        <v>335861426</v>
      </c>
      <c r="C50" s="118">
        <v>44307.6872337963</v>
      </c>
      <c r="D50" s="119" t="s">
        <v>2461</v>
      </c>
      <c r="E50" s="120">
        <v>113</v>
      </c>
      <c r="F50" s="144" t="str">
        <f>VLOOKUP(E50,VIP!$A$2:$O12768,2,0)</f>
        <v>DRBR113</v>
      </c>
      <c r="G50" s="119" t="str">
        <f>VLOOKUP(E50,'LISTADO ATM'!$A$2:$B$899,2,0)</f>
        <v xml:space="preserve">ATM Autoservicio Atalaya del Mar </v>
      </c>
      <c r="H50" s="119" t="str">
        <f>VLOOKUP(E50,VIP!$A$2:$O17689,7,FALSE)</f>
        <v>Si</v>
      </c>
      <c r="I50" s="119" t="str">
        <f>VLOOKUP(E50,VIP!$A$2:$O9654,8,FALSE)</f>
        <v>No</v>
      </c>
      <c r="J50" s="119" t="str">
        <f>VLOOKUP(E50,VIP!$A$2:$O9604,8,FALSE)</f>
        <v>No</v>
      </c>
      <c r="K50" s="119" t="str">
        <f>VLOOKUP(E50,VIP!$A$2:$O13178,6,0)</f>
        <v>NO</v>
      </c>
      <c r="L50" s="201" t="s">
        <v>2584</v>
      </c>
      <c r="M50" s="157" t="s">
        <v>2592</v>
      </c>
      <c r="N50" s="117" t="s">
        <v>2465</v>
      </c>
      <c r="O50" s="144" t="s">
        <v>2466</v>
      </c>
      <c r="P50" s="140"/>
      <c r="Q50" s="156">
        <v>44308.481249999997</v>
      </c>
    </row>
    <row r="51" spans="1:17" ht="18" x14ac:dyDescent="0.25">
      <c r="A51" s="119" t="str">
        <f>VLOOKUP(E51,'LISTADO ATM'!$A$2:$C$900,3,0)</f>
        <v>SUR</v>
      </c>
      <c r="B51" s="134">
        <v>335861444</v>
      </c>
      <c r="C51" s="118">
        <v>44307.69431712963</v>
      </c>
      <c r="D51" s="119" t="s">
        <v>2485</v>
      </c>
      <c r="E51" s="120">
        <v>677</v>
      </c>
      <c r="F51" s="144" t="str">
        <f>VLOOKUP(E51,VIP!$A$2:$O12767,2,0)</f>
        <v>DRBR677</v>
      </c>
      <c r="G51" s="119" t="str">
        <f>VLOOKUP(E51,'LISTADO ATM'!$A$2:$B$899,2,0)</f>
        <v>ATM PBG Villa Jaragua</v>
      </c>
      <c r="H51" s="119" t="str">
        <f>VLOOKUP(E51,VIP!$A$2:$O17688,7,FALSE)</f>
        <v>Si</v>
      </c>
      <c r="I51" s="119" t="str">
        <f>VLOOKUP(E51,VIP!$A$2:$O9653,8,FALSE)</f>
        <v>Si</v>
      </c>
      <c r="J51" s="119" t="str">
        <f>VLOOKUP(E51,VIP!$A$2:$O9603,8,FALSE)</f>
        <v>Si</v>
      </c>
      <c r="K51" s="119" t="str">
        <f>VLOOKUP(E51,VIP!$A$2:$O13177,6,0)</f>
        <v>SI</v>
      </c>
      <c r="L51" s="121" t="s">
        <v>2521</v>
      </c>
      <c r="M51" s="157" t="s">
        <v>2592</v>
      </c>
      <c r="N51" s="157" t="s">
        <v>2579</v>
      </c>
      <c r="O51" s="144" t="s">
        <v>2486</v>
      </c>
      <c r="P51" s="140"/>
      <c r="Q51" s="156">
        <v>44308.603703703702</v>
      </c>
    </row>
    <row r="52" spans="1:17" ht="18" x14ac:dyDescent="0.25">
      <c r="A52" s="119" t="str">
        <f>VLOOKUP(E52,'LISTADO ATM'!$A$2:$C$900,3,0)</f>
        <v>SUR</v>
      </c>
      <c r="B52" s="134">
        <v>335861450</v>
      </c>
      <c r="C52" s="118">
        <v>44307.695694444446</v>
      </c>
      <c r="D52" s="119" t="s">
        <v>2485</v>
      </c>
      <c r="E52" s="120">
        <v>767</v>
      </c>
      <c r="F52" s="144" t="str">
        <f>VLOOKUP(E52,VIP!$A$2:$O12766,2,0)</f>
        <v>DRBR059</v>
      </c>
      <c r="G52" s="119" t="str">
        <f>VLOOKUP(E52,'LISTADO ATM'!$A$2:$B$899,2,0)</f>
        <v xml:space="preserve">ATM S/M Diverso (Azua) </v>
      </c>
      <c r="H52" s="119" t="str">
        <f>VLOOKUP(E52,VIP!$A$2:$O17687,7,FALSE)</f>
        <v>Si</v>
      </c>
      <c r="I52" s="119" t="str">
        <f>VLOOKUP(E52,VIP!$A$2:$O9652,8,FALSE)</f>
        <v>No</v>
      </c>
      <c r="J52" s="119" t="str">
        <f>VLOOKUP(E52,VIP!$A$2:$O9602,8,FALSE)</f>
        <v>No</v>
      </c>
      <c r="K52" s="119" t="str">
        <f>VLOOKUP(E52,VIP!$A$2:$O13176,6,0)</f>
        <v>NO</v>
      </c>
      <c r="L52" s="121" t="s">
        <v>2521</v>
      </c>
      <c r="M52" s="117" t="s">
        <v>2458</v>
      </c>
      <c r="N52" s="117" t="s">
        <v>2465</v>
      </c>
      <c r="O52" s="144" t="s">
        <v>2486</v>
      </c>
      <c r="P52" s="140"/>
      <c r="Q52" s="117" t="s">
        <v>2421</v>
      </c>
    </row>
    <row r="53" spans="1:17" ht="18" x14ac:dyDescent="0.25">
      <c r="A53" s="119" t="str">
        <f>VLOOKUP(E53,'LISTADO ATM'!$A$2:$C$900,3,0)</f>
        <v>NORTE</v>
      </c>
      <c r="B53" s="134">
        <v>335861490</v>
      </c>
      <c r="C53" s="118">
        <v>44307.711875000001</v>
      </c>
      <c r="D53" s="119" t="s">
        <v>2485</v>
      </c>
      <c r="E53" s="120">
        <v>8</v>
      </c>
      <c r="F53" s="144" t="str">
        <f>VLOOKUP(E53,VIP!$A$2:$O12765,2,0)</f>
        <v>DRBR008</v>
      </c>
      <c r="G53" s="119" t="str">
        <f>VLOOKUP(E53,'LISTADO ATM'!$A$2:$B$899,2,0)</f>
        <v>ATM Autoservicio Yaque</v>
      </c>
      <c r="H53" s="119" t="str">
        <f>VLOOKUP(E53,VIP!$A$2:$O17686,7,FALSE)</f>
        <v>Si</v>
      </c>
      <c r="I53" s="119" t="str">
        <f>VLOOKUP(E53,VIP!$A$2:$O9651,8,FALSE)</f>
        <v>Si</v>
      </c>
      <c r="J53" s="119" t="str">
        <f>VLOOKUP(E53,VIP!$A$2:$O9601,8,FALSE)</f>
        <v>Si</v>
      </c>
      <c r="K53" s="119" t="str">
        <f>VLOOKUP(E53,VIP!$A$2:$O13175,6,0)</f>
        <v>NO</v>
      </c>
      <c r="L53" s="121" t="s">
        <v>2521</v>
      </c>
      <c r="M53" s="157" t="s">
        <v>2592</v>
      </c>
      <c r="N53" s="157" t="s">
        <v>2579</v>
      </c>
      <c r="O53" s="144" t="s">
        <v>2486</v>
      </c>
      <c r="P53" s="140"/>
      <c r="Q53" s="156">
        <v>44308.603703703702</v>
      </c>
    </row>
    <row r="54" spans="1:17" ht="18" x14ac:dyDescent="0.25">
      <c r="A54" s="119" t="str">
        <f>VLOOKUP(E54,'LISTADO ATM'!$A$2:$C$900,3,0)</f>
        <v>SUR</v>
      </c>
      <c r="B54" s="134">
        <v>335861524</v>
      </c>
      <c r="C54" s="118">
        <v>44307.726435185185</v>
      </c>
      <c r="D54" s="119" t="s">
        <v>2461</v>
      </c>
      <c r="E54" s="120">
        <v>873</v>
      </c>
      <c r="F54" s="144" t="str">
        <f>VLOOKUP(E54,VIP!$A$2:$O12763,2,0)</f>
        <v>DRBR873</v>
      </c>
      <c r="G54" s="119" t="str">
        <f>VLOOKUP(E54,'LISTADO ATM'!$A$2:$B$899,2,0)</f>
        <v xml:space="preserve">ATM Centro de Caja San Cristóbal II </v>
      </c>
      <c r="H54" s="119" t="str">
        <f>VLOOKUP(E54,VIP!$A$2:$O17684,7,FALSE)</f>
        <v>Si</v>
      </c>
      <c r="I54" s="119" t="str">
        <f>VLOOKUP(E54,VIP!$A$2:$O9649,8,FALSE)</f>
        <v>Si</v>
      </c>
      <c r="J54" s="119" t="str">
        <f>VLOOKUP(E54,VIP!$A$2:$O9599,8,FALSE)</f>
        <v>Si</v>
      </c>
      <c r="K54" s="119" t="str">
        <f>VLOOKUP(E54,VIP!$A$2:$O13173,6,0)</f>
        <v>SI</v>
      </c>
      <c r="L54" s="121" t="s">
        <v>2452</v>
      </c>
      <c r="M54" s="157" t="s">
        <v>2592</v>
      </c>
      <c r="N54" s="117" t="s">
        <v>2465</v>
      </c>
      <c r="O54" s="144" t="s">
        <v>2466</v>
      </c>
      <c r="P54" s="140"/>
      <c r="Q54" s="156">
        <v>44308.603703703702</v>
      </c>
    </row>
    <row r="55" spans="1:17" ht="18" x14ac:dyDescent="0.25">
      <c r="A55" s="119" t="str">
        <f>VLOOKUP(E55,'LISTADO ATM'!$A$2:$C$900,3,0)</f>
        <v>SUR</v>
      </c>
      <c r="B55" s="134">
        <v>335861555</v>
      </c>
      <c r="C55" s="118">
        <v>44307.756655092591</v>
      </c>
      <c r="D55" s="119" t="s">
        <v>2485</v>
      </c>
      <c r="E55" s="120">
        <v>101</v>
      </c>
      <c r="F55" s="144" t="str">
        <f>VLOOKUP(E55,VIP!$A$2:$O12760,2,0)</f>
        <v>DRBR101</v>
      </c>
      <c r="G55" s="119" t="str">
        <f>VLOOKUP(E55,'LISTADO ATM'!$A$2:$B$899,2,0)</f>
        <v xml:space="preserve">ATM Oficina San Juan de la Maguana I </v>
      </c>
      <c r="H55" s="119" t="str">
        <f>VLOOKUP(E55,VIP!$A$2:$O17681,7,FALSE)</f>
        <v>Si</v>
      </c>
      <c r="I55" s="119" t="str">
        <f>VLOOKUP(E55,VIP!$A$2:$O9646,8,FALSE)</f>
        <v>Si</v>
      </c>
      <c r="J55" s="119" t="str">
        <f>VLOOKUP(E55,VIP!$A$2:$O9596,8,FALSE)</f>
        <v>Si</v>
      </c>
      <c r="K55" s="119" t="str">
        <f>VLOOKUP(E55,VIP!$A$2:$O13170,6,0)</f>
        <v>SI</v>
      </c>
      <c r="L55" s="121" t="s">
        <v>2518</v>
      </c>
      <c r="M55" s="157" t="s">
        <v>2592</v>
      </c>
      <c r="N55" s="157" t="s">
        <v>2579</v>
      </c>
      <c r="O55" s="144" t="s">
        <v>2486</v>
      </c>
      <c r="P55" s="140"/>
      <c r="Q55" s="156">
        <v>44308.603703703702</v>
      </c>
    </row>
    <row r="56" spans="1:17" ht="18" x14ac:dyDescent="0.25">
      <c r="A56" s="119" t="str">
        <f>VLOOKUP(E56,'LISTADO ATM'!$A$2:$C$900,3,0)</f>
        <v>DISTRITO NACIONAL</v>
      </c>
      <c r="B56" s="134">
        <v>335861565</v>
      </c>
      <c r="C56" s="118">
        <v>44307.766944444447</v>
      </c>
      <c r="D56" s="119" t="s">
        <v>2461</v>
      </c>
      <c r="E56" s="120">
        <v>560</v>
      </c>
      <c r="F56" s="144" t="str">
        <f>VLOOKUP(E56,VIP!$A$2:$O12759,2,0)</f>
        <v>DRBR229</v>
      </c>
      <c r="G56" s="119" t="str">
        <f>VLOOKUP(E56,'LISTADO ATM'!$A$2:$B$899,2,0)</f>
        <v xml:space="preserve">ATM Junta Central Electoral </v>
      </c>
      <c r="H56" s="119" t="str">
        <f>VLOOKUP(E56,VIP!$A$2:$O17680,7,FALSE)</f>
        <v>Si</v>
      </c>
      <c r="I56" s="119" t="str">
        <f>VLOOKUP(E56,VIP!$A$2:$O9645,8,FALSE)</f>
        <v>Si</v>
      </c>
      <c r="J56" s="119" t="str">
        <f>VLOOKUP(E56,VIP!$A$2:$O9595,8,FALSE)</f>
        <v>Si</v>
      </c>
      <c r="K56" s="119" t="str">
        <f>VLOOKUP(E56,VIP!$A$2:$O13169,6,0)</f>
        <v>SI</v>
      </c>
      <c r="L56" s="121" t="s">
        <v>2521</v>
      </c>
      <c r="M56" s="157" t="s">
        <v>2592</v>
      </c>
      <c r="N56" s="117" t="s">
        <v>2465</v>
      </c>
      <c r="O56" s="144" t="s">
        <v>2466</v>
      </c>
      <c r="P56" s="140"/>
      <c r="Q56" s="156">
        <v>44308.603703703702</v>
      </c>
    </row>
    <row r="57" spans="1:17" ht="18" x14ac:dyDescent="0.25">
      <c r="A57" s="119" t="str">
        <f>VLOOKUP(E57,'LISTADO ATM'!$A$2:$C$900,3,0)</f>
        <v>ESTE</v>
      </c>
      <c r="B57" s="134">
        <v>335861566</v>
      </c>
      <c r="C57" s="118">
        <v>44307.769456018519</v>
      </c>
      <c r="D57" s="119" t="s">
        <v>2485</v>
      </c>
      <c r="E57" s="120">
        <v>386</v>
      </c>
      <c r="F57" s="144" t="str">
        <f>VLOOKUP(E57,VIP!$A$2:$O12758,2,0)</f>
        <v>DRBR386</v>
      </c>
      <c r="G57" s="119" t="str">
        <f>VLOOKUP(E57,'LISTADO ATM'!$A$2:$B$899,2,0)</f>
        <v xml:space="preserve">ATM Plaza Verón II </v>
      </c>
      <c r="H57" s="119" t="str">
        <f>VLOOKUP(E57,VIP!$A$2:$O17679,7,FALSE)</f>
        <v>Si</v>
      </c>
      <c r="I57" s="119" t="str">
        <f>VLOOKUP(E57,VIP!$A$2:$O9644,8,FALSE)</f>
        <v>Si</v>
      </c>
      <c r="J57" s="119" t="str">
        <f>VLOOKUP(E57,VIP!$A$2:$O9594,8,FALSE)</f>
        <v>Si</v>
      </c>
      <c r="K57" s="119" t="str">
        <f>VLOOKUP(E57,VIP!$A$2:$O13168,6,0)</f>
        <v>NO</v>
      </c>
      <c r="L57" s="121" t="s">
        <v>2518</v>
      </c>
      <c r="M57" s="157" t="s">
        <v>2592</v>
      </c>
      <c r="N57" s="157" t="s">
        <v>2579</v>
      </c>
      <c r="O57" s="144" t="s">
        <v>2486</v>
      </c>
      <c r="P57" s="140"/>
      <c r="Q57" s="156">
        <v>44308.438726851855</v>
      </c>
    </row>
    <row r="58" spans="1:17" ht="18" x14ac:dyDescent="0.25">
      <c r="A58" s="119" t="str">
        <f>VLOOKUP(E58,'LISTADO ATM'!$A$2:$C$900,3,0)</f>
        <v>NORTE</v>
      </c>
      <c r="B58" s="134">
        <v>335861568</v>
      </c>
      <c r="C58" s="118">
        <v>44307.772835648146</v>
      </c>
      <c r="D58" s="119" t="s">
        <v>2183</v>
      </c>
      <c r="E58" s="120">
        <v>771</v>
      </c>
      <c r="F58" s="144" t="str">
        <f>VLOOKUP(E58,VIP!$A$2:$O12756,2,0)</f>
        <v>DRBR771</v>
      </c>
      <c r="G58" s="119" t="str">
        <f>VLOOKUP(E58,'LISTADO ATM'!$A$2:$B$899,2,0)</f>
        <v xml:space="preserve">ATM UASD Mao </v>
      </c>
      <c r="H58" s="119" t="str">
        <f>VLOOKUP(E58,VIP!$A$2:$O17677,7,FALSE)</f>
        <v>Si</v>
      </c>
      <c r="I58" s="119" t="str">
        <f>VLOOKUP(E58,VIP!$A$2:$O9642,8,FALSE)</f>
        <v>Si</v>
      </c>
      <c r="J58" s="119" t="str">
        <f>VLOOKUP(E58,VIP!$A$2:$O9592,8,FALSE)</f>
        <v>Si</v>
      </c>
      <c r="K58" s="119" t="str">
        <f>VLOOKUP(E58,VIP!$A$2:$O13166,6,0)</f>
        <v>NO</v>
      </c>
      <c r="L58" s="121" t="s">
        <v>2247</v>
      </c>
      <c r="M58" s="117" t="s">
        <v>2458</v>
      </c>
      <c r="N58" s="117" t="s">
        <v>2465</v>
      </c>
      <c r="O58" s="144" t="s">
        <v>2577</v>
      </c>
      <c r="P58" s="140"/>
      <c r="Q58" s="117" t="s">
        <v>2247</v>
      </c>
    </row>
    <row r="59" spans="1:17" ht="18" x14ac:dyDescent="0.25">
      <c r="A59" s="119" t="str">
        <f>VLOOKUP(E59,'LISTADO ATM'!$A$2:$C$900,3,0)</f>
        <v>DISTRITO NACIONAL</v>
      </c>
      <c r="B59" s="134">
        <v>335861572</v>
      </c>
      <c r="C59" s="118">
        <v>44307.77679398148</v>
      </c>
      <c r="D59" s="119" t="s">
        <v>2182</v>
      </c>
      <c r="E59" s="120">
        <v>355</v>
      </c>
      <c r="F59" s="144" t="str">
        <f>VLOOKUP(E59,VIP!$A$2:$O12755,2,0)</f>
        <v>DRBR355</v>
      </c>
      <c r="G59" s="119" t="str">
        <f>VLOOKUP(E59,'LISTADO ATM'!$A$2:$B$899,2,0)</f>
        <v xml:space="preserve">ATM UNP Metro II </v>
      </c>
      <c r="H59" s="119" t="str">
        <f>VLOOKUP(E59,VIP!$A$2:$O17676,7,FALSE)</f>
        <v>Si</v>
      </c>
      <c r="I59" s="119" t="str">
        <f>VLOOKUP(E59,VIP!$A$2:$O9641,8,FALSE)</f>
        <v>Si</v>
      </c>
      <c r="J59" s="119" t="str">
        <f>VLOOKUP(E59,VIP!$A$2:$O9591,8,FALSE)</f>
        <v>Si</v>
      </c>
      <c r="K59" s="119" t="str">
        <f>VLOOKUP(E59,VIP!$A$2:$O13165,6,0)</f>
        <v>SI</v>
      </c>
      <c r="L59" s="121" t="s">
        <v>2221</v>
      </c>
      <c r="M59" s="117" t="s">
        <v>2458</v>
      </c>
      <c r="N59" s="117" t="s">
        <v>2465</v>
      </c>
      <c r="O59" s="144" t="s">
        <v>2467</v>
      </c>
      <c r="P59" s="140"/>
      <c r="Q59" s="117" t="s">
        <v>2221</v>
      </c>
    </row>
    <row r="60" spans="1:17" ht="18" x14ac:dyDescent="0.25">
      <c r="A60" s="119" t="str">
        <f>VLOOKUP(E60,'LISTADO ATM'!$A$2:$C$900,3,0)</f>
        <v>DISTRITO NACIONAL</v>
      </c>
      <c r="B60" s="134">
        <v>335861574</v>
      </c>
      <c r="C60" s="118">
        <v>44307.779849537037</v>
      </c>
      <c r="D60" s="119" t="s">
        <v>2182</v>
      </c>
      <c r="E60" s="120">
        <v>407</v>
      </c>
      <c r="F60" s="144" t="str">
        <f>VLOOKUP(E60,VIP!$A$2:$O12754,2,0)</f>
        <v>DRBR407</v>
      </c>
      <c r="G60" s="119" t="str">
        <f>VLOOKUP(E60,'LISTADO ATM'!$A$2:$B$899,2,0)</f>
        <v xml:space="preserve">ATM Multicentro La Sirena Villa Mella </v>
      </c>
      <c r="H60" s="119" t="str">
        <f>VLOOKUP(E60,VIP!$A$2:$O17675,7,FALSE)</f>
        <v>Si</v>
      </c>
      <c r="I60" s="119" t="str">
        <f>VLOOKUP(E60,VIP!$A$2:$O9640,8,FALSE)</f>
        <v>Si</v>
      </c>
      <c r="J60" s="119" t="str">
        <f>VLOOKUP(E60,VIP!$A$2:$O9590,8,FALSE)</f>
        <v>Si</v>
      </c>
      <c r="K60" s="119" t="str">
        <f>VLOOKUP(E60,VIP!$A$2:$O13164,6,0)</f>
        <v>NO</v>
      </c>
      <c r="L60" s="121" t="s">
        <v>2221</v>
      </c>
      <c r="M60" s="117" t="s">
        <v>2458</v>
      </c>
      <c r="N60" s="117" t="s">
        <v>2465</v>
      </c>
      <c r="O60" s="144" t="s">
        <v>2467</v>
      </c>
      <c r="P60" s="140"/>
      <c r="Q60" s="117" t="s">
        <v>2221</v>
      </c>
    </row>
    <row r="61" spans="1:17" ht="18" x14ac:dyDescent="0.25">
      <c r="A61" s="119" t="str">
        <f>VLOOKUP(E61,'LISTADO ATM'!$A$2:$C$900,3,0)</f>
        <v>DISTRITO NACIONAL</v>
      </c>
      <c r="B61" s="134">
        <v>335861575</v>
      </c>
      <c r="C61" s="118">
        <v>44307.78052083333</v>
      </c>
      <c r="D61" s="119" t="s">
        <v>2182</v>
      </c>
      <c r="E61" s="120">
        <v>685</v>
      </c>
      <c r="F61" s="144" t="str">
        <f>VLOOKUP(E61,VIP!$A$2:$O12753,2,0)</f>
        <v>DRBR685</v>
      </c>
      <c r="G61" s="119" t="str">
        <f>VLOOKUP(E61,'LISTADO ATM'!$A$2:$B$899,2,0)</f>
        <v>ATM Autoservicio UASD</v>
      </c>
      <c r="H61" s="119" t="str">
        <f>VLOOKUP(E61,VIP!$A$2:$O17674,7,FALSE)</f>
        <v>NO</v>
      </c>
      <c r="I61" s="119" t="str">
        <f>VLOOKUP(E61,VIP!$A$2:$O9639,8,FALSE)</f>
        <v>SI</v>
      </c>
      <c r="J61" s="119" t="str">
        <f>VLOOKUP(E61,VIP!$A$2:$O9589,8,FALSE)</f>
        <v>SI</v>
      </c>
      <c r="K61" s="119" t="str">
        <f>VLOOKUP(E61,VIP!$A$2:$O13163,6,0)</f>
        <v>NO</v>
      </c>
      <c r="L61" s="121" t="s">
        <v>2221</v>
      </c>
      <c r="M61" s="157" t="s">
        <v>2592</v>
      </c>
      <c r="N61" s="157" t="s">
        <v>2579</v>
      </c>
      <c r="O61" s="144" t="s">
        <v>2467</v>
      </c>
      <c r="P61" s="140"/>
      <c r="Q61" s="156">
        <v>44308.603703703702</v>
      </c>
    </row>
    <row r="62" spans="1:17" ht="18" x14ac:dyDescent="0.25">
      <c r="A62" s="119" t="str">
        <f>VLOOKUP(E62,'LISTADO ATM'!$A$2:$C$900,3,0)</f>
        <v>NORTE</v>
      </c>
      <c r="B62" s="134">
        <v>335861578</v>
      </c>
      <c r="C62" s="118">
        <v>44307.789467592593</v>
      </c>
      <c r="D62" s="119" t="s">
        <v>2182</v>
      </c>
      <c r="E62" s="120">
        <v>649</v>
      </c>
      <c r="F62" s="144" t="str">
        <f>VLOOKUP(E62,VIP!$A$2:$O12751,2,0)</f>
        <v>DRBR649</v>
      </c>
      <c r="G62" s="119" t="str">
        <f>VLOOKUP(E62,'LISTADO ATM'!$A$2:$B$899,2,0)</f>
        <v xml:space="preserve">ATM Oficina Galería 56 (San Francisco de Macorís) </v>
      </c>
      <c r="H62" s="119" t="str">
        <f>VLOOKUP(E62,VIP!$A$2:$O17672,7,FALSE)</f>
        <v>Si</v>
      </c>
      <c r="I62" s="119" t="str">
        <f>VLOOKUP(E62,VIP!$A$2:$O9637,8,FALSE)</f>
        <v>Si</v>
      </c>
      <c r="J62" s="119" t="str">
        <f>VLOOKUP(E62,VIP!$A$2:$O9587,8,FALSE)</f>
        <v>Si</v>
      </c>
      <c r="K62" s="119" t="str">
        <f>VLOOKUP(E62,VIP!$A$2:$O13161,6,0)</f>
        <v>SI</v>
      </c>
      <c r="L62" s="121" t="s">
        <v>2481</v>
      </c>
      <c r="M62" s="157" t="s">
        <v>2592</v>
      </c>
      <c r="N62" s="157" t="s">
        <v>2579</v>
      </c>
      <c r="O62" s="144" t="s">
        <v>2467</v>
      </c>
      <c r="P62" s="140"/>
      <c r="Q62" s="156">
        <v>44308.438726851855</v>
      </c>
    </row>
    <row r="63" spans="1:17" ht="18" x14ac:dyDescent="0.25">
      <c r="A63" s="119" t="str">
        <f>VLOOKUP(E63,'LISTADO ATM'!$A$2:$C$900,3,0)</f>
        <v>DISTRITO NACIONAL</v>
      </c>
      <c r="B63" s="134">
        <v>335861585</v>
      </c>
      <c r="C63" s="118">
        <v>44307.799826388888</v>
      </c>
      <c r="D63" s="119" t="s">
        <v>2182</v>
      </c>
      <c r="E63" s="120">
        <v>684</v>
      </c>
      <c r="F63" s="144" t="str">
        <f>VLOOKUP(E63,VIP!$A$2:$O12750,2,0)</f>
        <v>DRBR684</v>
      </c>
      <c r="G63" s="119" t="str">
        <f>VLOOKUP(E63,'LISTADO ATM'!$A$2:$B$899,2,0)</f>
        <v>ATM Estación Texaco Prolongación 27 Febrero</v>
      </c>
      <c r="H63" s="119" t="str">
        <f>VLOOKUP(E63,VIP!$A$2:$O17671,7,FALSE)</f>
        <v>NO</v>
      </c>
      <c r="I63" s="119" t="str">
        <f>VLOOKUP(E63,VIP!$A$2:$O9636,8,FALSE)</f>
        <v>NO</v>
      </c>
      <c r="J63" s="119" t="str">
        <f>VLOOKUP(E63,VIP!$A$2:$O9586,8,FALSE)</f>
        <v>NO</v>
      </c>
      <c r="K63" s="119" t="str">
        <f>VLOOKUP(E63,VIP!$A$2:$O13160,6,0)</f>
        <v>NO</v>
      </c>
      <c r="L63" s="121" t="s">
        <v>2481</v>
      </c>
      <c r="M63" s="157" t="s">
        <v>2592</v>
      </c>
      <c r="N63" s="157" t="s">
        <v>2579</v>
      </c>
      <c r="O63" s="144" t="s">
        <v>2467</v>
      </c>
      <c r="P63" s="140"/>
      <c r="Q63" s="156">
        <v>44308.607638888891</v>
      </c>
    </row>
    <row r="64" spans="1:17" ht="18" x14ac:dyDescent="0.25">
      <c r="A64" s="119" t="str">
        <f>VLOOKUP(E64,'LISTADO ATM'!$A$2:$C$900,3,0)</f>
        <v>DISTRITO NACIONAL</v>
      </c>
      <c r="B64" s="134">
        <v>335861589</v>
      </c>
      <c r="C64" s="118">
        <v>44307.80709490741</v>
      </c>
      <c r="D64" s="119" t="s">
        <v>2182</v>
      </c>
      <c r="E64" s="120">
        <v>642</v>
      </c>
      <c r="F64" s="144" t="str">
        <f>VLOOKUP(E64,VIP!$A$2:$O12748,2,0)</f>
        <v>DRBR24O</v>
      </c>
      <c r="G64" s="119" t="str">
        <f>VLOOKUP(E64,'LISTADO ATM'!$A$2:$B$899,2,0)</f>
        <v xml:space="preserve">ATM OMSA Sto. Dgo. </v>
      </c>
      <c r="H64" s="119" t="str">
        <f>VLOOKUP(E64,VIP!$A$2:$O17669,7,FALSE)</f>
        <v>Si</v>
      </c>
      <c r="I64" s="119" t="str">
        <f>VLOOKUP(E64,VIP!$A$2:$O9634,8,FALSE)</f>
        <v>Si</v>
      </c>
      <c r="J64" s="119" t="str">
        <f>VLOOKUP(E64,VIP!$A$2:$O9584,8,FALSE)</f>
        <v>Si</v>
      </c>
      <c r="K64" s="119" t="str">
        <f>VLOOKUP(E64,VIP!$A$2:$O13158,6,0)</f>
        <v>NO</v>
      </c>
      <c r="L64" s="121" t="s">
        <v>2221</v>
      </c>
      <c r="M64" s="157" t="s">
        <v>2592</v>
      </c>
      <c r="N64" s="117" t="s">
        <v>2465</v>
      </c>
      <c r="O64" s="144" t="s">
        <v>2467</v>
      </c>
      <c r="P64" s="140"/>
      <c r="Q64" s="156">
        <v>44308.760416666664</v>
      </c>
    </row>
    <row r="65" spans="1:17" s="99" customFormat="1" ht="18" x14ac:dyDescent="0.25">
      <c r="A65" s="119" t="str">
        <f>VLOOKUP(E65,'LISTADO ATM'!$A$2:$C$900,3,0)</f>
        <v>NORTE</v>
      </c>
      <c r="B65" s="134">
        <v>335861591</v>
      </c>
      <c r="C65" s="118">
        <v>44307.809131944443</v>
      </c>
      <c r="D65" s="119" t="s">
        <v>2183</v>
      </c>
      <c r="E65" s="120">
        <v>944</v>
      </c>
      <c r="F65" s="145" t="str">
        <f>VLOOKUP(E65,VIP!$A$2:$O12747,2,0)</f>
        <v>DRBR944</v>
      </c>
      <c r="G65" s="119" t="str">
        <f>VLOOKUP(E65,'LISTADO ATM'!$A$2:$B$899,2,0)</f>
        <v xml:space="preserve">ATM UNP Mao </v>
      </c>
      <c r="H65" s="119" t="str">
        <f>VLOOKUP(E65,VIP!$A$2:$O17668,7,FALSE)</f>
        <v>Si</v>
      </c>
      <c r="I65" s="119" t="str">
        <f>VLOOKUP(E65,VIP!$A$2:$O9633,8,FALSE)</f>
        <v>Si</v>
      </c>
      <c r="J65" s="119" t="str">
        <f>VLOOKUP(E65,VIP!$A$2:$O9583,8,FALSE)</f>
        <v>Si</v>
      </c>
      <c r="K65" s="119" t="str">
        <f>VLOOKUP(E65,VIP!$A$2:$O13157,6,0)</f>
        <v>NO</v>
      </c>
      <c r="L65" s="121" t="s">
        <v>2481</v>
      </c>
      <c r="M65" s="117" t="s">
        <v>2458</v>
      </c>
      <c r="N65" s="157" t="s">
        <v>2579</v>
      </c>
      <c r="O65" s="145" t="s">
        <v>2577</v>
      </c>
      <c r="P65" s="140"/>
      <c r="Q65" s="117" t="s">
        <v>2481</v>
      </c>
    </row>
    <row r="66" spans="1:17" s="99" customFormat="1" ht="18" x14ac:dyDescent="0.25">
      <c r="A66" s="119" t="str">
        <f>VLOOKUP(E66,'LISTADO ATM'!$A$2:$C$900,3,0)</f>
        <v>SUR</v>
      </c>
      <c r="B66" s="134">
        <v>335861593</v>
      </c>
      <c r="C66" s="118">
        <v>44307.819814814815</v>
      </c>
      <c r="D66" s="119" t="s">
        <v>2485</v>
      </c>
      <c r="E66" s="120">
        <v>615</v>
      </c>
      <c r="F66" s="145" t="str">
        <f>VLOOKUP(E66,VIP!$A$2:$O12763,2,0)</f>
        <v>DRBR418</v>
      </c>
      <c r="G66" s="119" t="str">
        <f>VLOOKUP(E66,'LISTADO ATM'!$A$2:$B$899,2,0)</f>
        <v xml:space="preserve">ATM Estación Sunix Cabral (Barahona) </v>
      </c>
      <c r="H66" s="119" t="str">
        <f>VLOOKUP(E66,VIP!$A$2:$O17684,7,FALSE)</f>
        <v>Si</v>
      </c>
      <c r="I66" s="119" t="str">
        <f>VLOOKUP(E66,VIP!$A$2:$O9649,8,FALSE)</f>
        <v>Si</v>
      </c>
      <c r="J66" s="119" t="str">
        <f>VLOOKUP(E66,VIP!$A$2:$O9599,8,FALSE)</f>
        <v>Si</v>
      </c>
      <c r="K66" s="119" t="str">
        <f>VLOOKUP(E66,VIP!$A$2:$O13173,6,0)</f>
        <v>NO</v>
      </c>
      <c r="L66" s="121" t="s">
        <v>2521</v>
      </c>
      <c r="M66" s="157" t="s">
        <v>2592</v>
      </c>
      <c r="N66" s="157" t="s">
        <v>2579</v>
      </c>
      <c r="O66" s="145" t="s">
        <v>2486</v>
      </c>
      <c r="P66" s="140"/>
      <c r="Q66" s="156">
        <v>44308.438726851855</v>
      </c>
    </row>
    <row r="67" spans="1:17" s="99" customFormat="1" ht="18" x14ac:dyDescent="0.25">
      <c r="A67" s="119" t="str">
        <f>VLOOKUP(E67,'LISTADO ATM'!$A$2:$C$900,3,0)</f>
        <v>NORTE</v>
      </c>
      <c r="B67" s="134">
        <v>335861594</v>
      </c>
      <c r="C67" s="118">
        <v>44307.823263888888</v>
      </c>
      <c r="D67" s="119" t="s">
        <v>2519</v>
      </c>
      <c r="E67" s="120">
        <v>716</v>
      </c>
      <c r="F67" s="145" t="str">
        <f>VLOOKUP(E67,VIP!$A$2:$O12762,2,0)</f>
        <v>DRBR340</v>
      </c>
      <c r="G67" s="119" t="str">
        <f>VLOOKUP(E67,'LISTADO ATM'!$A$2:$B$899,2,0)</f>
        <v xml:space="preserve">ATM Oficina Zona Franca (Santiago) </v>
      </c>
      <c r="H67" s="119" t="str">
        <f>VLOOKUP(E67,VIP!$A$2:$O17683,7,FALSE)</f>
        <v>Si</v>
      </c>
      <c r="I67" s="119" t="str">
        <f>VLOOKUP(E67,VIP!$A$2:$O9648,8,FALSE)</f>
        <v>Si</v>
      </c>
      <c r="J67" s="119" t="str">
        <f>VLOOKUP(E67,VIP!$A$2:$O9598,8,FALSE)</f>
        <v>Si</v>
      </c>
      <c r="K67" s="119" t="str">
        <f>VLOOKUP(E67,VIP!$A$2:$O13172,6,0)</f>
        <v>SI</v>
      </c>
      <c r="L67" s="121" t="s">
        <v>2521</v>
      </c>
      <c r="M67" s="157" t="s">
        <v>2592</v>
      </c>
      <c r="N67" s="117" t="s">
        <v>2465</v>
      </c>
      <c r="O67" s="145" t="s">
        <v>2520</v>
      </c>
      <c r="P67" s="140"/>
      <c r="Q67" s="156">
        <v>44308.438726851855</v>
      </c>
    </row>
    <row r="68" spans="1:17" s="99" customFormat="1" ht="18" x14ac:dyDescent="0.25">
      <c r="A68" s="119" t="str">
        <f>VLOOKUP(E68,'LISTADO ATM'!$A$2:$C$900,3,0)</f>
        <v>DISTRITO NACIONAL</v>
      </c>
      <c r="B68" s="134">
        <v>335861597</v>
      </c>
      <c r="C68" s="118">
        <v>44307.827708333331</v>
      </c>
      <c r="D68" s="119" t="s">
        <v>2461</v>
      </c>
      <c r="E68" s="120">
        <v>993</v>
      </c>
      <c r="F68" s="145" t="str">
        <f>VLOOKUP(E68,VIP!$A$2:$O12761,2,0)</f>
        <v>DRBR993</v>
      </c>
      <c r="G68" s="119" t="str">
        <f>VLOOKUP(E68,'LISTADO ATM'!$A$2:$B$899,2,0)</f>
        <v xml:space="preserve">ATM Centro Medico Integral II </v>
      </c>
      <c r="H68" s="119" t="str">
        <f>VLOOKUP(E68,VIP!$A$2:$O17682,7,FALSE)</f>
        <v>Si</v>
      </c>
      <c r="I68" s="119" t="str">
        <f>VLOOKUP(E68,VIP!$A$2:$O9647,8,FALSE)</f>
        <v>Si</v>
      </c>
      <c r="J68" s="119" t="str">
        <f>VLOOKUP(E68,VIP!$A$2:$O9597,8,FALSE)</f>
        <v>Si</v>
      </c>
      <c r="K68" s="119" t="str">
        <f>VLOOKUP(E68,VIP!$A$2:$O13171,6,0)</f>
        <v>NO</v>
      </c>
      <c r="L68" s="121" t="s">
        <v>2521</v>
      </c>
      <c r="M68" s="157" t="s">
        <v>2592</v>
      </c>
      <c r="N68" s="117" t="s">
        <v>2465</v>
      </c>
      <c r="O68" s="145" t="s">
        <v>2466</v>
      </c>
      <c r="P68" s="140"/>
      <c r="Q68" s="156">
        <v>44308.603703703702</v>
      </c>
    </row>
    <row r="69" spans="1:17" s="99" customFormat="1" ht="18" x14ac:dyDescent="0.25">
      <c r="A69" s="119" t="str">
        <f>VLOOKUP(E69,'LISTADO ATM'!$A$2:$C$900,3,0)</f>
        <v>ESTE</v>
      </c>
      <c r="B69" s="134">
        <v>335861598</v>
      </c>
      <c r="C69" s="118">
        <v>44307.830509259256</v>
      </c>
      <c r="D69" s="119" t="s">
        <v>2485</v>
      </c>
      <c r="E69" s="120">
        <v>121</v>
      </c>
      <c r="F69" s="145" t="str">
        <f>VLOOKUP(E69,VIP!$A$2:$O12760,2,0)</f>
        <v>DRBR121</v>
      </c>
      <c r="G69" s="119" t="str">
        <f>VLOOKUP(E69,'LISTADO ATM'!$A$2:$B$899,2,0)</f>
        <v xml:space="preserve">ATM Oficina Bayaguana </v>
      </c>
      <c r="H69" s="119" t="str">
        <f>VLOOKUP(E69,VIP!$A$2:$O17681,7,FALSE)</f>
        <v>Si</v>
      </c>
      <c r="I69" s="119" t="str">
        <f>VLOOKUP(E69,VIP!$A$2:$O9646,8,FALSE)</f>
        <v>Si</v>
      </c>
      <c r="J69" s="119" t="str">
        <f>VLOOKUP(E69,VIP!$A$2:$O9596,8,FALSE)</f>
        <v>Si</v>
      </c>
      <c r="K69" s="119" t="str">
        <f>VLOOKUP(E69,VIP!$A$2:$O13170,6,0)</f>
        <v>SI</v>
      </c>
      <c r="L69" s="121" t="s">
        <v>2521</v>
      </c>
      <c r="M69" s="157" t="s">
        <v>2592</v>
      </c>
      <c r="N69" s="157" t="s">
        <v>2579</v>
      </c>
      <c r="O69" s="145" t="s">
        <v>2486</v>
      </c>
      <c r="P69" s="140"/>
      <c r="Q69" s="156">
        <v>44308.438726851855</v>
      </c>
    </row>
    <row r="70" spans="1:17" s="99" customFormat="1" ht="18" x14ac:dyDescent="0.25">
      <c r="A70" s="119" t="str">
        <f>VLOOKUP(E70,'LISTADO ATM'!$A$2:$C$900,3,0)</f>
        <v>NORTE</v>
      </c>
      <c r="B70" s="134">
        <v>335861599</v>
      </c>
      <c r="C70" s="118">
        <v>44307.832199074073</v>
      </c>
      <c r="D70" s="119" t="s">
        <v>2485</v>
      </c>
      <c r="E70" s="120">
        <v>965</v>
      </c>
      <c r="F70" s="145" t="str">
        <f>VLOOKUP(E70,VIP!$A$2:$O12759,2,0)</f>
        <v>DRBR965</v>
      </c>
      <c r="G70" s="119" t="str">
        <f>VLOOKUP(E70,'LISTADO ATM'!$A$2:$B$899,2,0)</f>
        <v xml:space="preserve">ATM S/M La Fuente FUN (Santiago) </v>
      </c>
      <c r="H70" s="119" t="str">
        <f>VLOOKUP(E70,VIP!$A$2:$O17680,7,FALSE)</f>
        <v>Si</v>
      </c>
      <c r="I70" s="119" t="str">
        <f>VLOOKUP(E70,VIP!$A$2:$O9645,8,FALSE)</f>
        <v>Si</v>
      </c>
      <c r="J70" s="119" t="str">
        <f>VLOOKUP(E70,VIP!$A$2:$O9595,8,FALSE)</f>
        <v>Si</v>
      </c>
      <c r="K70" s="119" t="str">
        <f>VLOOKUP(E70,VIP!$A$2:$O13169,6,0)</f>
        <v>NO</v>
      </c>
      <c r="L70" s="121" t="s">
        <v>2521</v>
      </c>
      <c r="M70" s="157" t="s">
        <v>2592</v>
      </c>
      <c r="N70" s="157" t="s">
        <v>2579</v>
      </c>
      <c r="O70" s="145" t="s">
        <v>2486</v>
      </c>
      <c r="P70" s="140"/>
      <c r="Q70" s="156">
        <v>44308.76458333333</v>
      </c>
    </row>
    <row r="71" spans="1:17" s="99" customFormat="1" ht="18" x14ac:dyDescent="0.25">
      <c r="A71" s="119" t="str">
        <f>VLOOKUP(E71,'LISTADO ATM'!$A$2:$C$900,3,0)</f>
        <v>ESTE</v>
      </c>
      <c r="B71" s="134">
        <v>335861600</v>
      </c>
      <c r="C71" s="118">
        <v>44307.836377314816</v>
      </c>
      <c r="D71" s="119" t="s">
        <v>2485</v>
      </c>
      <c r="E71" s="120">
        <v>385</v>
      </c>
      <c r="F71" s="145" t="str">
        <f>VLOOKUP(E71,VIP!$A$2:$O12758,2,0)</f>
        <v>DRBR385</v>
      </c>
      <c r="G71" s="119" t="str">
        <f>VLOOKUP(E71,'LISTADO ATM'!$A$2:$B$899,2,0)</f>
        <v xml:space="preserve">ATM Plaza Verón I </v>
      </c>
      <c r="H71" s="119" t="str">
        <f>VLOOKUP(E71,VIP!$A$2:$O17679,7,FALSE)</f>
        <v>Si</v>
      </c>
      <c r="I71" s="119" t="str">
        <f>VLOOKUP(E71,VIP!$A$2:$O9644,8,FALSE)</f>
        <v>Si</v>
      </c>
      <c r="J71" s="119" t="str">
        <f>VLOOKUP(E71,VIP!$A$2:$O9594,8,FALSE)</f>
        <v>Si</v>
      </c>
      <c r="K71" s="119" t="str">
        <f>VLOOKUP(E71,VIP!$A$2:$O13168,6,0)</f>
        <v>NO</v>
      </c>
      <c r="L71" s="121" t="s">
        <v>2452</v>
      </c>
      <c r="M71" s="157" t="s">
        <v>2592</v>
      </c>
      <c r="N71" s="157" t="s">
        <v>2579</v>
      </c>
      <c r="O71" s="145" t="s">
        <v>2486</v>
      </c>
      <c r="P71" s="140"/>
      <c r="Q71" s="156">
        <v>44308.438726851855</v>
      </c>
    </row>
    <row r="72" spans="1:17" s="99" customFormat="1" ht="18" x14ac:dyDescent="0.25">
      <c r="A72" s="119" t="str">
        <f>VLOOKUP(E72,'LISTADO ATM'!$A$2:$C$900,3,0)</f>
        <v>ESTE</v>
      </c>
      <c r="B72" s="134">
        <v>335861602</v>
      </c>
      <c r="C72" s="118">
        <v>44307.839178240742</v>
      </c>
      <c r="D72" s="119" t="s">
        <v>2485</v>
      </c>
      <c r="E72" s="120">
        <v>609</v>
      </c>
      <c r="F72" s="145" t="str">
        <f>VLOOKUP(E72,VIP!$A$2:$O12757,2,0)</f>
        <v>DRBR120</v>
      </c>
      <c r="G72" s="119" t="str">
        <f>VLOOKUP(E72,'LISTADO ATM'!$A$2:$B$899,2,0)</f>
        <v xml:space="preserve">ATM S/M Jumbo (San Pedro) </v>
      </c>
      <c r="H72" s="119" t="str">
        <f>VLOOKUP(E72,VIP!$A$2:$O17678,7,FALSE)</f>
        <v>Si</v>
      </c>
      <c r="I72" s="119" t="str">
        <f>VLOOKUP(E72,VIP!$A$2:$O9643,8,FALSE)</f>
        <v>Si</v>
      </c>
      <c r="J72" s="119" t="str">
        <f>VLOOKUP(E72,VIP!$A$2:$O9593,8,FALSE)</f>
        <v>Si</v>
      </c>
      <c r="K72" s="119" t="str">
        <f>VLOOKUP(E72,VIP!$A$2:$O13167,6,0)</f>
        <v>NO</v>
      </c>
      <c r="L72" s="121" t="s">
        <v>2521</v>
      </c>
      <c r="M72" s="157" t="s">
        <v>2592</v>
      </c>
      <c r="N72" s="157" t="s">
        <v>2579</v>
      </c>
      <c r="O72" s="145" t="s">
        <v>2486</v>
      </c>
      <c r="P72" s="140"/>
      <c r="Q72" s="156">
        <v>44308.438726851855</v>
      </c>
    </row>
    <row r="73" spans="1:17" s="99" customFormat="1" ht="18" x14ac:dyDescent="0.25">
      <c r="A73" s="119" t="str">
        <f>VLOOKUP(E73,'LISTADO ATM'!$A$2:$C$900,3,0)</f>
        <v>DISTRITO NACIONAL</v>
      </c>
      <c r="B73" s="134">
        <v>335861605</v>
      </c>
      <c r="C73" s="118">
        <v>44307.873807870368</v>
      </c>
      <c r="D73" s="119" t="s">
        <v>2182</v>
      </c>
      <c r="E73" s="120">
        <v>493</v>
      </c>
      <c r="F73" s="145" t="str">
        <f>VLOOKUP(E73,VIP!$A$2:$O12756,2,0)</f>
        <v>DRBR493</v>
      </c>
      <c r="G73" s="119" t="str">
        <f>VLOOKUP(E73,'LISTADO ATM'!$A$2:$B$899,2,0)</f>
        <v xml:space="preserve">ATM Oficina Haina Occidental II </v>
      </c>
      <c r="H73" s="119" t="str">
        <f>VLOOKUP(E73,VIP!$A$2:$O17677,7,FALSE)</f>
        <v>Si</v>
      </c>
      <c r="I73" s="119" t="str">
        <f>VLOOKUP(E73,VIP!$A$2:$O9642,8,FALSE)</f>
        <v>Si</v>
      </c>
      <c r="J73" s="119" t="str">
        <f>VLOOKUP(E73,VIP!$A$2:$O9592,8,FALSE)</f>
        <v>Si</v>
      </c>
      <c r="K73" s="119" t="str">
        <f>VLOOKUP(E73,VIP!$A$2:$O13166,6,0)</f>
        <v>NO</v>
      </c>
      <c r="L73" s="121" t="s">
        <v>2424</v>
      </c>
      <c r="M73" s="157" t="s">
        <v>2592</v>
      </c>
      <c r="N73" s="157" t="s">
        <v>2579</v>
      </c>
      <c r="O73" s="145" t="s">
        <v>2467</v>
      </c>
      <c r="P73" s="140"/>
      <c r="Q73" s="156">
        <v>44308.717361111114</v>
      </c>
    </row>
    <row r="74" spans="1:17" s="99" customFormat="1" ht="18" x14ac:dyDescent="0.25">
      <c r="A74" s="119" t="str">
        <f>VLOOKUP(E74,'LISTADO ATM'!$A$2:$C$900,3,0)</f>
        <v>DISTRITO NACIONAL</v>
      </c>
      <c r="B74" s="134">
        <v>335861606</v>
      </c>
      <c r="C74" s="118">
        <v>44307.874722222223</v>
      </c>
      <c r="D74" s="119" t="s">
        <v>2182</v>
      </c>
      <c r="E74" s="120">
        <v>264</v>
      </c>
      <c r="F74" s="145" t="str">
        <f>VLOOKUP(E74,VIP!$A$2:$O12755,2,0)</f>
        <v>DRBR264</v>
      </c>
      <c r="G74" s="119" t="str">
        <f>VLOOKUP(E74,'LISTADO ATM'!$A$2:$B$899,2,0)</f>
        <v xml:space="preserve">ATM S/M Nacional Independencia </v>
      </c>
      <c r="H74" s="119" t="str">
        <f>VLOOKUP(E74,VIP!$A$2:$O17676,7,FALSE)</f>
        <v>Si</v>
      </c>
      <c r="I74" s="119" t="str">
        <f>VLOOKUP(E74,VIP!$A$2:$O9641,8,FALSE)</f>
        <v>Si</v>
      </c>
      <c r="J74" s="119" t="str">
        <f>VLOOKUP(E74,VIP!$A$2:$O9591,8,FALSE)</f>
        <v>Si</v>
      </c>
      <c r="K74" s="119" t="str">
        <f>VLOOKUP(E74,VIP!$A$2:$O13165,6,0)</f>
        <v>SI</v>
      </c>
      <c r="L74" s="121" t="s">
        <v>2424</v>
      </c>
      <c r="M74" s="157" t="s">
        <v>2592</v>
      </c>
      <c r="N74" s="157" t="s">
        <v>2579</v>
      </c>
      <c r="O74" s="145" t="s">
        <v>2467</v>
      </c>
      <c r="P74" s="140"/>
      <c r="Q74" s="156">
        <v>44308.438726851855</v>
      </c>
    </row>
    <row r="75" spans="1:17" s="99" customFormat="1" ht="18" x14ac:dyDescent="0.25">
      <c r="A75" s="119" t="str">
        <f>VLOOKUP(E75,'LISTADO ATM'!$A$2:$C$900,3,0)</f>
        <v>NORTE</v>
      </c>
      <c r="B75" s="134">
        <v>335861607</v>
      </c>
      <c r="C75" s="118">
        <v>44307.875636574077</v>
      </c>
      <c r="D75" s="119" t="s">
        <v>2182</v>
      </c>
      <c r="E75" s="120">
        <v>689</v>
      </c>
      <c r="F75" s="145" t="str">
        <f>VLOOKUP(E75,VIP!$A$2:$O12754,2,0)</f>
        <v>DRBR689</v>
      </c>
      <c r="G75" s="119" t="str">
        <f>VLOOKUP(E75,'LISTADO ATM'!$A$2:$B$899,2,0)</f>
        <v>ATM Eco Petroleo Villa Gonzalez</v>
      </c>
      <c r="H75" s="119" t="str">
        <f>VLOOKUP(E75,VIP!$A$2:$O17675,7,FALSE)</f>
        <v>NO</v>
      </c>
      <c r="I75" s="119" t="str">
        <f>VLOOKUP(E75,VIP!$A$2:$O9640,8,FALSE)</f>
        <v>NO</v>
      </c>
      <c r="J75" s="119" t="str">
        <f>VLOOKUP(E75,VIP!$A$2:$O9590,8,FALSE)</f>
        <v>NO</v>
      </c>
      <c r="K75" s="119" t="str">
        <f>VLOOKUP(E75,VIP!$A$2:$O13164,6,0)</f>
        <v>NO</v>
      </c>
      <c r="L75" s="121" t="s">
        <v>2221</v>
      </c>
      <c r="M75" s="157" t="s">
        <v>2592</v>
      </c>
      <c r="N75" s="157" t="s">
        <v>2579</v>
      </c>
      <c r="O75" s="145" t="s">
        <v>2467</v>
      </c>
      <c r="P75" s="140"/>
      <c r="Q75" s="156">
        <v>44308.438726851855</v>
      </c>
    </row>
    <row r="76" spans="1:17" s="99" customFormat="1" ht="18" x14ac:dyDescent="0.25">
      <c r="A76" s="119" t="str">
        <f>VLOOKUP(E76,'LISTADO ATM'!$A$2:$C$900,3,0)</f>
        <v>ESTE</v>
      </c>
      <c r="B76" s="134">
        <v>335861608</v>
      </c>
      <c r="C76" s="118">
        <v>44307.876666666663</v>
      </c>
      <c r="D76" s="119" t="s">
        <v>2182</v>
      </c>
      <c r="E76" s="120">
        <v>368</v>
      </c>
      <c r="F76" s="145" t="str">
        <f>VLOOKUP(E76,VIP!$A$2:$O12753,2,0)</f>
        <v xml:space="preserve">DRBR368 </v>
      </c>
      <c r="G76" s="119" t="str">
        <f>VLOOKUP(E76,'LISTADO ATM'!$A$2:$B$899,2,0)</f>
        <v>ATM Ayuntamiento Peralvillo</v>
      </c>
      <c r="H76" s="119" t="str">
        <f>VLOOKUP(E76,VIP!$A$2:$O17674,7,FALSE)</f>
        <v>N/A</v>
      </c>
      <c r="I76" s="119" t="str">
        <f>VLOOKUP(E76,VIP!$A$2:$O9639,8,FALSE)</f>
        <v>N/A</v>
      </c>
      <c r="J76" s="119" t="str">
        <f>VLOOKUP(E76,VIP!$A$2:$O9589,8,FALSE)</f>
        <v>N/A</v>
      </c>
      <c r="K76" s="119" t="str">
        <f>VLOOKUP(E76,VIP!$A$2:$O13163,6,0)</f>
        <v>N/A</v>
      </c>
      <c r="L76" s="121" t="s">
        <v>2424</v>
      </c>
      <c r="M76" s="157" t="s">
        <v>2592</v>
      </c>
      <c r="N76" s="157" t="s">
        <v>2579</v>
      </c>
      <c r="O76" s="145" t="s">
        <v>2467</v>
      </c>
      <c r="P76" s="140"/>
      <c r="Q76" s="156">
        <v>44308.603703703702</v>
      </c>
    </row>
    <row r="77" spans="1:17" s="99" customFormat="1" ht="18" x14ac:dyDescent="0.25">
      <c r="A77" s="119" t="str">
        <f>VLOOKUP(E77,'LISTADO ATM'!$A$2:$C$900,3,0)</f>
        <v>SUR</v>
      </c>
      <c r="B77" s="134">
        <v>335861609</v>
      </c>
      <c r="C77" s="118">
        <v>44307.877384259256</v>
      </c>
      <c r="D77" s="119" t="s">
        <v>2485</v>
      </c>
      <c r="E77" s="120">
        <v>825</v>
      </c>
      <c r="F77" s="145" t="str">
        <f>VLOOKUP(E77,VIP!$A$2:$O12752,2,0)</f>
        <v>DRBR825</v>
      </c>
      <c r="G77" s="119" t="str">
        <f>VLOOKUP(E77,'LISTADO ATM'!$A$2:$B$899,2,0)</f>
        <v xml:space="preserve">ATM Estacion Eco Cibeles (Las Matas de Farfán) </v>
      </c>
      <c r="H77" s="119" t="str">
        <f>VLOOKUP(E77,VIP!$A$2:$O17673,7,FALSE)</f>
        <v>Si</v>
      </c>
      <c r="I77" s="119" t="str">
        <f>VLOOKUP(E77,VIP!$A$2:$O9638,8,FALSE)</f>
        <v>Si</v>
      </c>
      <c r="J77" s="119" t="str">
        <f>VLOOKUP(E77,VIP!$A$2:$O9588,8,FALSE)</f>
        <v>Si</v>
      </c>
      <c r="K77" s="119" t="str">
        <f>VLOOKUP(E77,VIP!$A$2:$O13162,6,0)</f>
        <v>NO</v>
      </c>
      <c r="L77" s="121" t="s">
        <v>2452</v>
      </c>
      <c r="M77" s="157" t="s">
        <v>2592</v>
      </c>
      <c r="N77" s="157" t="s">
        <v>2579</v>
      </c>
      <c r="O77" s="145" t="s">
        <v>2486</v>
      </c>
      <c r="P77" s="140"/>
      <c r="Q77" s="156">
        <v>44308.603703703702</v>
      </c>
    </row>
    <row r="78" spans="1:17" s="99" customFormat="1" ht="18" x14ac:dyDescent="0.25">
      <c r="A78" s="119" t="str">
        <f>VLOOKUP(E78,'LISTADO ATM'!$A$2:$C$900,3,0)</f>
        <v>DISTRITO NACIONAL</v>
      </c>
      <c r="B78" s="134">
        <v>335861610</v>
      </c>
      <c r="C78" s="118">
        <v>44307.877453703702</v>
      </c>
      <c r="D78" s="119" t="s">
        <v>2182</v>
      </c>
      <c r="E78" s="120">
        <v>562</v>
      </c>
      <c r="F78" s="145" t="str">
        <f>VLOOKUP(E78,VIP!$A$2:$O12751,2,0)</f>
        <v>DRBR226</v>
      </c>
      <c r="G78" s="119" t="str">
        <f>VLOOKUP(E78,'LISTADO ATM'!$A$2:$B$899,2,0)</f>
        <v xml:space="preserve">ATM S/M Jumbo Carretera Mella </v>
      </c>
      <c r="H78" s="119" t="str">
        <f>VLOOKUP(E78,VIP!$A$2:$O17672,7,FALSE)</f>
        <v>Si</v>
      </c>
      <c r="I78" s="119" t="str">
        <f>VLOOKUP(E78,VIP!$A$2:$O9637,8,FALSE)</f>
        <v>Si</v>
      </c>
      <c r="J78" s="119" t="str">
        <f>VLOOKUP(E78,VIP!$A$2:$O9587,8,FALSE)</f>
        <v>Si</v>
      </c>
      <c r="K78" s="119" t="str">
        <f>VLOOKUP(E78,VIP!$A$2:$O13161,6,0)</f>
        <v>SI</v>
      </c>
      <c r="L78" s="121" t="s">
        <v>2424</v>
      </c>
      <c r="M78" s="157" t="s">
        <v>2592</v>
      </c>
      <c r="N78" s="157" t="s">
        <v>2579</v>
      </c>
      <c r="O78" s="145" t="s">
        <v>2467</v>
      </c>
      <c r="P78" s="140"/>
      <c r="Q78" s="156">
        <v>44308.603703703702</v>
      </c>
    </row>
    <row r="79" spans="1:17" s="99" customFormat="1" ht="18" x14ac:dyDescent="0.25">
      <c r="A79" s="119" t="str">
        <f>VLOOKUP(E79,'LISTADO ATM'!$A$2:$C$900,3,0)</f>
        <v>DISTRITO NACIONAL</v>
      </c>
      <c r="B79" s="134">
        <v>335861611</v>
      </c>
      <c r="C79" s="118">
        <v>44307.879293981481</v>
      </c>
      <c r="D79" s="119" t="s">
        <v>2182</v>
      </c>
      <c r="E79" s="120">
        <v>755</v>
      </c>
      <c r="F79" s="145" t="str">
        <f>VLOOKUP(E79,VIP!$A$2:$O12750,2,0)</f>
        <v>DRBR755</v>
      </c>
      <c r="G79" s="119" t="str">
        <f>VLOOKUP(E79,'LISTADO ATM'!$A$2:$B$899,2,0)</f>
        <v xml:space="preserve">ATM Oficina Galería del Este (Plaza) </v>
      </c>
      <c r="H79" s="119" t="str">
        <f>VLOOKUP(E79,VIP!$A$2:$O17671,7,FALSE)</f>
        <v>Si</v>
      </c>
      <c r="I79" s="119" t="str">
        <f>VLOOKUP(E79,VIP!$A$2:$O9636,8,FALSE)</f>
        <v>Si</v>
      </c>
      <c r="J79" s="119" t="str">
        <f>VLOOKUP(E79,VIP!$A$2:$O9586,8,FALSE)</f>
        <v>Si</v>
      </c>
      <c r="K79" s="119" t="str">
        <f>VLOOKUP(E79,VIP!$A$2:$O13160,6,0)</f>
        <v>NO</v>
      </c>
      <c r="L79" s="121" t="s">
        <v>2221</v>
      </c>
      <c r="M79" s="157" t="s">
        <v>2592</v>
      </c>
      <c r="N79" s="157" t="s">
        <v>2579</v>
      </c>
      <c r="O79" s="145" t="s">
        <v>2467</v>
      </c>
      <c r="P79" s="140"/>
      <c r="Q79" s="156">
        <v>44308.438726851855</v>
      </c>
    </row>
    <row r="80" spans="1:17" s="99" customFormat="1" ht="18" x14ac:dyDescent="0.25">
      <c r="A80" s="119" t="str">
        <f>VLOOKUP(E80,'LISTADO ATM'!$A$2:$C$900,3,0)</f>
        <v>DISTRITO NACIONAL</v>
      </c>
      <c r="B80" s="134">
        <v>335861612</v>
      </c>
      <c r="C80" s="118">
        <v>44307.879907407405</v>
      </c>
      <c r="D80" s="119" t="s">
        <v>2461</v>
      </c>
      <c r="E80" s="120">
        <v>561</v>
      </c>
      <c r="F80" s="145" t="str">
        <f>VLOOKUP(E80,VIP!$A$2:$O12749,2,0)</f>
        <v>DRBR133</v>
      </c>
      <c r="G80" s="119" t="str">
        <f>VLOOKUP(E80,'LISTADO ATM'!$A$2:$B$899,2,0)</f>
        <v xml:space="preserve">ATM Comando Regional P.N. S.D. Este </v>
      </c>
      <c r="H80" s="119" t="str">
        <f>VLOOKUP(E80,VIP!$A$2:$O17670,7,FALSE)</f>
        <v>Si</v>
      </c>
      <c r="I80" s="119" t="str">
        <f>VLOOKUP(E80,VIP!$A$2:$O9635,8,FALSE)</f>
        <v>Si</v>
      </c>
      <c r="J80" s="119" t="str">
        <f>VLOOKUP(E80,VIP!$A$2:$O9585,8,FALSE)</f>
        <v>Si</v>
      </c>
      <c r="K80" s="119" t="str">
        <f>VLOOKUP(E80,VIP!$A$2:$O13159,6,0)</f>
        <v>NO</v>
      </c>
      <c r="L80" s="121" t="s">
        <v>2452</v>
      </c>
      <c r="M80" s="157" t="s">
        <v>2592</v>
      </c>
      <c r="N80" s="117" t="s">
        <v>2465</v>
      </c>
      <c r="O80" s="146" t="s">
        <v>2466</v>
      </c>
      <c r="P80" s="140"/>
      <c r="Q80" s="156">
        <v>44308.603703703702</v>
      </c>
    </row>
    <row r="81" spans="1:17" ht="18" x14ac:dyDescent="0.25">
      <c r="A81" s="119" t="str">
        <f>VLOOKUP(E81,'LISTADO ATM'!$A$2:$C$900,3,0)</f>
        <v>NORTE</v>
      </c>
      <c r="B81" s="134">
        <v>335861614</v>
      </c>
      <c r="C81" s="118">
        <v>44307.93681712963</v>
      </c>
      <c r="D81" s="119" t="s">
        <v>2183</v>
      </c>
      <c r="E81" s="120">
        <v>64</v>
      </c>
      <c r="F81" s="146" t="str">
        <f>VLOOKUP(E81,VIP!$A$2:$O12753,2,0)</f>
        <v>DRBR064</v>
      </c>
      <c r="G81" s="119" t="str">
        <f>VLOOKUP(E81,'LISTADO ATM'!$A$2:$B$899,2,0)</f>
        <v xml:space="preserve">ATM COOPALINA (Cotuí) </v>
      </c>
      <c r="H81" s="119" t="str">
        <f>VLOOKUP(E81,VIP!$A$2:$O17674,7,FALSE)</f>
        <v>Si</v>
      </c>
      <c r="I81" s="119" t="str">
        <f>VLOOKUP(E81,VIP!$A$2:$O9639,8,FALSE)</f>
        <v>Si</v>
      </c>
      <c r="J81" s="119" t="str">
        <f>VLOOKUP(E81,VIP!$A$2:$O9589,8,FALSE)</f>
        <v>Si</v>
      </c>
      <c r="K81" s="119" t="str">
        <f>VLOOKUP(E81,VIP!$A$2:$O13163,6,0)</f>
        <v>NO</v>
      </c>
      <c r="L81" s="121" t="s">
        <v>2581</v>
      </c>
      <c r="M81" s="157" t="s">
        <v>2592</v>
      </c>
      <c r="N81" s="157" t="s">
        <v>2579</v>
      </c>
      <c r="O81" s="146" t="s">
        <v>2494</v>
      </c>
      <c r="P81" s="140"/>
      <c r="Q81" s="156">
        <v>44308.603703703702</v>
      </c>
    </row>
    <row r="82" spans="1:17" ht="18" x14ac:dyDescent="0.25">
      <c r="A82" s="119" t="str">
        <f>VLOOKUP(E82,'LISTADO ATM'!$A$2:$C$900,3,0)</f>
        <v>ESTE</v>
      </c>
      <c r="B82" s="134">
        <v>335861615</v>
      </c>
      <c r="C82" s="118">
        <v>44307.938159722224</v>
      </c>
      <c r="D82" s="119" t="s">
        <v>2182</v>
      </c>
      <c r="E82" s="120">
        <v>613</v>
      </c>
      <c r="F82" s="146" t="str">
        <f>VLOOKUP(E82,VIP!$A$2:$O12752,2,0)</f>
        <v>DRBR145</v>
      </c>
      <c r="G82" s="119" t="str">
        <f>VLOOKUP(E82,'LISTADO ATM'!$A$2:$B$899,2,0)</f>
        <v xml:space="preserve">ATM Almacenes Zaglul (La Altagracia) </v>
      </c>
      <c r="H82" s="119" t="str">
        <f>VLOOKUP(E82,VIP!$A$2:$O17673,7,FALSE)</f>
        <v>Si</v>
      </c>
      <c r="I82" s="119" t="str">
        <f>VLOOKUP(E82,VIP!$A$2:$O9638,8,FALSE)</f>
        <v>Si</v>
      </c>
      <c r="J82" s="119" t="str">
        <f>VLOOKUP(E82,VIP!$A$2:$O9588,8,FALSE)</f>
        <v>Si</v>
      </c>
      <c r="K82" s="119" t="str">
        <f>VLOOKUP(E82,VIP!$A$2:$O13162,6,0)</f>
        <v>NO</v>
      </c>
      <c r="L82" s="121" t="s">
        <v>2581</v>
      </c>
      <c r="M82" s="157" t="s">
        <v>2592</v>
      </c>
      <c r="N82" s="157" t="s">
        <v>2579</v>
      </c>
      <c r="O82" s="146" t="s">
        <v>2467</v>
      </c>
      <c r="P82" s="140"/>
      <c r="Q82" s="156">
        <v>44308.438726851855</v>
      </c>
    </row>
    <row r="83" spans="1:17" ht="18" x14ac:dyDescent="0.25">
      <c r="A83" s="119" t="str">
        <f>VLOOKUP(E83,'LISTADO ATM'!$A$2:$C$900,3,0)</f>
        <v>DISTRITO NACIONAL</v>
      </c>
      <c r="B83" s="134">
        <v>335861616</v>
      </c>
      <c r="C83" s="118">
        <v>44307.939050925925</v>
      </c>
      <c r="D83" s="119" t="s">
        <v>2182</v>
      </c>
      <c r="E83" s="120">
        <v>686</v>
      </c>
      <c r="F83" s="146" t="str">
        <f>VLOOKUP(E83,VIP!$A$2:$O12751,2,0)</f>
        <v>DRBR686</v>
      </c>
      <c r="G83" s="119" t="str">
        <f>VLOOKUP(E83,'LISTADO ATM'!$A$2:$B$899,2,0)</f>
        <v>ATM Autoservicio Oficina Máximo Gómez</v>
      </c>
      <c r="H83" s="119" t="str">
        <f>VLOOKUP(E83,VIP!$A$2:$O17672,7,FALSE)</f>
        <v>Si</v>
      </c>
      <c r="I83" s="119" t="str">
        <f>VLOOKUP(E83,VIP!$A$2:$O9637,8,FALSE)</f>
        <v>Si</v>
      </c>
      <c r="J83" s="119" t="str">
        <f>VLOOKUP(E83,VIP!$A$2:$O9587,8,FALSE)</f>
        <v>Si</v>
      </c>
      <c r="K83" s="119" t="str">
        <f>VLOOKUP(E83,VIP!$A$2:$O13161,6,0)</f>
        <v>NO</v>
      </c>
      <c r="L83" s="121" t="s">
        <v>2221</v>
      </c>
      <c r="M83" s="157" t="s">
        <v>2592</v>
      </c>
      <c r="N83" s="157" t="s">
        <v>2579</v>
      </c>
      <c r="O83" s="146" t="s">
        <v>2467</v>
      </c>
      <c r="P83" s="140"/>
      <c r="Q83" s="156">
        <v>44308.6875</v>
      </c>
    </row>
    <row r="84" spans="1:17" ht="18" x14ac:dyDescent="0.25">
      <c r="A84" s="119" t="str">
        <f>VLOOKUP(E84,'LISTADO ATM'!$A$2:$C$900,3,0)</f>
        <v>DISTRITO NACIONAL</v>
      </c>
      <c r="B84" s="134">
        <v>335861618</v>
      </c>
      <c r="C84" s="118">
        <v>44307.993263888886</v>
      </c>
      <c r="D84" s="119" t="s">
        <v>2182</v>
      </c>
      <c r="E84" s="120">
        <v>696</v>
      </c>
      <c r="F84" s="146" t="str">
        <f>VLOOKUP(E84,VIP!$A$2:$O12761,2,0)</f>
        <v>DRBR696</v>
      </c>
      <c r="G84" s="119" t="str">
        <f>VLOOKUP(E84,'LISTADO ATM'!$A$2:$B$899,2,0)</f>
        <v>ATM Olé Jacobo Majluta</v>
      </c>
      <c r="H84" s="119" t="str">
        <f>VLOOKUP(E84,VIP!$A$2:$O17682,7,FALSE)</f>
        <v>Si</v>
      </c>
      <c r="I84" s="119" t="str">
        <f>VLOOKUP(E84,VIP!$A$2:$O9647,8,FALSE)</f>
        <v>Si</v>
      </c>
      <c r="J84" s="119" t="str">
        <f>VLOOKUP(E84,VIP!$A$2:$O9597,8,FALSE)</f>
        <v>Si</v>
      </c>
      <c r="K84" s="119" t="str">
        <f>VLOOKUP(E84,VIP!$A$2:$O13171,6,0)</f>
        <v>NO</v>
      </c>
      <c r="L84" s="121" t="s">
        <v>2481</v>
      </c>
      <c r="M84" s="157" t="s">
        <v>2592</v>
      </c>
      <c r="N84" s="157" t="s">
        <v>2579</v>
      </c>
      <c r="O84" s="146" t="s">
        <v>2467</v>
      </c>
      <c r="P84" s="140"/>
      <c r="Q84" s="156">
        <v>44308.604166666664</v>
      </c>
    </row>
    <row r="85" spans="1:17" ht="18" x14ac:dyDescent="0.25">
      <c r="A85" s="119" t="str">
        <f>VLOOKUP(E85,'LISTADO ATM'!$A$2:$C$900,3,0)</f>
        <v>ESTE</v>
      </c>
      <c r="B85" s="134">
        <v>335861619</v>
      </c>
      <c r="C85" s="118">
        <v>44307.994131944448</v>
      </c>
      <c r="D85" s="119" t="s">
        <v>2182</v>
      </c>
      <c r="E85" s="120">
        <v>480</v>
      </c>
      <c r="F85" s="146" t="str">
        <f>VLOOKUP(E85,VIP!$A$2:$O12760,2,0)</f>
        <v>DRBR480</v>
      </c>
      <c r="G85" s="119" t="str">
        <f>VLOOKUP(E85,'LISTADO ATM'!$A$2:$B$899,2,0)</f>
        <v>ATM UNP Farmaconal Higuey</v>
      </c>
      <c r="H85" s="119" t="str">
        <f>VLOOKUP(E85,VIP!$A$2:$O17681,7,FALSE)</f>
        <v>N/A</v>
      </c>
      <c r="I85" s="119" t="str">
        <f>VLOOKUP(E85,VIP!$A$2:$O9646,8,FALSE)</f>
        <v>N/A</v>
      </c>
      <c r="J85" s="119" t="str">
        <f>VLOOKUP(E85,VIP!$A$2:$O9596,8,FALSE)</f>
        <v>N/A</v>
      </c>
      <c r="K85" s="119" t="str">
        <f>VLOOKUP(E85,VIP!$A$2:$O13170,6,0)</f>
        <v>N/A</v>
      </c>
      <c r="L85" s="121" t="s">
        <v>2481</v>
      </c>
      <c r="M85" s="157" t="s">
        <v>2592</v>
      </c>
      <c r="N85" s="157" t="s">
        <v>2579</v>
      </c>
      <c r="O85" s="146" t="s">
        <v>2467</v>
      </c>
      <c r="P85" s="140"/>
      <c r="Q85" s="156">
        <v>44308.603703703702</v>
      </c>
    </row>
    <row r="86" spans="1:17" ht="18" x14ac:dyDescent="0.25">
      <c r="A86" s="119" t="str">
        <f>VLOOKUP(E86,'LISTADO ATM'!$A$2:$C$900,3,0)</f>
        <v>ESTE</v>
      </c>
      <c r="B86" s="134">
        <v>335861620</v>
      </c>
      <c r="C86" s="118">
        <v>44308.001111111109</v>
      </c>
      <c r="D86" s="119" t="s">
        <v>2485</v>
      </c>
      <c r="E86" s="120">
        <v>963</v>
      </c>
      <c r="F86" s="146" t="str">
        <f>VLOOKUP(E86,VIP!$A$2:$O12759,2,0)</f>
        <v>DRBR963</v>
      </c>
      <c r="G86" s="119" t="str">
        <f>VLOOKUP(E86,'LISTADO ATM'!$A$2:$B$899,2,0)</f>
        <v xml:space="preserve">ATM Multiplaza La Romana </v>
      </c>
      <c r="H86" s="119" t="str">
        <f>VLOOKUP(E86,VIP!$A$2:$O17680,7,FALSE)</f>
        <v>Si</v>
      </c>
      <c r="I86" s="119" t="str">
        <f>VLOOKUP(E86,VIP!$A$2:$O9645,8,FALSE)</f>
        <v>Si</v>
      </c>
      <c r="J86" s="119" t="str">
        <f>VLOOKUP(E86,VIP!$A$2:$O9595,8,FALSE)</f>
        <v>Si</v>
      </c>
      <c r="K86" s="119" t="str">
        <f>VLOOKUP(E86,VIP!$A$2:$O13169,6,0)</f>
        <v>NO</v>
      </c>
      <c r="L86" s="121" t="s">
        <v>2518</v>
      </c>
      <c r="M86" s="157" t="s">
        <v>2592</v>
      </c>
      <c r="N86" s="157" t="s">
        <v>2579</v>
      </c>
      <c r="O86" s="146" t="s">
        <v>2486</v>
      </c>
      <c r="P86" s="140"/>
      <c r="Q86" s="156">
        <v>44308.603703703702</v>
      </c>
    </row>
    <row r="87" spans="1:17" ht="18" x14ac:dyDescent="0.25">
      <c r="A87" s="119" t="str">
        <f>VLOOKUP(E87,'LISTADO ATM'!$A$2:$C$900,3,0)</f>
        <v>DISTRITO NACIONAL</v>
      </c>
      <c r="B87" s="134">
        <v>335861622</v>
      </c>
      <c r="C87" s="118">
        <v>44308.004282407404</v>
      </c>
      <c r="D87" s="119" t="s">
        <v>2182</v>
      </c>
      <c r="E87" s="120">
        <v>908</v>
      </c>
      <c r="F87" s="146" t="str">
        <f>VLOOKUP(E87,VIP!$A$2:$O12758,2,0)</f>
        <v>DRBR16D</v>
      </c>
      <c r="G87" s="119" t="str">
        <f>VLOOKUP(E87,'LISTADO ATM'!$A$2:$B$899,2,0)</f>
        <v xml:space="preserve">ATM Oficina Plaza Botánika </v>
      </c>
      <c r="H87" s="119" t="str">
        <f>VLOOKUP(E87,VIP!$A$2:$O17679,7,FALSE)</f>
        <v>Si</v>
      </c>
      <c r="I87" s="119" t="str">
        <f>VLOOKUP(E87,VIP!$A$2:$O9644,8,FALSE)</f>
        <v>Si</v>
      </c>
      <c r="J87" s="119" t="str">
        <f>VLOOKUP(E87,VIP!$A$2:$O9594,8,FALSE)</f>
        <v>Si</v>
      </c>
      <c r="K87" s="119" t="str">
        <f>VLOOKUP(E87,VIP!$A$2:$O13168,6,0)</f>
        <v>NO</v>
      </c>
      <c r="L87" s="121" t="s">
        <v>2221</v>
      </c>
      <c r="M87" s="157" t="s">
        <v>2592</v>
      </c>
      <c r="N87" s="157" t="s">
        <v>2579</v>
      </c>
      <c r="O87" s="146" t="s">
        <v>2467</v>
      </c>
      <c r="P87" s="140"/>
      <c r="Q87" s="156">
        <v>44308.603703703702</v>
      </c>
    </row>
    <row r="88" spans="1:17" ht="18" x14ac:dyDescent="0.25">
      <c r="A88" s="119" t="str">
        <f>VLOOKUP(E88,'LISTADO ATM'!$A$2:$C$900,3,0)</f>
        <v>DISTRITO NACIONAL</v>
      </c>
      <c r="B88" s="134">
        <v>335861623</v>
      </c>
      <c r="C88" s="118">
        <v>44308.005162037036</v>
      </c>
      <c r="D88" s="119" t="s">
        <v>2182</v>
      </c>
      <c r="E88" s="120">
        <v>235</v>
      </c>
      <c r="F88" s="146" t="str">
        <f>VLOOKUP(E88,VIP!$A$2:$O12757,2,0)</f>
        <v>DRBR235</v>
      </c>
      <c r="G88" s="119" t="str">
        <f>VLOOKUP(E88,'LISTADO ATM'!$A$2:$B$899,2,0)</f>
        <v xml:space="preserve">ATM Oficina Multicentro La Sirena San Isidro </v>
      </c>
      <c r="H88" s="119" t="str">
        <f>VLOOKUP(E88,VIP!$A$2:$O17678,7,FALSE)</f>
        <v>Si</v>
      </c>
      <c r="I88" s="119" t="str">
        <f>VLOOKUP(E88,VIP!$A$2:$O9643,8,FALSE)</f>
        <v>Si</v>
      </c>
      <c r="J88" s="119" t="str">
        <f>VLOOKUP(E88,VIP!$A$2:$O9593,8,FALSE)</f>
        <v>Si</v>
      </c>
      <c r="K88" s="119" t="str">
        <f>VLOOKUP(E88,VIP!$A$2:$O13167,6,0)</f>
        <v>SI</v>
      </c>
      <c r="L88" s="121" t="s">
        <v>2221</v>
      </c>
      <c r="M88" s="157" t="s">
        <v>2592</v>
      </c>
      <c r="N88" s="157" t="s">
        <v>2579</v>
      </c>
      <c r="O88" s="146" t="s">
        <v>2467</v>
      </c>
      <c r="P88" s="140"/>
      <c r="Q88" s="156">
        <v>44308.603703703702</v>
      </c>
    </row>
    <row r="89" spans="1:17" ht="18" x14ac:dyDescent="0.25">
      <c r="A89" s="119" t="str">
        <f>VLOOKUP(E89,'LISTADO ATM'!$A$2:$C$900,3,0)</f>
        <v>DISTRITO NACIONAL</v>
      </c>
      <c r="B89" s="134">
        <v>335861624</v>
      </c>
      <c r="C89" s="118">
        <v>44308.026979166665</v>
      </c>
      <c r="D89" s="119" t="s">
        <v>2182</v>
      </c>
      <c r="E89" s="120">
        <v>14</v>
      </c>
      <c r="F89" s="146" t="str">
        <f>VLOOKUP(E89,VIP!$A$2:$O12756,2,0)</f>
        <v>DRBR014</v>
      </c>
      <c r="G89" s="119" t="str">
        <f>VLOOKUP(E89,'LISTADO ATM'!$A$2:$B$899,2,0)</f>
        <v xml:space="preserve">ATM Oficina Aeropuerto Las Américas I </v>
      </c>
      <c r="H89" s="119" t="str">
        <f>VLOOKUP(E89,VIP!$A$2:$O17677,7,FALSE)</f>
        <v>Si</v>
      </c>
      <c r="I89" s="119" t="str">
        <f>VLOOKUP(E89,VIP!$A$2:$O9642,8,FALSE)</f>
        <v>Si</v>
      </c>
      <c r="J89" s="119" t="str">
        <f>VLOOKUP(E89,VIP!$A$2:$O9592,8,FALSE)</f>
        <v>Si</v>
      </c>
      <c r="K89" s="119" t="str">
        <f>VLOOKUP(E89,VIP!$A$2:$O13166,6,0)</f>
        <v>NO</v>
      </c>
      <c r="L89" s="121" t="s">
        <v>2221</v>
      </c>
      <c r="M89" s="157" t="s">
        <v>2592</v>
      </c>
      <c r="N89" s="157" t="s">
        <v>2579</v>
      </c>
      <c r="O89" s="146" t="s">
        <v>2467</v>
      </c>
      <c r="P89" s="140"/>
      <c r="Q89" s="156">
        <v>44308.603703703702</v>
      </c>
    </row>
    <row r="90" spans="1:17" s="99" customFormat="1" ht="18" x14ac:dyDescent="0.25">
      <c r="A90" s="119" t="str">
        <f>VLOOKUP(E90,'LISTADO ATM'!$A$2:$C$900,3,0)</f>
        <v>NORTE</v>
      </c>
      <c r="B90" s="134">
        <v>335861626</v>
      </c>
      <c r="C90" s="118">
        <v>44308.032835648148</v>
      </c>
      <c r="D90" s="119" t="s">
        <v>2183</v>
      </c>
      <c r="E90" s="120">
        <v>288</v>
      </c>
      <c r="F90" s="147" t="str">
        <f>VLOOKUP(E90,VIP!$A$2:$O12755,2,0)</f>
        <v>DRBR288</v>
      </c>
      <c r="G90" s="119" t="str">
        <f>VLOOKUP(E90,'LISTADO ATM'!$A$2:$B$899,2,0)</f>
        <v xml:space="preserve">ATM Oficina Camino Real II (Puerto Plata) </v>
      </c>
      <c r="H90" s="119" t="str">
        <f>VLOOKUP(E90,VIP!$A$2:$O17676,7,FALSE)</f>
        <v>N/A</v>
      </c>
      <c r="I90" s="119" t="str">
        <f>VLOOKUP(E90,VIP!$A$2:$O9641,8,FALSE)</f>
        <v>N/A</v>
      </c>
      <c r="J90" s="119" t="str">
        <f>VLOOKUP(E90,VIP!$A$2:$O9591,8,FALSE)</f>
        <v>N/A</v>
      </c>
      <c r="K90" s="119" t="str">
        <f>VLOOKUP(E90,VIP!$A$2:$O13165,6,0)</f>
        <v>N/A</v>
      </c>
      <c r="L90" s="121" t="s">
        <v>2481</v>
      </c>
      <c r="M90" s="157" t="s">
        <v>2592</v>
      </c>
      <c r="N90" s="157" t="s">
        <v>2579</v>
      </c>
      <c r="O90" s="147" t="s">
        <v>2494</v>
      </c>
      <c r="P90" s="140"/>
      <c r="Q90" s="156">
        <v>44308.438726851855</v>
      </c>
    </row>
    <row r="91" spans="1:17" s="99" customFormat="1" ht="18" x14ac:dyDescent="0.25">
      <c r="A91" s="119" t="str">
        <f>VLOOKUP(E91,'LISTADO ATM'!$A$2:$C$900,3,0)</f>
        <v>DISTRITO NACIONAL</v>
      </c>
      <c r="B91" s="134">
        <v>335861627</v>
      </c>
      <c r="C91" s="118">
        <v>44308.03328703704</v>
      </c>
      <c r="D91" s="119" t="s">
        <v>2182</v>
      </c>
      <c r="E91" s="120">
        <v>858</v>
      </c>
      <c r="F91" s="147" t="str">
        <f>VLOOKUP(E91,VIP!$A$2:$O12754,2,0)</f>
        <v>DRBR858</v>
      </c>
      <c r="G91" s="119" t="str">
        <f>VLOOKUP(E91,'LISTADO ATM'!$A$2:$B$899,2,0)</f>
        <v xml:space="preserve">ATM Cooperativa Maestros (COOPNAMA) </v>
      </c>
      <c r="H91" s="119" t="str">
        <f>VLOOKUP(E91,VIP!$A$2:$O17675,7,FALSE)</f>
        <v>Si</v>
      </c>
      <c r="I91" s="119" t="str">
        <f>VLOOKUP(E91,VIP!$A$2:$O9640,8,FALSE)</f>
        <v>No</v>
      </c>
      <c r="J91" s="119" t="str">
        <f>VLOOKUP(E91,VIP!$A$2:$O9590,8,FALSE)</f>
        <v>No</v>
      </c>
      <c r="K91" s="119" t="str">
        <f>VLOOKUP(E91,VIP!$A$2:$O13164,6,0)</f>
        <v>NO</v>
      </c>
      <c r="L91" s="121" t="s">
        <v>2221</v>
      </c>
      <c r="M91" s="157" t="s">
        <v>2592</v>
      </c>
      <c r="N91" s="157" t="s">
        <v>2579</v>
      </c>
      <c r="O91" s="147" t="s">
        <v>2467</v>
      </c>
      <c r="P91" s="140"/>
      <c r="Q91" s="156">
        <v>44308.438726851855</v>
      </c>
    </row>
    <row r="92" spans="1:17" s="99" customFormat="1" ht="18" x14ac:dyDescent="0.25">
      <c r="A92" s="119" t="str">
        <f>VLOOKUP(E92,'LISTADO ATM'!$A$2:$C$900,3,0)</f>
        <v>NORTE</v>
      </c>
      <c r="B92" s="134">
        <v>335861628</v>
      </c>
      <c r="C92" s="118">
        <v>44308.050034722219</v>
      </c>
      <c r="D92" s="119" t="s">
        <v>2485</v>
      </c>
      <c r="E92" s="120">
        <v>538</v>
      </c>
      <c r="F92" s="147" t="str">
        <f>VLOOKUP(E92,VIP!$A$2:$O12753,2,0)</f>
        <v>DRBR538</v>
      </c>
      <c r="G92" s="119" t="str">
        <f>VLOOKUP(E92,'LISTADO ATM'!$A$2:$B$899,2,0)</f>
        <v>ATM  Autoservicio San Fco. Macorís</v>
      </c>
      <c r="H92" s="119" t="str">
        <f>VLOOKUP(E92,VIP!$A$2:$O17674,7,FALSE)</f>
        <v>Si</v>
      </c>
      <c r="I92" s="119" t="str">
        <f>VLOOKUP(E92,VIP!$A$2:$O9639,8,FALSE)</f>
        <v>Si</v>
      </c>
      <c r="J92" s="119" t="str">
        <f>VLOOKUP(E92,VIP!$A$2:$O9589,8,FALSE)</f>
        <v>Si</v>
      </c>
      <c r="K92" s="119" t="str">
        <f>VLOOKUP(E92,VIP!$A$2:$O13163,6,0)</f>
        <v>NO</v>
      </c>
      <c r="L92" s="121" t="s">
        <v>2521</v>
      </c>
      <c r="M92" s="157" t="s">
        <v>2592</v>
      </c>
      <c r="N92" s="157" t="s">
        <v>2579</v>
      </c>
      <c r="O92" s="147" t="s">
        <v>2486</v>
      </c>
      <c r="P92" s="140"/>
      <c r="Q92" s="156">
        <v>44308.603703703702</v>
      </c>
    </row>
    <row r="93" spans="1:17" s="99" customFormat="1" ht="18" x14ac:dyDescent="0.25">
      <c r="A93" s="119" t="str">
        <f>VLOOKUP(E93,'LISTADO ATM'!$A$2:$C$900,3,0)</f>
        <v>DISTRITO NACIONAL</v>
      </c>
      <c r="B93" s="134">
        <v>335861629</v>
      </c>
      <c r="C93" s="118">
        <v>44308.053819444445</v>
      </c>
      <c r="D93" s="119" t="s">
        <v>2182</v>
      </c>
      <c r="E93" s="120">
        <v>34</v>
      </c>
      <c r="F93" s="147" t="str">
        <f>VLOOKUP(E93,VIP!$A$2:$O12752,2,0)</f>
        <v>DRBR034</v>
      </c>
      <c r="G93" s="119" t="str">
        <f>VLOOKUP(E93,'LISTADO ATM'!$A$2:$B$899,2,0)</f>
        <v xml:space="preserve">ATM Plaza de la Salud </v>
      </c>
      <c r="H93" s="119" t="str">
        <f>VLOOKUP(E93,VIP!$A$2:$O17673,7,FALSE)</f>
        <v>Si</v>
      </c>
      <c r="I93" s="119" t="str">
        <f>VLOOKUP(E93,VIP!$A$2:$O9638,8,FALSE)</f>
        <v>Si</v>
      </c>
      <c r="J93" s="119" t="str">
        <f>VLOOKUP(E93,VIP!$A$2:$O9588,8,FALSE)</f>
        <v>Si</v>
      </c>
      <c r="K93" s="119" t="str">
        <f>VLOOKUP(E93,VIP!$A$2:$O13162,6,0)</f>
        <v>NO</v>
      </c>
      <c r="L93" s="121" t="s">
        <v>2221</v>
      </c>
      <c r="M93" s="157" t="s">
        <v>2592</v>
      </c>
      <c r="N93" s="157" t="s">
        <v>2579</v>
      </c>
      <c r="O93" s="147" t="s">
        <v>2467</v>
      </c>
      <c r="P93" s="140"/>
      <c r="Q93" s="156">
        <v>44308.603703703702</v>
      </c>
    </row>
    <row r="94" spans="1:17" s="99" customFormat="1" ht="18" x14ac:dyDescent="0.25">
      <c r="A94" s="119" t="str">
        <f>VLOOKUP(E94,'LISTADO ATM'!$A$2:$C$900,3,0)</f>
        <v>DISTRITO NACIONAL</v>
      </c>
      <c r="B94" s="134">
        <v>335861630</v>
      </c>
      <c r="C94" s="118">
        <v>44308.226435185185</v>
      </c>
      <c r="D94" s="119" t="s">
        <v>2461</v>
      </c>
      <c r="E94" s="120">
        <v>906</v>
      </c>
      <c r="F94" s="147" t="str">
        <f>VLOOKUP(E94,VIP!$A$2:$O12764,2,0)</f>
        <v>DRBR906</v>
      </c>
      <c r="G94" s="119" t="str">
        <f>VLOOKUP(E94,'LISTADO ATM'!$A$2:$B$899,2,0)</f>
        <v xml:space="preserve">ATM MESCYT  </v>
      </c>
      <c r="H94" s="119" t="str">
        <f>VLOOKUP(E94,VIP!$A$2:$O17685,7,FALSE)</f>
        <v>Si</v>
      </c>
      <c r="I94" s="119" t="str">
        <f>VLOOKUP(E94,VIP!$A$2:$O9650,8,FALSE)</f>
        <v>Si</v>
      </c>
      <c r="J94" s="119" t="str">
        <f>VLOOKUP(E94,VIP!$A$2:$O9600,8,FALSE)</f>
        <v>Si</v>
      </c>
      <c r="K94" s="119" t="str">
        <f>VLOOKUP(E94,VIP!$A$2:$O13174,6,0)</f>
        <v>NO</v>
      </c>
      <c r="L94" s="121" t="s">
        <v>2452</v>
      </c>
      <c r="M94" s="157" t="s">
        <v>2592</v>
      </c>
      <c r="N94" s="117" t="s">
        <v>2465</v>
      </c>
      <c r="O94" s="147" t="s">
        <v>2466</v>
      </c>
      <c r="P94" s="140"/>
      <c r="Q94" s="156">
        <v>44308.603703703702</v>
      </c>
    </row>
    <row r="95" spans="1:17" s="99" customFormat="1" ht="18" x14ac:dyDescent="0.25">
      <c r="A95" s="119" t="str">
        <f>VLOOKUP(E95,'LISTADO ATM'!$A$2:$C$900,3,0)</f>
        <v>SUR</v>
      </c>
      <c r="B95" s="134">
        <v>335861636</v>
      </c>
      <c r="C95" s="118">
        <v>44308.306770833333</v>
      </c>
      <c r="D95" s="119" t="s">
        <v>2485</v>
      </c>
      <c r="E95" s="120">
        <v>5</v>
      </c>
      <c r="F95" s="147" t="str">
        <f>VLOOKUP(E95,VIP!$A$2:$O12763,2,0)</f>
        <v>DRBR005</v>
      </c>
      <c r="G95" s="119" t="str">
        <f>VLOOKUP(E95,'LISTADO ATM'!$A$2:$B$899,2,0)</f>
        <v>ATM Oficina Autoservicio Villa Ofelia (San Juan)</v>
      </c>
      <c r="H95" s="119" t="str">
        <f>VLOOKUP(E95,VIP!$A$2:$O17684,7,FALSE)</f>
        <v>Si</v>
      </c>
      <c r="I95" s="119" t="str">
        <f>VLOOKUP(E95,VIP!$A$2:$O9649,8,FALSE)</f>
        <v>Si</v>
      </c>
      <c r="J95" s="119" t="str">
        <f>VLOOKUP(E95,VIP!$A$2:$O9599,8,FALSE)</f>
        <v>Si</v>
      </c>
      <c r="K95" s="119" t="str">
        <f>VLOOKUP(E95,VIP!$A$2:$O13173,6,0)</f>
        <v>NO</v>
      </c>
      <c r="L95" s="121" t="s">
        <v>2518</v>
      </c>
      <c r="M95" s="157" t="s">
        <v>2592</v>
      </c>
      <c r="N95" s="157" t="s">
        <v>2579</v>
      </c>
      <c r="O95" s="147" t="s">
        <v>2486</v>
      </c>
      <c r="P95" s="140"/>
      <c r="Q95" s="156">
        <v>44308.77847222222</v>
      </c>
    </row>
    <row r="96" spans="1:17" s="99" customFormat="1" ht="18" x14ac:dyDescent="0.25">
      <c r="A96" s="119" t="str">
        <f>VLOOKUP(E96,'LISTADO ATM'!$A$2:$C$900,3,0)</f>
        <v>NORTE</v>
      </c>
      <c r="B96" s="134">
        <v>335861638</v>
      </c>
      <c r="C96" s="118">
        <v>44308.308738425927</v>
      </c>
      <c r="D96" s="119" t="s">
        <v>2485</v>
      </c>
      <c r="E96" s="120">
        <v>171</v>
      </c>
      <c r="F96" s="147" t="str">
        <f>VLOOKUP(E96,VIP!$A$2:$O12762,2,0)</f>
        <v>DRBR171</v>
      </c>
      <c r="G96" s="119" t="str">
        <f>VLOOKUP(E96,'LISTADO ATM'!$A$2:$B$899,2,0)</f>
        <v xml:space="preserve">ATM Oficina Moca </v>
      </c>
      <c r="H96" s="119" t="str">
        <f>VLOOKUP(E96,VIP!$A$2:$O17683,7,FALSE)</f>
        <v>Si</v>
      </c>
      <c r="I96" s="119" t="str">
        <f>VLOOKUP(E96,VIP!$A$2:$O9648,8,FALSE)</f>
        <v>Si</v>
      </c>
      <c r="J96" s="119" t="str">
        <f>VLOOKUP(E96,VIP!$A$2:$O9598,8,FALSE)</f>
        <v>Si</v>
      </c>
      <c r="K96" s="119" t="str">
        <f>VLOOKUP(E96,VIP!$A$2:$O13172,6,0)</f>
        <v>NO</v>
      </c>
      <c r="L96" s="201" t="s">
        <v>2584</v>
      </c>
      <c r="M96" s="157" t="s">
        <v>2592</v>
      </c>
      <c r="N96" s="117" t="s">
        <v>2465</v>
      </c>
      <c r="O96" s="147" t="s">
        <v>2486</v>
      </c>
      <c r="P96" s="140"/>
      <c r="Q96" s="156">
        <v>44308.789583333331</v>
      </c>
    </row>
    <row r="97" spans="1:17" s="99" customFormat="1" ht="18" x14ac:dyDescent="0.25">
      <c r="A97" s="119" t="str">
        <f>VLOOKUP(E97,'LISTADO ATM'!$A$2:$C$900,3,0)</f>
        <v>DISTRITO NACIONAL</v>
      </c>
      <c r="B97" s="134">
        <v>335861640</v>
      </c>
      <c r="C97" s="118">
        <v>44308.311331018522</v>
      </c>
      <c r="D97" s="119" t="s">
        <v>2485</v>
      </c>
      <c r="E97" s="120">
        <v>715</v>
      </c>
      <c r="F97" s="147" t="str">
        <f>VLOOKUP(E97,VIP!$A$2:$O12761,2,0)</f>
        <v>DRBR992</v>
      </c>
      <c r="G97" s="119" t="str">
        <f>VLOOKUP(E97,'LISTADO ATM'!$A$2:$B$899,2,0)</f>
        <v xml:space="preserve">ATM Oficina 27 de Febrero (Lobby) </v>
      </c>
      <c r="H97" s="119" t="str">
        <f>VLOOKUP(E97,VIP!$A$2:$O17682,7,FALSE)</f>
        <v>Si</v>
      </c>
      <c r="I97" s="119" t="str">
        <f>VLOOKUP(E97,VIP!$A$2:$O9647,8,FALSE)</f>
        <v>Si</v>
      </c>
      <c r="J97" s="119" t="str">
        <f>VLOOKUP(E97,VIP!$A$2:$O9597,8,FALSE)</f>
        <v>Si</v>
      </c>
      <c r="K97" s="119" t="str">
        <f>VLOOKUP(E97,VIP!$A$2:$O13171,6,0)</f>
        <v>NO</v>
      </c>
      <c r="L97" s="121" t="s">
        <v>2521</v>
      </c>
      <c r="M97" s="117" t="s">
        <v>2458</v>
      </c>
      <c r="N97" s="117" t="s">
        <v>2465</v>
      </c>
      <c r="O97" s="147" t="s">
        <v>2486</v>
      </c>
      <c r="P97" s="140"/>
      <c r="Q97" s="117" t="s">
        <v>2521</v>
      </c>
    </row>
    <row r="98" spans="1:17" s="99" customFormat="1" ht="18" x14ac:dyDescent="0.25">
      <c r="A98" s="119" t="str">
        <f>VLOOKUP(E98,'LISTADO ATM'!$A$2:$C$900,3,0)</f>
        <v>ESTE</v>
      </c>
      <c r="B98" s="134">
        <v>335861641</v>
      </c>
      <c r="C98" s="118">
        <v>44308.313171296293</v>
      </c>
      <c r="D98" s="119" t="s">
        <v>2182</v>
      </c>
      <c r="E98" s="120">
        <v>867</v>
      </c>
      <c r="F98" s="147" t="str">
        <f>VLOOKUP(E98,VIP!$A$2:$O12760,2,0)</f>
        <v>DRBR867</v>
      </c>
      <c r="G98" s="119" t="str">
        <f>VLOOKUP(E98,'LISTADO ATM'!$A$2:$B$899,2,0)</f>
        <v xml:space="preserve">ATM Estación Combustible Autopista El Coral </v>
      </c>
      <c r="H98" s="119" t="str">
        <f>VLOOKUP(E98,VIP!$A$2:$O17681,7,FALSE)</f>
        <v>Si</v>
      </c>
      <c r="I98" s="119" t="str">
        <f>VLOOKUP(E98,VIP!$A$2:$O9646,8,FALSE)</f>
        <v>Si</v>
      </c>
      <c r="J98" s="119" t="str">
        <f>VLOOKUP(E98,VIP!$A$2:$O9596,8,FALSE)</f>
        <v>Si</v>
      </c>
      <c r="K98" s="119" t="str">
        <f>VLOOKUP(E98,VIP!$A$2:$O13170,6,0)</f>
        <v>NO</v>
      </c>
      <c r="L98" s="121" t="s">
        <v>2247</v>
      </c>
      <c r="M98" s="157" t="s">
        <v>2592</v>
      </c>
      <c r="N98" s="157" t="s">
        <v>2579</v>
      </c>
      <c r="O98" s="147" t="s">
        <v>2467</v>
      </c>
      <c r="P98" s="140"/>
      <c r="Q98" s="156">
        <v>44308.603703703702</v>
      </c>
    </row>
    <row r="99" spans="1:17" s="99" customFormat="1" ht="18" x14ac:dyDescent="0.25">
      <c r="A99" s="119" t="str">
        <f>VLOOKUP(E99,'LISTADO ATM'!$A$2:$C$900,3,0)</f>
        <v>DISTRITO NACIONAL</v>
      </c>
      <c r="B99" s="134">
        <v>335861642</v>
      </c>
      <c r="C99" s="118">
        <v>44308.314525462964</v>
      </c>
      <c r="D99" s="119" t="s">
        <v>2182</v>
      </c>
      <c r="E99" s="120">
        <v>149</v>
      </c>
      <c r="F99" s="147" t="str">
        <f>VLOOKUP(E99,VIP!$A$2:$O12759,2,0)</f>
        <v>DRBR149</v>
      </c>
      <c r="G99" s="119" t="str">
        <f>VLOOKUP(E99,'LISTADO ATM'!$A$2:$B$899,2,0)</f>
        <v>ATM Estación Metro Concepción</v>
      </c>
      <c r="H99" s="119" t="str">
        <f>VLOOKUP(E99,VIP!$A$2:$O17680,7,FALSE)</f>
        <v>N/A</v>
      </c>
      <c r="I99" s="119" t="str">
        <f>VLOOKUP(E99,VIP!$A$2:$O9645,8,FALSE)</f>
        <v>N/A</v>
      </c>
      <c r="J99" s="119" t="str">
        <f>VLOOKUP(E99,VIP!$A$2:$O9595,8,FALSE)</f>
        <v>N/A</v>
      </c>
      <c r="K99" s="119" t="str">
        <f>VLOOKUP(E99,VIP!$A$2:$O13169,6,0)</f>
        <v>N/A</v>
      </c>
      <c r="L99" s="121" t="s">
        <v>2221</v>
      </c>
      <c r="M99" s="157" t="s">
        <v>2592</v>
      </c>
      <c r="N99" s="157" t="s">
        <v>2579</v>
      </c>
      <c r="O99" s="147" t="s">
        <v>2467</v>
      </c>
      <c r="P99" s="140"/>
      <c r="Q99" s="156">
        <v>44308.720833333333</v>
      </c>
    </row>
    <row r="100" spans="1:17" s="99" customFormat="1" ht="18" x14ac:dyDescent="0.25">
      <c r="A100" s="119" t="str">
        <f>VLOOKUP(E100,'LISTADO ATM'!$A$2:$C$900,3,0)</f>
        <v>ESTE</v>
      </c>
      <c r="B100" s="134">
        <v>335861644</v>
      </c>
      <c r="C100" s="118">
        <v>44308.314687500002</v>
      </c>
      <c r="D100" s="119" t="s">
        <v>2182</v>
      </c>
      <c r="E100" s="120">
        <v>159</v>
      </c>
      <c r="F100" s="147" t="str">
        <f>VLOOKUP(E100,VIP!$A$2:$O12758,2,0)</f>
        <v>DRBR159</v>
      </c>
      <c r="G100" s="119" t="str">
        <f>VLOOKUP(E100,'LISTADO ATM'!$A$2:$B$899,2,0)</f>
        <v xml:space="preserve">ATM Hotel Dreams Bayahibe I </v>
      </c>
      <c r="H100" s="119" t="str">
        <f>VLOOKUP(E100,VIP!$A$2:$O17679,7,FALSE)</f>
        <v>Si</v>
      </c>
      <c r="I100" s="119" t="str">
        <f>VLOOKUP(E100,VIP!$A$2:$O9644,8,FALSE)</f>
        <v>Si</v>
      </c>
      <c r="J100" s="119" t="str">
        <f>VLOOKUP(E100,VIP!$A$2:$O9594,8,FALSE)</f>
        <v>Si</v>
      </c>
      <c r="K100" s="119" t="str">
        <f>VLOOKUP(E100,VIP!$A$2:$O13168,6,0)</f>
        <v>NO</v>
      </c>
      <c r="L100" s="121" t="s">
        <v>2247</v>
      </c>
      <c r="M100" s="157" t="s">
        <v>2592</v>
      </c>
      <c r="N100" s="157" t="s">
        <v>2579</v>
      </c>
      <c r="O100" s="147" t="s">
        <v>2467</v>
      </c>
      <c r="P100" s="140"/>
      <c r="Q100" s="156">
        <v>44308.603703703702</v>
      </c>
    </row>
    <row r="101" spans="1:17" s="99" customFormat="1" ht="18" x14ac:dyDescent="0.25">
      <c r="A101" s="119" t="str">
        <f>VLOOKUP(E101,'LISTADO ATM'!$A$2:$C$900,3,0)</f>
        <v>ESTE</v>
      </c>
      <c r="B101" s="134">
        <v>335861699</v>
      </c>
      <c r="C101" s="118">
        <v>44308.341736111113</v>
      </c>
      <c r="D101" s="119" t="s">
        <v>2182</v>
      </c>
      <c r="E101" s="120">
        <v>661</v>
      </c>
      <c r="F101" s="147" t="str">
        <f>VLOOKUP(E101,VIP!$A$2:$O12755,2,0)</f>
        <v>DRBR661</v>
      </c>
      <c r="G101" s="119" t="str">
        <f>VLOOKUP(E101,'LISTADO ATM'!$A$2:$B$899,2,0)</f>
        <v xml:space="preserve">ATM Almacenes Iberia (San Pedro) </v>
      </c>
      <c r="H101" s="119" t="str">
        <f>VLOOKUP(E101,VIP!$A$2:$O17676,7,FALSE)</f>
        <v>N/A</v>
      </c>
      <c r="I101" s="119" t="str">
        <f>VLOOKUP(E101,VIP!$A$2:$O9641,8,FALSE)</f>
        <v>N/A</v>
      </c>
      <c r="J101" s="119" t="str">
        <f>VLOOKUP(E101,VIP!$A$2:$O9591,8,FALSE)</f>
        <v>N/A</v>
      </c>
      <c r="K101" s="119" t="str">
        <f>VLOOKUP(E101,VIP!$A$2:$O13165,6,0)</f>
        <v>N/A</v>
      </c>
      <c r="L101" s="121" t="s">
        <v>2221</v>
      </c>
      <c r="M101" s="157" t="s">
        <v>2592</v>
      </c>
      <c r="N101" s="157" t="s">
        <v>2579</v>
      </c>
      <c r="O101" s="147" t="s">
        <v>2467</v>
      </c>
      <c r="P101" s="140"/>
      <c r="Q101" s="156">
        <v>44308.438726851855</v>
      </c>
    </row>
    <row r="102" spans="1:17" s="99" customFormat="1" ht="18" x14ac:dyDescent="0.25">
      <c r="A102" s="119" t="str">
        <f>VLOOKUP(E102,'LISTADO ATM'!$A$2:$C$900,3,0)</f>
        <v>SUR</v>
      </c>
      <c r="B102" s="134">
        <v>335861742</v>
      </c>
      <c r="C102" s="118">
        <v>44308.348541666666</v>
      </c>
      <c r="D102" s="119" t="s">
        <v>2461</v>
      </c>
      <c r="E102" s="120">
        <v>995</v>
      </c>
      <c r="F102" s="147" t="str">
        <f>VLOOKUP(E102,VIP!$A$2:$O12754,2,0)</f>
        <v>DRBR545</v>
      </c>
      <c r="G102" s="119" t="str">
        <f>VLOOKUP(E102,'LISTADO ATM'!$A$2:$B$899,2,0)</f>
        <v xml:space="preserve">ATM Oficina San Cristobal III (Lobby) </v>
      </c>
      <c r="H102" s="119" t="str">
        <f>VLOOKUP(E102,VIP!$A$2:$O17675,7,FALSE)</f>
        <v>Si</v>
      </c>
      <c r="I102" s="119" t="str">
        <f>VLOOKUP(E102,VIP!$A$2:$O9640,8,FALSE)</f>
        <v>No</v>
      </c>
      <c r="J102" s="119" t="str">
        <f>VLOOKUP(E102,VIP!$A$2:$O9590,8,FALSE)</f>
        <v>No</v>
      </c>
      <c r="K102" s="119" t="str">
        <f>VLOOKUP(E102,VIP!$A$2:$O13164,6,0)</f>
        <v>NO</v>
      </c>
      <c r="L102" s="121" t="s">
        <v>2521</v>
      </c>
      <c r="M102" s="157" t="s">
        <v>2592</v>
      </c>
      <c r="N102" s="117" t="s">
        <v>2465</v>
      </c>
      <c r="O102" s="147" t="s">
        <v>2466</v>
      </c>
      <c r="P102" s="140"/>
      <c r="Q102" s="156">
        <v>44308.603703703702</v>
      </c>
    </row>
    <row r="103" spans="1:17" s="99" customFormat="1" ht="18" x14ac:dyDescent="0.25">
      <c r="A103" s="119" t="str">
        <f>VLOOKUP(E103,'LISTADO ATM'!$A$2:$C$900,3,0)</f>
        <v>DISTRITO NACIONAL</v>
      </c>
      <c r="B103" s="134">
        <v>335861804</v>
      </c>
      <c r="C103" s="118">
        <v>44308.370092592595</v>
      </c>
      <c r="D103" s="119" t="s">
        <v>2461</v>
      </c>
      <c r="E103" s="120">
        <v>590</v>
      </c>
      <c r="F103" s="147" t="str">
        <f>VLOOKUP(E103,VIP!$A$2:$O12768,2,0)</f>
        <v>DRBR177</v>
      </c>
      <c r="G103" s="119" t="str">
        <f>VLOOKUP(E103,'LISTADO ATM'!$A$2:$B$899,2,0)</f>
        <v xml:space="preserve">ATM Olé Aut. Las Américas </v>
      </c>
      <c r="H103" s="119" t="str">
        <f>VLOOKUP(E103,VIP!$A$2:$O17689,7,FALSE)</f>
        <v>Si</v>
      </c>
      <c r="I103" s="119" t="str">
        <f>VLOOKUP(E103,VIP!$A$2:$O9654,8,FALSE)</f>
        <v>Si</v>
      </c>
      <c r="J103" s="119" t="str">
        <f>VLOOKUP(E103,VIP!$A$2:$O9604,8,FALSE)</f>
        <v>Si</v>
      </c>
      <c r="K103" s="119" t="str">
        <f>VLOOKUP(E103,VIP!$A$2:$O13178,6,0)</f>
        <v>SI</v>
      </c>
      <c r="L103" s="121" t="s">
        <v>2521</v>
      </c>
      <c r="M103" s="157" t="s">
        <v>2592</v>
      </c>
      <c r="N103" s="117" t="s">
        <v>2465</v>
      </c>
      <c r="O103" s="147" t="s">
        <v>2466</v>
      </c>
      <c r="P103" s="140"/>
      <c r="Q103" s="156">
        <v>44308.603703703702</v>
      </c>
    </row>
    <row r="104" spans="1:17" s="99" customFormat="1" ht="18" x14ac:dyDescent="0.25">
      <c r="A104" s="119" t="str">
        <f>VLOOKUP(E104,'LISTADO ATM'!$A$2:$C$900,3,0)</f>
        <v>SUR</v>
      </c>
      <c r="B104" s="134">
        <v>335861817</v>
      </c>
      <c r="C104" s="118">
        <v>44308.375104166669</v>
      </c>
      <c r="D104" s="119" t="s">
        <v>2485</v>
      </c>
      <c r="E104" s="120">
        <v>48</v>
      </c>
      <c r="F104" s="147" t="str">
        <f>VLOOKUP(E104,VIP!$A$2:$O12767,2,0)</f>
        <v>DRBR048</v>
      </c>
      <c r="G104" s="119" t="str">
        <f>VLOOKUP(E104,'LISTADO ATM'!$A$2:$B$899,2,0)</f>
        <v xml:space="preserve">ATM Autoservicio Neiba I </v>
      </c>
      <c r="H104" s="119" t="str">
        <f>VLOOKUP(E104,VIP!$A$2:$O17688,7,FALSE)</f>
        <v>Si</v>
      </c>
      <c r="I104" s="119" t="str">
        <f>VLOOKUP(E104,VIP!$A$2:$O9653,8,FALSE)</f>
        <v>Si</v>
      </c>
      <c r="J104" s="119" t="str">
        <f>VLOOKUP(E104,VIP!$A$2:$O9603,8,FALSE)</f>
        <v>Si</v>
      </c>
      <c r="K104" s="119" t="str">
        <f>VLOOKUP(E104,VIP!$A$2:$O13177,6,0)</f>
        <v>SI</v>
      </c>
      <c r="L104" s="121" t="s">
        <v>2521</v>
      </c>
      <c r="M104" s="157" t="s">
        <v>2592</v>
      </c>
      <c r="N104" s="157" t="s">
        <v>2579</v>
      </c>
      <c r="O104" s="147" t="s">
        <v>2486</v>
      </c>
      <c r="P104" s="140"/>
      <c r="Q104" s="156">
        <v>44308.603703703702</v>
      </c>
    </row>
    <row r="105" spans="1:17" s="99" customFormat="1" ht="18" x14ac:dyDescent="0.25">
      <c r="A105" s="119" t="str">
        <f>VLOOKUP(E105,'LISTADO ATM'!$A$2:$C$900,3,0)</f>
        <v>SUR</v>
      </c>
      <c r="B105" s="134">
        <v>335861850</v>
      </c>
      <c r="C105" s="118">
        <v>44308.385081018518</v>
      </c>
      <c r="D105" s="119" t="s">
        <v>2182</v>
      </c>
      <c r="E105" s="120">
        <v>342</v>
      </c>
      <c r="F105" s="147" t="str">
        <f>VLOOKUP(E105,VIP!$A$2:$O12766,2,0)</f>
        <v>DRBR342</v>
      </c>
      <c r="G105" s="119" t="str">
        <f>VLOOKUP(E105,'LISTADO ATM'!$A$2:$B$899,2,0)</f>
        <v>ATM Oficina Obras Públicas Azua</v>
      </c>
      <c r="H105" s="119" t="str">
        <f>VLOOKUP(E105,VIP!$A$2:$O17687,7,FALSE)</f>
        <v>Si</v>
      </c>
      <c r="I105" s="119" t="str">
        <f>VLOOKUP(E105,VIP!$A$2:$O9652,8,FALSE)</f>
        <v>Si</v>
      </c>
      <c r="J105" s="119" t="str">
        <f>VLOOKUP(E105,VIP!$A$2:$O9602,8,FALSE)</f>
        <v>Si</v>
      </c>
      <c r="K105" s="119" t="str">
        <f>VLOOKUP(E105,VIP!$A$2:$O13176,6,0)</f>
        <v>SI</v>
      </c>
      <c r="L105" s="121" t="s">
        <v>2247</v>
      </c>
      <c r="M105" s="117" t="s">
        <v>2458</v>
      </c>
      <c r="N105" s="117" t="s">
        <v>2465</v>
      </c>
      <c r="O105" s="147" t="s">
        <v>2467</v>
      </c>
      <c r="P105" s="140"/>
      <c r="Q105" s="117" t="s">
        <v>2247</v>
      </c>
    </row>
    <row r="106" spans="1:17" s="99" customFormat="1" ht="18" x14ac:dyDescent="0.25">
      <c r="A106" s="119" t="str">
        <f>VLOOKUP(E106,'LISTADO ATM'!$A$2:$C$900,3,0)</f>
        <v>ESTE</v>
      </c>
      <c r="B106" s="134">
        <v>335861855</v>
      </c>
      <c r="C106" s="118">
        <v>44308.385763888888</v>
      </c>
      <c r="D106" s="119" t="s">
        <v>2182</v>
      </c>
      <c r="E106" s="120">
        <v>330</v>
      </c>
      <c r="F106" s="147" t="str">
        <f>VLOOKUP(E106,VIP!$A$2:$O12765,2,0)</f>
        <v>DRBR330</v>
      </c>
      <c r="G106" s="119" t="str">
        <f>VLOOKUP(E106,'LISTADO ATM'!$A$2:$B$899,2,0)</f>
        <v xml:space="preserve">ATM Oficina Boulevard (Higuey) </v>
      </c>
      <c r="H106" s="119" t="str">
        <f>VLOOKUP(E106,VIP!$A$2:$O17686,7,FALSE)</f>
        <v>Si</v>
      </c>
      <c r="I106" s="119" t="str">
        <f>VLOOKUP(E106,VIP!$A$2:$O9651,8,FALSE)</f>
        <v>Si</v>
      </c>
      <c r="J106" s="119" t="str">
        <f>VLOOKUP(E106,VIP!$A$2:$O9601,8,FALSE)</f>
        <v>Si</v>
      </c>
      <c r="K106" s="119" t="str">
        <f>VLOOKUP(E106,VIP!$A$2:$O13175,6,0)</f>
        <v>SI</v>
      </c>
      <c r="L106" s="121" t="s">
        <v>2221</v>
      </c>
      <c r="M106" s="157" t="s">
        <v>2592</v>
      </c>
      <c r="N106" s="157" t="s">
        <v>2579</v>
      </c>
      <c r="O106" s="147" t="s">
        <v>2467</v>
      </c>
      <c r="P106" s="140"/>
      <c r="Q106" s="156">
        <v>44308.603703703702</v>
      </c>
    </row>
    <row r="107" spans="1:17" s="99" customFormat="1" ht="18" x14ac:dyDescent="0.25">
      <c r="A107" s="119" t="str">
        <f>VLOOKUP(E107,'LISTADO ATM'!$A$2:$C$900,3,0)</f>
        <v>NORTE</v>
      </c>
      <c r="B107" s="134">
        <v>335861877</v>
      </c>
      <c r="C107" s="118">
        <v>44308.392650462964</v>
      </c>
      <c r="D107" s="119" t="s">
        <v>2485</v>
      </c>
      <c r="E107" s="120">
        <v>290</v>
      </c>
      <c r="F107" s="147" t="str">
        <f>VLOOKUP(E107,VIP!$A$2:$O12764,2,0)</f>
        <v>DRBR290</v>
      </c>
      <c r="G107" s="119" t="str">
        <f>VLOOKUP(E107,'LISTADO ATM'!$A$2:$B$899,2,0)</f>
        <v xml:space="preserve">ATM Oficina San Francisco de Macorís </v>
      </c>
      <c r="H107" s="119" t="str">
        <f>VLOOKUP(E107,VIP!$A$2:$O17685,7,FALSE)</f>
        <v>Si</v>
      </c>
      <c r="I107" s="119" t="str">
        <f>VLOOKUP(E107,VIP!$A$2:$O9650,8,FALSE)</f>
        <v>Si</v>
      </c>
      <c r="J107" s="119" t="str">
        <f>VLOOKUP(E107,VIP!$A$2:$O9600,8,FALSE)</f>
        <v>Si</v>
      </c>
      <c r="K107" s="119" t="str">
        <f>VLOOKUP(E107,VIP!$A$2:$O13174,6,0)</f>
        <v>NO</v>
      </c>
      <c r="L107" s="121" t="s">
        <v>2521</v>
      </c>
      <c r="M107" s="157" t="s">
        <v>2592</v>
      </c>
      <c r="N107" s="157" t="s">
        <v>2579</v>
      </c>
      <c r="O107" s="147" t="s">
        <v>2486</v>
      </c>
      <c r="P107" s="140"/>
      <c r="Q107" s="156">
        <v>44308.603703703702</v>
      </c>
    </row>
    <row r="108" spans="1:17" s="99" customFormat="1" ht="18" x14ac:dyDescent="0.25">
      <c r="A108" s="119" t="str">
        <f>VLOOKUP(E108,'LISTADO ATM'!$A$2:$C$900,3,0)</f>
        <v>NORTE</v>
      </c>
      <c r="B108" s="134">
        <v>335861887</v>
      </c>
      <c r="C108" s="118">
        <v>44308.396423611113</v>
      </c>
      <c r="D108" s="119" t="s">
        <v>2183</v>
      </c>
      <c r="E108" s="120">
        <v>496</v>
      </c>
      <c r="F108" s="147" t="str">
        <f>VLOOKUP(E108,VIP!$A$2:$O12763,2,0)</f>
        <v>DRBR496</v>
      </c>
      <c r="G108" s="119" t="str">
        <f>VLOOKUP(E108,'LISTADO ATM'!$A$2:$B$899,2,0)</f>
        <v xml:space="preserve">ATM Multicentro La Sirena Bonao </v>
      </c>
      <c r="H108" s="119" t="str">
        <f>VLOOKUP(E108,VIP!$A$2:$O17684,7,FALSE)</f>
        <v>Si</v>
      </c>
      <c r="I108" s="119" t="str">
        <f>VLOOKUP(E108,VIP!$A$2:$O9649,8,FALSE)</f>
        <v>Si</v>
      </c>
      <c r="J108" s="119" t="str">
        <f>VLOOKUP(E108,VIP!$A$2:$O9599,8,FALSE)</f>
        <v>Si</v>
      </c>
      <c r="K108" s="119" t="str">
        <f>VLOOKUP(E108,VIP!$A$2:$O13173,6,0)</f>
        <v>NO</v>
      </c>
      <c r="L108" s="121" t="s">
        <v>2221</v>
      </c>
      <c r="M108" s="157" t="s">
        <v>2592</v>
      </c>
      <c r="N108" s="157" t="s">
        <v>2579</v>
      </c>
      <c r="O108" s="147" t="s">
        <v>2578</v>
      </c>
      <c r="P108" s="140"/>
      <c r="Q108" s="156">
        <v>44308.603703703702</v>
      </c>
    </row>
    <row r="109" spans="1:17" s="99" customFormat="1" ht="18" x14ac:dyDescent="0.25">
      <c r="A109" s="119" t="str">
        <f>VLOOKUP(E109,'LISTADO ATM'!$A$2:$C$900,3,0)</f>
        <v>ESTE</v>
      </c>
      <c r="B109" s="134">
        <v>335861890</v>
      </c>
      <c r="C109" s="118">
        <v>44308.397546296299</v>
      </c>
      <c r="D109" s="119" t="s">
        <v>2182</v>
      </c>
      <c r="E109" s="120">
        <v>213</v>
      </c>
      <c r="F109" s="147" t="str">
        <f>VLOOKUP(E109,VIP!$A$2:$O12762,2,0)</f>
        <v>DRBR213</v>
      </c>
      <c r="G109" s="119" t="str">
        <f>VLOOKUP(E109,'LISTADO ATM'!$A$2:$B$899,2,0)</f>
        <v xml:space="preserve">ATM Almacenes Iberia (La Romana) </v>
      </c>
      <c r="H109" s="119" t="str">
        <f>VLOOKUP(E109,VIP!$A$2:$O17683,7,FALSE)</f>
        <v>Si</v>
      </c>
      <c r="I109" s="119" t="str">
        <f>VLOOKUP(E109,VIP!$A$2:$O9648,8,FALSE)</f>
        <v>Si</v>
      </c>
      <c r="J109" s="119" t="str">
        <f>VLOOKUP(E109,VIP!$A$2:$O9598,8,FALSE)</f>
        <v>Si</v>
      </c>
      <c r="K109" s="119" t="str">
        <f>VLOOKUP(E109,VIP!$A$2:$O13172,6,0)</f>
        <v>NO</v>
      </c>
      <c r="L109" s="121" t="s">
        <v>2221</v>
      </c>
      <c r="M109" s="157" t="s">
        <v>2592</v>
      </c>
      <c r="N109" s="157" t="s">
        <v>2579</v>
      </c>
      <c r="O109" s="147" t="s">
        <v>2467</v>
      </c>
      <c r="P109" s="140"/>
      <c r="Q109" s="156">
        <v>44308.727083333331</v>
      </c>
    </row>
    <row r="110" spans="1:17" s="99" customFormat="1" ht="18" x14ac:dyDescent="0.25">
      <c r="A110" s="119" t="str">
        <f>VLOOKUP(E110,'LISTADO ATM'!$A$2:$C$900,3,0)</f>
        <v>NORTE</v>
      </c>
      <c r="B110" s="134">
        <v>335861900</v>
      </c>
      <c r="C110" s="118">
        <v>44308.399618055555</v>
      </c>
      <c r="D110" s="119" t="s">
        <v>2183</v>
      </c>
      <c r="E110" s="120">
        <v>275</v>
      </c>
      <c r="F110" s="147" t="str">
        <f>VLOOKUP(E110,VIP!$A$2:$O12761,2,0)</f>
        <v>DRBR275</v>
      </c>
      <c r="G110" s="119" t="str">
        <f>VLOOKUP(E110,'LISTADO ATM'!$A$2:$B$899,2,0)</f>
        <v xml:space="preserve">ATM Autobanco Duarte Stgo. II </v>
      </c>
      <c r="H110" s="119" t="str">
        <f>VLOOKUP(E110,VIP!$A$2:$O17682,7,FALSE)</f>
        <v>Si</v>
      </c>
      <c r="I110" s="119" t="str">
        <f>VLOOKUP(E110,VIP!$A$2:$O9647,8,FALSE)</f>
        <v>Si</v>
      </c>
      <c r="J110" s="119" t="str">
        <f>VLOOKUP(E110,VIP!$A$2:$O9597,8,FALSE)</f>
        <v>Si</v>
      </c>
      <c r="K110" s="119" t="str">
        <f>VLOOKUP(E110,VIP!$A$2:$O13171,6,0)</f>
        <v>NO</v>
      </c>
      <c r="L110" s="121" t="s">
        <v>2221</v>
      </c>
      <c r="M110" s="157" t="s">
        <v>2592</v>
      </c>
      <c r="N110" s="157" t="s">
        <v>2579</v>
      </c>
      <c r="O110" s="147" t="s">
        <v>2494</v>
      </c>
      <c r="P110" s="140"/>
      <c r="Q110" s="156">
        <v>44308.588194444441</v>
      </c>
    </row>
    <row r="111" spans="1:17" s="99" customFormat="1" ht="18" x14ac:dyDescent="0.25">
      <c r="A111" s="119" t="str">
        <f>VLOOKUP(E111,'LISTADO ATM'!$A$2:$C$900,3,0)</f>
        <v>DISTRITO NACIONAL</v>
      </c>
      <c r="B111" s="134">
        <v>335861919</v>
      </c>
      <c r="C111" s="118">
        <v>44308.406215277777</v>
      </c>
      <c r="D111" s="119" t="s">
        <v>2485</v>
      </c>
      <c r="E111" s="120">
        <v>725</v>
      </c>
      <c r="F111" s="147" t="str">
        <f>VLOOKUP(E111,VIP!$A$2:$O12776,2,0)</f>
        <v>DRBR998</v>
      </c>
      <c r="G111" s="119" t="str">
        <f>VLOOKUP(E111,'LISTADO ATM'!$A$2:$B$899,2,0)</f>
        <v xml:space="preserve">ATM El Huacal II  </v>
      </c>
      <c r="H111" s="119" t="str">
        <f>VLOOKUP(E111,VIP!$A$2:$O17697,7,FALSE)</f>
        <v>Si</v>
      </c>
      <c r="I111" s="119" t="str">
        <f>VLOOKUP(E111,VIP!$A$2:$O9662,8,FALSE)</f>
        <v>Si</v>
      </c>
      <c r="J111" s="119" t="str">
        <f>VLOOKUP(E111,VIP!$A$2:$O9612,8,FALSE)</f>
        <v>Si</v>
      </c>
      <c r="K111" s="119" t="str">
        <f>VLOOKUP(E111,VIP!$A$2:$O13186,6,0)</f>
        <v>NO</v>
      </c>
      <c r="L111" s="121" t="s">
        <v>2594</v>
      </c>
      <c r="M111" s="157" t="s">
        <v>2592</v>
      </c>
      <c r="N111" s="157" t="s">
        <v>2579</v>
      </c>
      <c r="O111" s="147" t="s">
        <v>2597</v>
      </c>
      <c r="P111" s="157" t="s">
        <v>2599</v>
      </c>
      <c r="Q111" s="156" t="s">
        <v>2594</v>
      </c>
    </row>
    <row r="112" spans="1:17" s="99" customFormat="1" ht="18" x14ac:dyDescent="0.25">
      <c r="A112" s="119" t="str">
        <f>VLOOKUP(E112,'LISTADO ATM'!$A$2:$C$900,3,0)</f>
        <v>ESTE</v>
      </c>
      <c r="B112" s="134">
        <v>335861923</v>
      </c>
      <c r="C112" s="118">
        <v>44308.40697916667</v>
      </c>
      <c r="D112" s="119" t="s">
        <v>2485</v>
      </c>
      <c r="E112" s="120">
        <v>630</v>
      </c>
      <c r="F112" s="147" t="str">
        <f>VLOOKUP(E112,VIP!$A$2:$O12775,2,0)</f>
        <v>DRBR112</v>
      </c>
      <c r="G112" s="119" t="str">
        <f>VLOOKUP(E112,'LISTADO ATM'!$A$2:$B$899,2,0)</f>
        <v xml:space="preserve">ATM Oficina Plaza Zaglul (SPM) </v>
      </c>
      <c r="H112" s="119" t="str">
        <f>VLOOKUP(E112,VIP!$A$2:$O17696,7,FALSE)</f>
        <v>Si</v>
      </c>
      <c r="I112" s="119" t="str">
        <f>VLOOKUP(E112,VIP!$A$2:$O9661,8,FALSE)</f>
        <v>Si</v>
      </c>
      <c r="J112" s="119" t="str">
        <f>VLOOKUP(E112,VIP!$A$2:$O9611,8,FALSE)</f>
        <v>Si</v>
      </c>
      <c r="K112" s="119" t="str">
        <f>VLOOKUP(E112,VIP!$A$2:$O13185,6,0)</f>
        <v>NO</v>
      </c>
      <c r="L112" s="121" t="s">
        <v>2598</v>
      </c>
      <c r="M112" s="157" t="s">
        <v>2592</v>
      </c>
      <c r="N112" s="157" t="s">
        <v>2579</v>
      </c>
      <c r="O112" s="147" t="s">
        <v>2597</v>
      </c>
      <c r="P112" s="157" t="s">
        <v>2600</v>
      </c>
      <c r="Q112" s="156" t="s">
        <v>2598</v>
      </c>
    </row>
    <row r="113" spans="1:17" s="99" customFormat="1" ht="18" x14ac:dyDescent="0.25">
      <c r="A113" s="119" t="str">
        <f>VLOOKUP(E113,'LISTADO ATM'!$A$2:$C$900,3,0)</f>
        <v>NORTE</v>
      </c>
      <c r="B113" s="134">
        <v>335861927</v>
      </c>
      <c r="C113" s="118">
        <v>44308.407569444447</v>
      </c>
      <c r="D113" s="119" t="s">
        <v>2485</v>
      </c>
      <c r="E113" s="120">
        <v>747</v>
      </c>
      <c r="F113" s="147" t="str">
        <f>VLOOKUP(E113,VIP!$A$2:$O12774,2,0)</f>
        <v>DRBR200</v>
      </c>
      <c r="G113" s="119" t="str">
        <f>VLOOKUP(E113,'LISTADO ATM'!$A$2:$B$899,2,0)</f>
        <v xml:space="preserve">ATM Club BR (Santiago) </v>
      </c>
      <c r="H113" s="119" t="str">
        <f>VLOOKUP(E113,VIP!$A$2:$O17695,7,FALSE)</f>
        <v>Si</v>
      </c>
      <c r="I113" s="119" t="str">
        <f>VLOOKUP(E113,VIP!$A$2:$O9660,8,FALSE)</f>
        <v>Si</v>
      </c>
      <c r="J113" s="119" t="str">
        <f>VLOOKUP(E113,VIP!$A$2:$O9610,8,FALSE)</f>
        <v>Si</v>
      </c>
      <c r="K113" s="119" t="str">
        <f>VLOOKUP(E113,VIP!$A$2:$O13184,6,0)</f>
        <v>SI</v>
      </c>
      <c r="L113" s="121" t="s">
        <v>2596</v>
      </c>
      <c r="M113" s="157" t="s">
        <v>2592</v>
      </c>
      <c r="N113" s="157" t="s">
        <v>2579</v>
      </c>
      <c r="O113" s="147" t="s">
        <v>2597</v>
      </c>
      <c r="P113" s="157" t="s">
        <v>2600</v>
      </c>
      <c r="Q113" s="156" t="s">
        <v>2596</v>
      </c>
    </row>
    <row r="114" spans="1:17" s="99" customFormat="1" ht="18" x14ac:dyDescent="0.25">
      <c r="A114" s="119" t="str">
        <f>VLOOKUP(E114,'LISTADO ATM'!$A$2:$C$900,3,0)</f>
        <v>DISTRITO NACIONAL</v>
      </c>
      <c r="B114" s="134">
        <v>335861932</v>
      </c>
      <c r="C114" s="118">
        <v>44308.409409722219</v>
      </c>
      <c r="D114" s="119" t="s">
        <v>2461</v>
      </c>
      <c r="E114" s="120">
        <v>738</v>
      </c>
      <c r="F114" s="147" t="str">
        <f>VLOOKUP(E114,VIP!$A$2:$O12760,2,0)</f>
        <v>DRBR24S</v>
      </c>
      <c r="G114" s="119" t="str">
        <f>VLOOKUP(E114,'LISTADO ATM'!$A$2:$B$899,2,0)</f>
        <v xml:space="preserve">ATM Zona Franca Los Alcarrizos </v>
      </c>
      <c r="H114" s="119" t="str">
        <f>VLOOKUP(E114,VIP!$A$2:$O17681,7,FALSE)</f>
        <v>Si</v>
      </c>
      <c r="I114" s="119" t="str">
        <f>VLOOKUP(E114,VIP!$A$2:$O9646,8,FALSE)</f>
        <v>Si</v>
      </c>
      <c r="J114" s="119" t="str">
        <f>VLOOKUP(E114,VIP!$A$2:$O9596,8,FALSE)</f>
        <v>Si</v>
      </c>
      <c r="K114" s="119" t="str">
        <f>VLOOKUP(E114,VIP!$A$2:$O13170,6,0)</f>
        <v>NO</v>
      </c>
      <c r="L114" s="121" t="s">
        <v>2452</v>
      </c>
      <c r="M114" s="157" t="s">
        <v>2592</v>
      </c>
      <c r="N114" s="117" t="s">
        <v>2465</v>
      </c>
      <c r="O114" s="147" t="s">
        <v>2466</v>
      </c>
      <c r="P114" s="140"/>
      <c r="Q114" s="156">
        <v>44308.765277777777</v>
      </c>
    </row>
    <row r="115" spans="1:17" s="99" customFormat="1" ht="18" x14ac:dyDescent="0.25">
      <c r="A115" s="119" t="str">
        <f>VLOOKUP(E115,'LISTADO ATM'!$A$2:$C$900,3,0)</f>
        <v>DISTRITO NACIONAL</v>
      </c>
      <c r="B115" s="134">
        <v>335861934</v>
      </c>
      <c r="C115" s="118">
        <v>44308.412048611113</v>
      </c>
      <c r="D115" s="119" t="s">
        <v>2485</v>
      </c>
      <c r="E115" s="120">
        <v>378</v>
      </c>
      <c r="F115" s="147" t="str">
        <f>VLOOKUP(E115,VIP!$A$2:$O12759,2,0)</f>
        <v>DRBR378</v>
      </c>
      <c r="G115" s="119" t="str">
        <f>VLOOKUP(E115,'LISTADO ATM'!$A$2:$B$899,2,0)</f>
        <v>ATM UNP Villa Flores</v>
      </c>
      <c r="H115" s="119" t="str">
        <f>VLOOKUP(E115,VIP!$A$2:$O17680,7,FALSE)</f>
        <v>N/A</v>
      </c>
      <c r="I115" s="119" t="str">
        <f>VLOOKUP(E115,VIP!$A$2:$O9645,8,FALSE)</f>
        <v>N/A</v>
      </c>
      <c r="J115" s="119" t="str">
        <f>VLOOKUP(E115,VIP!$A$2:$O9595,8,FALSE)</f>
        <v>N/A</v>
      </c>
      <c r="K115" s="119" t="str">
        <f>VLOOKUP(E115,VIP!$A$2:$O13169,6,0)</f>
        <v>N/A</v>
      </c>
      <c r="L115" s="121" t="s">
        <v>2521</v>
      </c>
      <c r="M115" s="157" t="s">
        <v>2592</v>
      </c>
      <c r="N115" s="157" t="s">
        <v>2579</v>
      </c>
      <c r="O115" s="147" t="s">
        <v>2486</v>
      </c>
      <c r="P115" s="140"/>
      <c r="Q115" s="156">
        <v>44308.603703703702</v>
      </c>
    </row>
    <row r="116" spans="1:17" s="99" customFormat="1" ht="18" x14ac:dyDescent="0.25">
      <c r="A116" s="119" t="str">
        <f>VLOOKUP(E116,'LISTADO ATM'!$A$2:$C$900,3,0)</f>
        <v>DISTRITO NACIONAL</v>
      </c>
      <c r="B116" s="134">
        <v>335861938</v>
      </c>
      <c r="C116" s="118">
        <v>44308.412928240738</v>
      </c>
      <c r="D116" s="119" t="s">
        <v>2485</v>
      </c>
      <c r="E116" s="120">
        <v>394</v>
      </c>
      <c r="F116" s="147" t="str">
        <f>VLOOKUP(E116,VIP!$A$2:$O12773,2,0)</f>
        <v>DRBR394</v>
      </c>
      <c r="G116" s="119" t="str">
        <f>VLOOKUP(E116,'LISTADO ATM'!$A$2:$B$899,2,0)</f>
        <v xml:space="preserve">ATM Multicentro La Sirena Luperón </v>
      </c>
      <c r="H116" s="119" t="str">
        <f>VLOOKUP(E116,VIP!$A$2:$O17694,7,FALSE)</f>
        <v>Si</v>
      </c>
      <c r="I116" s="119" t="str">
        <f>VLOOKUP(E116,VIP!$A$2:$O9659,8,FALSE)</f>
        <v>Si</v>
      </c>
      <c r="J116" s="119" t="str">
        <f>VLOOKUP(E116,VIP!$A$2:$O9609,8,FALSE)</f>
        <v>Si</v>
      </c>
      <c r="K116" s="119" t="str">
        <f>VLOOKUP(E116,VIP!$A$2:$O13183,6,0)</f>
        <v>NO</v>
      </c>
      <c r="L116" s="121" t="s">
        <v>2594</v>
      </c>
      <c r="M116" s="157" t="s">
        <v>2592</v>
      </c>
      <c r="N116" s="157" t="s">
        <v>2579</v>
      </c>
      <c r="O116" s="147" t="s">
        <v>2595</v>
      </c>
      <c r="P116" s="157" t="s">
        <v>2599</v>
      </c>
      <c r="Q116" s="156" t="s">
        <v>2594</v>
      </c>
    </row>
    <row r="117" spans="1:17" s="99" customFormat="1" ht="18" x14ac:dyDescent="0.25">
      <c r="A117" s="119" t="str">
        <f>VLOOKUP(E117,'LISTADO ATM'!$A$2:$C$900,3,0)</f>
        <v>DISTRITO NACIONAL</v>
      </c>
      <c r="B117" s="134">
        <v>335861942</v>
      </c>
      <c r="C117" s="118">
        <v>44308.413935185185</v>
      </c>
      <c r="D117" s="119" t="s">
        <v>2485</v>
      </c>
      <c r="E117" s="120">
        <v>744</v>
      </c>
      <c r="F117" s="147" t="str">
        <f>VLOOKUP(E117,VIP!$A$2:$O12772,2,0)</f>
        <v>DRBR289</v>
      </c>
      <c r="G117" s="119" t="str">
        <f>VLOOKUP(E117,'LISTADO ATM'!$A$2:$B$899,2,0)</f>
        <v xml:space="preserve">ATM Multicentro La Sirena Venezuela </v>
      </c>
      <c r="H117" s="119" t="str">
        <f>VLOOKUP(E117,VIP!$A$2:$O17693,7,FALSE)</f>
        <v>Si</v>
      </c>
      <c r="I117" s="119" t="str">
        <f>VLOOKUP(E117,VIP!$A$2:$O9658,8,FALSE)</f>
        <v>Si</v>
      </c>
      <c r="J117" s="119" t="str">
        <f>VLOOKUP(E117,VIP!$A$2:$O9608,8,FALSE)</f>
        <v>Si</v>
      </c>
      <c r="K117" s="119" t="str">
        <f>VLOOKUP(E117,VIP!$A$2:$O13182,6,0)</f>
        <v>SI</v>
      </c>
      <c r="L117" s="121" t="s">
        <v>2596</v>
      </c>
      <c r="M117" s="157" t="s">
        <v>2592</v>
      </c>
      <c r="N117" s="157" t="s">
        <v>2579</v>
      </c>
      <c r="O117" s="147" t="s">
        <v>2595</v>
      </c>
      <c r="P117" s="157" t="s">
        <v>2600</v>
      </c>
      <c r="Q117" s="156" t="s">
        <v>2596</v>
      </c>
    </row>
    <row r="118" spans="1:17" s="99" customFormat="1" ht="18" x14ac:dyDescent="0.25">
      <c r="A118" s="119" t="str">
        <f>VLOOKUP(E118,'LISTADO ATM'!$A$2:$C$900,3,0)</f>
        <v>DISTRITO NACIONAL</v>
      </c>
      <c r="B118" s="134">
        <v>335861944</v>
      </c>
      <c r="C118" s="118">
        <v>44308.414305555554</v>
      </c>
      <c r="D118" s="119" t="s">
        <v>2485</v>
      </c>
      <c r="E118" s="120">
        <v>545</v>
      </c>
      <c r="F118" s="147" t="str">
        <f>VLOOKUP(E118,VIP!$A$2:$O12771,2,0)</f>
        <v>DRBR995</v>
      </c>
      <c r="G118" s="119" t="str">
        <f>VLOOKUP(E118,'LISTADO ATM'!$A$2:$B$899,2,0)</f>
        <v xml:space="preserve">ATM Oficina Isabel La Católica II  </v>
      </c>
      <c r="H118" s="119" t="str">
        <f>VLOOKUP(E118,VIP!$A$2:$O17692,7,FALSE)</f>
        <v>Si</v>
      </c>
      <c r="I118" s="119" t="str">
        <f>VLOOKUP(E118,VIP!$A$2:$O9657,8,FALSE)</f>
        <v>Si</v>
      </c>
      <c r="J118" s="119" t="str">
        <f>VLOOKUP(E118,VIP!$A$2:$O9607,8,FALSE)</f>
        <v>Si</v>
      </c>
      <c r="K118" s="119" t="str">
        <f>VLOOKUP(E118,VIP!$A$2:$O13181,6,0)</f>
        <v>NO</v>
      </c>
      <c r="L118" s="121" t="s">
        <v>2596</v>
      </c>
      <c r="M118" s="157" t="s">
        <v>2592</v>
      </c>
      <c r="N118" s="157" t="s">
        <v>2579</v>
      </c>
      <c r="O118" s="147" t="s">
        <v>2595</v>
      </c>
      <c r="P118" s="157" t="s">
        <v>2600</v>
      </c>
      <c r="Q118" s="156" t="s">
        <v>2596</v>
      </c>
    </row>
    <row r="119" spans="1:17" s="99" customFormat="1" ht="18" x14ac:dyDescent="0.25">
      <c r="A119" s="119" t="str">
        <f>VLOOKUP(E119,'LISTADO ATM'!$A$2:$C$900,3,0)</f>
        <v>DISTRITO NACIONAL</v>
      </c>
      <c r="B119" s="134">
        <v>335861962</v>
      </c>
      <c r="C119" s="118">
        <v>44308.418495370373</v>
      </c>
      <c r="D119" s="119" t="s">
        <v>2461</v>
      </c>
      <c r="E119" s="120">
        <v>425</v>
      </c>
      <c r="F119" s="147" t="str">
        <f>VLOOKUP(E119,VIP!$A$2:$O12758,2,0)</f>
        <v>DRBR425</v>
      </c>
      <c r="G119" s="119" t="str">
        <f>VLOOKUP(E119,'LISTADO ATM'!$A$2:$B$899,2,0)</f>
        <v xml:space="preserve">ATM UNP Jumbo Luperón II </v>
      </c>
      <c r="H119" s="119" t="str">
        <f>VLOOKUP(E119,VIP!$A$2:$O17679,7,FALSE)</f>
        <v>Si</v>
      </c>
      <c r="I119" s="119" t="str">
        <f>VLOOKUP(E119,VIP!$A$2:$O9644,8,FALSE)</f>
        <v>Si</v>
      </c>
      <c r="J119" s="119" t="str">
        <f>VLOOKUP(E119,VIP!$A$2:$O9594,8,FALSE)</f>
        <v>Si</v>
      </c>
      <c r="K119" s="119" t="str">
        <f>VLOOKUP(E119,VIP!$A$2:$O13168,6,0)</f>
        <v>NO</v>
      </c>
      <c r="L119" s="121" t="s">
        <v>2521</v>
      </c>
      <c r="M119" s="157" t="s">
        <v>2592</v>
      </c>
      <c r="N119" s="117" t="s">
        <v>2465</v>
      </c>
      <c r="O119" s="147" t="s">
        <v>2466</v>
      </c>
      <c r="P119" s="140"/>
      <c r="Q119" s="156">
        <v>44308.603703703702</v>
      </c>
    </row>
    <row r="120" spans="1:17" s="99" customFormat="1" ht="18" x14ac:dyDescent="0.25">
      <c r="A120" s="119" t="str">
        <f>VLOOKUP(E120,'LISTADO ATM'!$A$2:$C$900,3,0)</f>
        <v>DISTRITO NACIONAL</v>
      </c>
      <c r="B120" s="134">
        <v>335861979</v>
      </c>
      <c r="C120" s="118">
        <v>44308.421076388891</v>
      </c>
      <c r="D120" s="119" t="s">
        <v>2485</v>
      </c>
      <c r="E120" s="120">
        <v>347</v>
      </c>
      <c r="F120" s="147" t="str">
        <f>VLOOKUP(E120,VIP!$A$2:$O12757,2,0)</f>
        <v>DRBR347</v>
      </c>
      <c r="G120" s="119" t="str">
        <f>VLOOKUP(E120,'LISTADO ATM'!$A$2:$B$899,2,0)</f>
        <v>ATM Patio de Colombia</v>
      </c>
      <c r="H120" s="119" t="str">
        <f>VLOOKUP(E120,VIP!$A$2:$O17678,7,FALSE)</f>
        <v>N/A</v>
      </c>
      <c r="I120" s="119" t="str">
        <f>VLOOKUP(E120,VIP!$A$2:$O9643,8,FALSE)</f>
        <v>N/A</v>
      </c>
      <c r="J120" s="119" t="str">
        <f>VLOOKUP(E120,VIP!$A$2:$O9593,8,FALSE)</f>
        <v>N/A</v>
      </c>
      <c r="K120" s="119" t="str">
        <f>VLOOKUP(E120,VIP!$A$2:$O13167,6,0)</f>
        <v>N/A</v>
      </c>
      <c r="L120" s="121" t="s">
        <v>2521</v>
      </c>
      <c r="M120" s="157" t="s">
        <v>2592</v>
      </c>
      <c r="N120" s="157" t="s">
        <v>2579</v>
      </c>
      <c r="O120" s="147" t="s">
        <v>2486</v>
      </c>
      <c r="P120" s="140"/>
      <c r="Q120" s="156">
        <v>44308.603703703702</v>
      </c>
    </row>
    <row r="121" spans="1:17" s="99" customFormat="1" ht="18" x14ac:dyDescent="0.25">
      <c r="A121" s="119" t="str">
        <f>VLOOKUP(E121,'LISTADO ATM'!$A$2:$C$900,3,0)</f>
        <v>ESTE</v>
      </c>
      <c r="B121" s="134">
        <v>335861986</v>
      </c>
      <c r="C121" s="118">
        <v>44308.422395833331</v>
      </c>
      <c r="D121" s="119" t="s">
        <v>2485</v>
      </c>
      <c r="E121" s="120">
        <v>838</v>
      </c>
      <c r="F121" s="147" t="str">
        <f>VLOOKUP(E121,VIP!$A$2:$O12756,2,0)</f>
        <v>DRBR838</v>
      </c>
      <c r="G121" s="119" t="str">
        <f>VLOOKUP(E121,'LISTADO ATM'!$A$2:$B$899,2,0)</f>
        <v xml:space="preserve">ATM UNP Consuelo </v>
      </c>
      <c r="H121" s="119" t="str">
        <f>VLOOKUP(E121,VIP!$A$2:$O17677,7,FALSE)</f>
        <v>Si</v>
      </c>
      <c r="I121" s="119" t="str">
        <f>VLOOKUP(E121,VIP!$A$2:$O9642,8,FALSE)</f>
        <v>Si</v>
      </c>
      <c r="J121" s="119" t="str">
        <f>VLOOKUP(E121,VIP!$A$2:$O9592,8,FALSE)</f>
        <v>Si</v>
      </c>
      <c r="K121" s="119" t="str">
        <f>VLOOKUP(E121,VIP!$A$2:$O13166,6,0)</f>
        <v>NO</v>
      </c>
      <c r="L121" s="121" t="s">
        <v>2521</v>
      </c>
      <c r="M121" s="157" t="s">
        <v>2592</v>
      </c>
      <c r="N121" s="157" t="s">
        <v>2579</v>
      </c>
      <c r="O121" s="147" t="s">
        <v>2486</v>
      </c>
      <c r="P121" s="140"/>
      <c r="Q121" s="156">
        <v>44308.603703703702</v>
      </c>
    </row>
    <row r="122" spans="1:17" s="99" customFormat="1" ht="18" x14ac:dyDescent="0.25">
      <c r="A122" s="119" t="str">
        <f>VLOOKUP(E122,'LISTADO ATM'!$A$2:$C$900,3,0)</f>
        <v>DISTRITO NACIONAL</v>
      </c>
      <c r="B122" s="134">
        <v>335862005</v>
      </c>
      <c r="C122" s="118">
        <v>44308.429039351853</v>
      </c>
      <c r="D122" s="119" t="s">
        <v>2461</v>
      </c>
      <c r="E122" s="120">
        <v>422</v>
      </c>
      <c r="F122" s="147" t="str">
        <f>VLOOKUP(E122,VIP!$A$2:$O12755,2,0)</f>
        <v>DRBR422</v>
      </c>
      <c r="G122" s="119" t="str">
        <f>VLOOKUP(E122,'LISTADO ATM'!$A$2:$B$899,2,0)</f>
        <v xml:space="preserve">ATM Olé Manoguayabo </v>
      </c>
      <c r="H122" s="119" t="str">
        <f>VLOOKUP(E122,VIP!$A$2:$O17676,7,FALSE)</f>
        <v>Si</v>
      </c>
      <c r="I122" s="119" t="str">
        <f>VLOOKUP(E122,VIP!$A$2:$O9641,8,FALSE)</f>
        <v>Si</v>
      </c>
      <c r="J122" s="119" t="str">
        <f>VLOOKUP(E122,VIP!$A$2:$O9591,8,FALSE)</f>
        <v>Si</v>
      </c>
      <c r="K122" s="119" t="str">
        <f>VLOOKUP(E122,VIP!$A$2:$O13165,6,0)</f>
        <v>NO</v>
      </c>
      <c r="L122" s="121" t="s">
        <v>2521</v>
      </c>
      <c r="M122" s="157" t="s">
        <v>2592</v>
      </c>
      <c r="N122" s="117" t="s">
        <v>2465</v>
      </c>
      <c r="O122" s="147" t="s">
        <v>2466</v>
      </c>
      <c r="P122" s="140"/>
      <c r="Q122" s="156">
        <v>44308.757638888892</v>
      </c>
    </row>
    <row r="123" spans="1:17" s="99" customFormat="1" ht="18" x14ac:dyDescent="0.25">
      <c r="A123" s="119" t="str">
        <f>VLOOKUP(E123,'LISTADO ATM'!$A$2:$C$900,3,0)</f>
        <v>NORTE</v>
      </c>
      <c r="B123" s="134">
        <v>335862023</v>
      </c>
      <c r="C123" s="118">
        <v>44308.43346064815</v>
      </c>
      <c r="D123" s="119" t="s">
        <v>2182</v>
      </c>
      <c r="E123" s="120">
        <v>956</v>
      </c>
      <c r="F123" s="147" t="str">
        <f>VLOOKUP(E123,VIP!$A$2:$O12754,2,0)</f>
        <v>DRBR956</v>
      </c>
      <c r="G123" s="119" t="str">
        <f>VLOOKUP(E123,'LISTADO ATM'!$A$2:$B$899,2,0)</f>
        <v xml:space="preserve">ATM Autoservicio El Jaya (SFM) </v>
      </c>
      <c r="H123" s="119" t="str">
        <f>VLOOKUP(E123,VIP!$A$2:$O17675,7,FALSE)</f>
        <v>Si</v>
      </c>
      <c r="I123" s="119" t="str">
        <f>VLOOKUP(E123,VIP!$A$2:$O9640,8,FALSE)</f>
        <v>Si</v>
      </c>
      <c r="J123" s="119" t="str">
        <f>VLOOKUP(E123,VIP!$A$2:$O9590,8,FALSE)</f>
        <v>Si</v>
      </c>
      <c r="K123" s="119" t="str">
        <f>VLOOKUP(E123,VIP!$A$2:$O13164,6,0)</f>
        <v>NO</v>
      </c>
      <c r="L123" s="121" t="s">
        <v>2518</v>
      </c>
      <c r="M123" s="157" t="s">
        <v>2592</v>
      </c>
      <c r="N123" s="117" t="s">
        <v>2465</v>
      </c>
      <c r="O123" s="147" t="s">
        <v>2593</v>
      </c>
      <c r="P123" s="140"/>
      <c r="Q123" s="156">
        <v>44308.603703703702</v>
      </c>
    </row>
    <row r="124" spans="1:17" s="99" customFormat="1" ht="18" x14ac:dyDescent="0.25">
      <c r="A124" s="119" t="str">
        <f>VLOOKUP(E124,'LISTADO ATM'!$A$2:$C$900,3,0)</f>
        <v>ESTE</v>
      </c>
      <c r="B124" s="134">
        <v>335862027</v>
      </c>
      <c r="C124" s="118">
        <v>44308.434745370374</v>
      </c>
      <c r="D124" s="119" t="s">
        <v>2485</v>
      </c>
      <c r="E124" s="120">
        <v>804</v>
      </c>
      <c r="F124" s="147" t="str">
        <f>VLOOKUP(E124,VIP!$A$2:$O12770,2,0)</f>
        <v>DRBR804</v>
      </c>
      <c r="G124" s="119" t="str">
        <f>VLOOKUP(E124,'LISTADO ATM'!$A$2:$B$899,2,0)</f>
        <v xml:space="preserve">ATM Hotel Be Live Punta Cana (Cabeza de Toro) </v>
      </c>
      <c r="H124" s="119" t="str">
        <f>VLOOKUP(E124,VIP!$A$2:$O17691,7,FALSE)</f>
        <v>Si</v>
      </c>
      <c r="I124" s="119" t="str">
        <f>VLOOKUP(E124,VIP!$A$2:$O9656,8,FALSE)</f>
        <v>Si</v>
      </c>
      <c r="J124" s="119" t="str">
        <f>VLOOKUP(E124,VIP!$A$2:$O9606,8,FALSE)</f>
        <v>Si</v>
      </c>
      <c r="K124" s="119" t="str">
        <f>VLOOKUP(E124,VIP!$A$2:$O13180,6,0)</f>
        <v>NO</v>
      </c>
      <c r="L124" s="121" t="s">
        <v>2594</v>
      </c>
      <c r="M124" s="157" t="s">
        <v>2592</v>
      </c>
      <c r="N124" s="157" t="s">
        <v>2579</v>
      </c>
      <c r="O124" s="147" t="s">
        <v>2595</v>
      </c>
      <c r="P124" s="157" t="s">
        <v>2599</v>
      </c>
      <c r="Q124" s="156" t="s">
        <v>2594</v>
      </c>
    </row>
    <row r="125" spans="1:17" s="99" customFormat="1" ht="18" x14ac:dyDescent="0.25">
      <c r="A125" s="119" t="str">
        <f>VLOOKUP(E125,'LISTADO ATM'!$A$2:$C$900,3,0)</f>
        <v>DISTRITO NACIONAL</v>
      </c>
      <c r="B125" s="134">
        <v>335862101</v>
      </c>
      <c r="C125" s="118">
        <v>44308.456041666665</v>
      </c>
      <c r="D125" s="119" t="s">
        <v>2461</v>
      </c>
      <c r="E125" s="120">
        <v>909</v>
      </c>
      <c r="F125" s="147" t="str">
        <f>VLOOKUP(E125,VIP!$A$2:$O12798,2,0)</f>
        <v>DRBR01A</v>
      </c>
      <c r="G125" s="119" t="str">
        <f>VLOOKUP(E125,'LISTADO ATM'!$A$2:$B$899,2,0)</f>
        <v xml:space="preserve">ATM UNP UASD </v>
      </c>
      <c r="H125" s="119" t="str">
        <f>VLOOKUP(E125,VIP!$A$2:$O17719,7,FALSE)</f>
        <v>Si</v>
      </c>
      <c r="I125" s="119" t="str">
        <f>VLOOKUP(E125,VIP!$A$2:$O9684,8,FALSE)</f>
        <v>Si</v>
      </c>
      <c r="J125" s="119" t="str">
        <f>VLOOKUP(E125,VIP!$A$2:$O9634,8,FALSE)</f>
        <v>Si</v>
      </c>
      <c r="K125" s="119" t="str">
        <f>VLOOKUP(E125,VIP!$A$2:$O13208,6,0)</f>
        <v>SI</v>
      </c>
      <c r="L125" s="121" t="s">
        <v>2452</v>
      </c>
      <c r="M125" s="117" t="s">
        <v>2458</v>
      </c>
      <c r="N125" s="117" t="s">
        <v>2465</v>
      </c>
      <c r="O125" s="147" t="s">
        <v>2466</v>
      </c>
      <c r="P125" s="140"/>
      <c r="Q125" s="117" t="s">
        <v>2452</v>
      </c>
    </row>
    <row r="126" spans="1:17" s="99" customFormat="1" ht="18" x14ac:dyDescent="0.25">
      <c r="A126" s="119" t="str">
        <f>VLOOKUP(E126,'LISTADO ATM'!$A$2:$C$900,3,0)</f>
        <v>DISTRITO NACIONAL</v>
      </c>
      <c r="B126" s="134">
        <v>335862184</v>
      </c>
      <c r="C126" s="118">
        <v>44308.476226851853</v>
      </c>
      <c r="D126" s="119" t="s">
        <v>2461</v>
      </c>
      <c r="E126" s="120">
        <v>618</v>
      </c>
      <c r="F126" s="147" t="str">
        <f>VLOOKUP(E126,VIP!$A$2:$O12797,2,0)</f>
        <v>DRBR618</v>
      </c>
      <c r="G126" s="119" t="str">
        <f>VLOOKUP(E126,'LISTADO ATM'!$A$2:$B$899,2,0)</f>
        <v xml:space="preserve">ATM Bienes Nacionales </v>
      </c>
      <c r="H126" s="119" t="str">
        <f>VLOOKUP(E126,VIP!$A$2:$O17718,7,FALSE)</f>
        <v>Si</v>
      </c>
      <c r="I126" s="119" t="str">
        <f>VLOOKUP(E126,VIP!$A$2:$O9683,8,FALSE)</f>
        <v>Si</v>
      </c>
      <c r="J126" s="119" t="str">
        <f>VLOOKUP(E126,VIP!$A$2:$O9633,8,FALSE)</f>
        <v>Si</v>
      </c>
      <c r="K126" s="119" t="str">
        <f>VLOOKUP(E126,VIP!$A$2:$O13207,6,0)</f>
        <v>NO</v>
      </c>
      <c r="L126" s="121" t="s">
        <v>2521</v>
      </c>
      <c r="M126" s="117" t="s">
        <v>2458</v>
      </c>
      <c r="N126" s="117" t="s">
        <v>2465</v>
      </c>
      <c r="O126" s="147" t="s">
        <v>2466</v>
      </c>
      <c r="P126" s="140"/>
      <c r="Q126" s="117" t="s">
        <v>2421</v>
      </c>
    </row>
    <row r="127" spans="1:17" s="99" customFormat="1" ht="18" x14ac:dyDescent="0.25">
      <c r="A127" s="119" t="str">
        <f>VLOOKUP(E127,'LISTADO ATM'!$A$2:$C$900,3,0)</f>
        <v>NORTE</v>
      </c>
      <c r="B127" s="134">
        <v>335862200</v>
      </c>
      <c r="C127" s="118">
        <v>44308.481944444444</v>
      </c>
      <c r="D127" s="119" t="s">
        <v>2519</v>
      </c>
      <c r="E127" s="120">
        <v>633</v>
      </c>
      <c r="F127" s="147" t="str">
        <f>VLOOKUP(E127,VIP!$A$2:$O12796,2,0)</f>
        <v>DRBR260</v>
      </c>
      <c r="G127" s="119" t="str">
        <f>VLOOKUP(E127,'LISTADO ATM'!$A$2:$B$899,2,0)</f>
        <v xml:space="preserve">ATM Autobanco Las Colinas </v>
      </c>
      <c r="H127" s="119" t="str">
        <f>VLOOKUP(E127,VIP!$A$2:$O17717,7,FALSE)</f>
        <v>Si</v>
      </c>
      <c r="I127" s="119" t="str">
        <f>VLOOKUP(E127,VIP!$A$2:$O9682,8,FALSE)</f>
        <v>Si</v>
      </c>
      <c r="J127" s="119" t="str">
        <f>VLOOKUP(E127,VIP!$A$2:$O9632,8,FALSE)</f>
        <v>Si</v>
      </c>
      <c r="K127" s="119" t="str">
        <f>VLOOKUP(E127,VIP!$A$2:$O13206,6,0)</f>
        <v>SI</v>
      </c>
      <c r="L127" s="121" t="s">
        <v>2521</v>
      </c>
      <c r="M127" s="157" t="s">
        <v>2592</v>
      </c>
      <c r="N127" s="117" t="s">
        <v>2465</v>
      </c>
      <c r="O127" s="147" t="s">
        <v>2520</v>
      </c>
      <c r="P127" s="140"/>
      <c r="Q127" s="156">
        <v>44308.603703703702</v>
      </c>
    </row>
    <row r="128" spans="1:17" s="99" customFormat="1" ht="18" x14ac:dyDescent="0.25">
      <c r="A128" s="119" t="str">
        <f>VLOOKUP(E128,'LISTADO ATM'!$A$2:$C$900,3,0)</f>
        <v>SUR</v>
      </c>
      <c r="B128" s="134">
        <v>335862209</v>
      </c>
      <c r="C128" s="118">
        <v>44308.485185185185</v>
      </c>
      <c r="D128" s="119" t="s">
        <v>2485</v>
      </c>
      <c r="E128" s="120">
        <v>730</v>
      </c>
      <c r="F128" s="147" t="str">
        <f>VLOOKUP(E128,VIP!$A$2:$O12795,2,0)</f>
        <v>DRBR082</v>
      </c>
      <c r="G128" s="119" t="str">
        <f>VLOOKUP(E128,'LISTADO ATM'!$A$2:$B$899,2,0)</f>
        <v xml:space="preserve">ATM Palacio de Justicia Barahona </v>
      </c>
      <c r="H128" s="119" t="str">
        <f>VLOOKUP(E128,VIP!$A$2:$O17716,7,FALSE)</f>
        <v>Si</v>
      </c>
      <c r="I128" s="119" t="str">
        <f>VLOOKUP(E128,VIP!$A$2:$O9681,8,FALSE)</f>
        <v>Si</v>
      </c>
      <c r="J128" s="119" t="str">
        <f>VLOOKUP(E128,VIP!$A$2:$O9631,8,FALSE)</f>
        <v>Si</v>
      </c>
      <c r="K128" s="119" t="str">
        <f>VLOOKUP(E128,VIP!$A$2:$O13205,6,0)</f>
        <v>NO</v>
      </c>
      <c r="L128" s="121" t="s">
        <v>2518</v>
      </c>
      <c r="M128" s="117" t="s">
        <v>2458</v>
      </c>
      <c r="N128" s="117" t="s">
        <v>2465</v>
      </c>
      <c r="O128" s="147" t="s">
        <v>2486</v>
      </c>
      <c r="P128" s="140"/>
      <c r="Q128" s="117" t="s">
        <v>2518</v>
      </c>
    </row>
    <row r="129" spans="1:17" s="99" customFormat="1" ht="18" x14ac:dyDescent="0.25">
      <c r="A129" s="119" t="str">
        <f>VLOOKUP(E129,'LISTADO ATM'!$A$2:$C$900,3,0)</f>
        <v>DISTRITO NACIONAL</v>
      </c>
      <c r="B129" s="134">
        <v>335862244</v>
      </c>
      <c r="C129" s="118">
        <v>44308.496817129628</v>
      </c>
      <c r="D129" s="119" t="s">
        <v>2461</v>
      </c>
      <c r="E129" s="120">
        <v>243</v>
      </c>
      <c r="F129" s="147" t="str">
        <f>VLOOKUP(E129,VIP!$A$2:$O12793,2,0)</f>
        <v>DRBR243</v>
      </c>
      <c r="G129" s="119" t="str">
        <f>VLOOKUP(E129,'LISTADO ATM'!$A$2:$B$899,2,0)</f>
        <v xml:space="preserve">ATM Autoservicio Plaza Central  </v>
      </c>
      <c r="H129" s="119" t="str">
        <f>VLOOKUP(E129,VIP!$A$2:$O17714,7,FALSE)</f>
        <v>Si</v>
      </c>
      <c r="I129" s="119" t="str">
        <f>VLOOKUP(E129,VIP!$A$2:$O9679,8,FALSE)</f>
        <v>Si</v>
      </c>
      <c r="J129" s="119" t="str">
        <f>VLOOKUP(E129,VIP!$A$2:$O9629,8,FALSE)</f>
        <v>Si</v>
      </c>
      <c r="K129" s="119" t="str">
        <f>VLOOKUP(E129,VIP!$A$2:$O13203,6,0)</f>
        <v>SI</v>
      </c>
      <c r="L129" s="201" t="s">
        <v>2584</v>
      </c>
      <c r="M129" s="157" t="s">
        <v>2592</v>
      </c>
      <c r="N129" s="117" t="s">
        <v>2465</v>
      </c>
      <c r="O129" s="147" t="s">
        <v>2466</v>
      </c>
      <c r="P129" s="140"/>
      <c r="Q129" s="156">
        <v>44308.795138888891</v>
      </c>
    </row>
    <row r="130" spans="1:17" s="99" customFormat="1" ht="18" x14ac:dyDescent="0.25">
      <c r="A130" s="119" t="str">
        <f>VLOOKUP(E130,'LISTADO ATM'!$A$2:$C$900,3,0)</f>
        <v>DISTRITO NACIONAL</v>
      </c>
      <c r="B130" s="134">
        <v>335862278</v>
      </c>
      <c r="C130" s="118">
        <v>44308.505011574074</v>
      </c>
      <c r="D130" s="119" t="s">
        <v>2461</v>
      </c>
      <c r="E130" s="120">
        <v>26</v>
      </c>
      <c r="F130" s="147" t="str">
        <f>VLOOKUP(E130,VIP!$A$2:$O12792,2,0)</f>
        <v>DRBR221</v>
      </c>
      <c r="G130" s="119" t="str">
        <f>VLOOKUP(E130,'LISTADO ATM'!$A$2:$B$899,2,0)</f>
        <v>ATM S/M Jumbo San Isidro</v>
      </c>
      <c r="H130" s="119" t="str">
        <f>VLOOKUP(E130,VIP!$A$2:$O17713,7,FALSE)</f>
        <v>Si</v>
      </c>
      <c r="I130" s="119" t="str">
        <f>VLOOKUP(E130,VIP!$A$2:$O9678,8,FALSE)</f>
        <v>Si</v>
      </c>
      <c r="J130" s="119" t="str">
        <f>VLOOKUP(E130,VIP!$A$2:$O9628,8,FALSE)</f>
        <v>Si</v>
      </c>
      <c r="K130" s="119" t="str">
        <f>VLOOKUP(E130,VIP!$A$2:$O13202,6,0)</f>
        <v>NO</v>
      </c>
      <c r="L130" s="201" t="s">
        <v>2584</v>
      </c>
      <c r="M130" s="117" t="s">
        <v>2458</v>
      </c>
      <c r="N130" s="117" t="s">
        <v>2465</v>
      </c>
      <c r="O130" s="147" t="s">
        <v>2466</v>
      </c>
      <c r="P130" s="140"/>
      <c r="Q130" s="117" t="s">
        <v>2515</v>
      </c>
    </row>
    <row r="131" spans="1:17" s="99" customFormat="1" ht="18" x14ac:dyDescent="0.25">
      <c r="A131" s="119" t="str">
        <f>VLOOKUP(E131,'LISTADO ATM'!$A$2:$C$900,3,0)</f>
        <v>SUR</v>
      </c>
      <c r="B131" s="134">
        <v>335862283</v>
      </c>
      <c r="C131" s="118">
        <v>44308.509143518517</v>
      </c>
      <c r="D131" s="119" t="s">
        <v>2461</v>
      </c>
      <c r="E131" s="120">
        <v>619</v>
      </c>
      <c r="F131" s="147" t="str">
        <f>VLOOKUP(E131,VIP!$A$2:$O12791,2,0)</f>
        <v>DRBR619</v>
      </c>
      <c r="G131" s="119" t="str">
        <f>VLOOKUP(E131,'LISTADO ATM'!$A$2:$B$899,2,0)</f>
        <v xml:space="preserve">ATM Academia P.N. Hatillo (San Cristóbal) </v>
      </c>
      <c r="H131" s="119" t="str">
        <f>VLOOKUP(E131,VIP!$A$2:$O17712,7,FALSE)</f>
        <v>Si</v>
      </c>
      <c r="I131" s="119" t="str">
        <f>VLOOKUP(E131,VIP!$A$2:$O9677,8,FALSE)</f>
        <v>Si</v>
      </c>
      <c r="J131" s="119" t="str">
        <f>VLOOKUP(E131,VIP!$A$2:$O9627,8,FALSE)</f>
        <v>Si</v>
      </c>
      <c r="K131" s="119" t="str">
        <f>VLOOKUP(E131,VIP!$A$2:$O13201,6,0)</f>
        <v>NO</v>
      </c>
      <c r="L131" s="121" t="s">
        <v>2521</v>
      </c>
      <c r="M131" s="157" t="s">
        <v>2592</v>
      </c>
      <c r="N131" s="117" t="s">
        <v>2465</v>
      </c>
      <c r="O131" s="147" t="s">
        <v>2466</v>
      </c>
      <c r="P131" s="140"/>
      <c r="Q131" s="156">
        <v>44308.603703703702</v>
      </c>
    </row>
    <row r="132" spans="1:17" s="99" customFormat="1" ht="18" x14ac:dyDescent="0.25">
      <c r="A132" s="119" t="str">
        <f>VLOOKUP(E132,'LISTADO ATM'!$A$2:$C$900,3,0)</f>
        <v>DISTRITO NACIONAL</v>
      </c>
      <c r="B132" s="134">
        <v>335862287</v>
      </c>
      <c r="C132" s="118">
        <v>44308.510069444441</v>
      </c>
      <c r="D132" s="119" t="s">
        <v>2461</v>
      </c>
      <c r="E132" s="120">
        <v>391</v>
      </c>
      <c r="F132" s="147" t="str">
        <f>VLOOKUP(E132,VIP!$A$2:$O12790,2,0)</f>
        <v>DRBR391</v>
      </c>
      <c r="G132" s="119" t="str">
        <f>VLOOKUP(E132,'LISTADO ATM'!$A$2:$B$899,2,0)</f>
        <v xml:space="preserve">ATM S/M Jumbo Luperón </v>
      </c>
      <c r="H132" s="119" t="str">
        <f>VLOOKUP(E132,VIP!$A$2:$O17711,7,FALSE)</f>
        <v>Si</v>
      </c>
      <c r="I132" s="119" t="str">
        <f>VLOOKUP(E132,VIP!$A$2:$O9676,8,FALSE)</f>
        <v>Si</v>
      </c>
      <c r="J132" s="119" t="str">
        <f>VLOOKUP(E132,VIP!$A$2:$O9626,8,FALSE)</f>
        <v>Si</v>
      </c>
      <c r="K132" s="119" t="str">
        <f>VLOOKUP(E132,VIP!$A$2:$O13200,6,0)</f>
        <v>NO</v>
      </c>
      <c r="L132" s="121" t="s">
        <v>2521</v>
      </c>
      <c r="M132" s="157" t="s">
        <v>2592</v>
      </c>
      <c r="N132" s="117" t="s">
        <v>2465</v>
      </c>
      <c r="O132" s="147" t="s">
        <v>2466</v>
      </c>
      <c r="P132" s="140"/>
      <c r="Q132" s="156">
        <v>44308.603703703702</v>
      </c>
    </row>
    <row r="133" spans="1:17" s="99" customFormat="1" ht="18" x14ac:dyDescent="0.25">
      <c r="A133" s="119" t="str">
        <f>VLOOKUP(E133,'LISTADO ATM'!$A$2:$C$900,3,0)</f>
        <v>DISTRITO NACIONAL</v>
      </c>
      <c r="B133" s="134">
        <v>335862289</v>
      </c>
      <c r="C133" s="118">
        <v>44308.510185185187</v>
      </c>
      <c r="D133" s="119" t="s">
        <v>2182</v>
      </c>
      <c r="E133" s="120">
        <v>115</v>
      </c>
      <c r="F133" s="147" t="str">
        <f>VLOOKUP(E133,VIP!$A$2:$O12789,2,0)</f>
        <v>DRBR115</v>
      </c>
      <c r="G133" s="119" t="str">
        <f>VLOOKUP(E133,'LISTADO ATM'!$A$2:$B$899,2,0)</f>
        <v xml:space="preserve">ATM Oficina Megacentro I </v>
      </c>
      <c r="H133" s="119" t="str">
        <f>VLOOKUP(E133,VIP!$A$2:$O17710,7,FALSE)</f>
        <v>Si</v>
      </c>
      <c r="I133" s="119" t="str">
        <f>VLOOKUP(E133,VIP!$A$2:$O9675,8,FALSE)</f>
        <v>Si</v>
      </c>
      <c r="J133" s="119" t="str">
        <f>VLOOKUP(E133,VIP!$A$2:$O9625,8,FALSE)</f>
        <v>Si</v>
      </c>
      <c r="K133" s="119" t="str">
        <f>VLOOKUP(E133,VIP!$A$2:$O13199,6,0)</f>
        <v>SI</v>
      </c>
      <c r="L133" s="121" t="s">
        <v>2221</v>
      </c>
      <c r="M133" s="157" t="s">
        <v>2592</v>
      </c>
      <c r="N133" s="157" t="s">
        <v>2579</v>
      </c>
      <c r="O133" s="147" t="s">
        <v>2467</v>
      </c>
      <c r="P133" s="140"/>
      <c r="Q133" s="156">
        <v>44308.603703703702</v>
      </c>
    </row>
    <row r="134" spans="1:17" s="99" customFormat="1" ht="18" x14ac:dyDescent="0.25">
      <c r="A134" s="119" t="str">
        <f>VLOOKUP(E134,'LISTADO ATM'!$A$2:$C$900,3,0)</f>
        <v>DISTRITO NACIONAL</v>
      </c>
      <c r="B134" s="134">
        <v>335862292</v>
      </c>
      <c r="C134" s="118">
        <v>44308.511041666665</v>
      </c>
      <c r="D134" s="119" t="s">
        <v>2182</v>
      </c>
      <c r="E134" s="120">
        <v>37</v>
      </c>
      <c r="F134" s="147" t="str">
        <f>VLOOKUP(E134,VIP!$A$2:$O12788,2,0)</f>
        <v>DRBR037</v>
      </c>
      <c r="G134" s="119" t="str">
        <f>VLOOKUP(E134,'LISTADO ATM'!$A$2:$B$899,2,0)</f>
        <v xml:space="preserve">ATM Oficina Villa Mella </v>
      </c>
      <c r="H134" s="119" t="str">
        <f>VLOOKUP(E134,VIP!$A$2:$O17709,7,FALSE)</f>
        <v>Si</v>
      </c>
      <c r="I134" s="119" t="str">
        <f>VLOOKUP(E134,VIP!$A$2:$O9674,8,FALSE)</f>
        <v>Si</v>
      </c>
      <c r="J134" s="119" t="str">
        <f>VLOOKUP(E134,VIP!$A$2:$O9624,8,FALSE)</f>
        <v>Si</v>
      </c>
      <c r="K134" s="119" t="str">
        <f>VLOOKUP(E134,VIP!$A$2:$O13198,6,0)</f>
        <v>SI</v>
      </c>
      <c r="L134" s="121" t="s">
        <v>2221</v>
      </c>
      <c r="M134" s="117" t="s">
        <v>2458</v>
      </c>
      <c r="N134" s="117" t="s">
        <v>2465</v>
      </c>
      <c r="O134" s="147" t="s">
        <v>2467</v>
      </c>
      <c r="P134" s="140"/>
      <c r="Q134" s="117" t="s">
        <v>2221</v>
      </c>
    </row>
    <row r="135" spans="1:17" s="99" customFormat="1" ht="18" x14ac:dyDescent="0.25">
      <c r="A135" s="119" t="str">
        <f>VLOOKUP(E135,'LISTADO ATM'!$A$2:$C$900,3,0)</f>
        <v>DISTRITO NACIONAL</v>
      </c>
      <c r="B135" s="134">
        <v>335862295</v>
      </c>
      <c r="C135" s="118">
        <v>44308.511770833335</v>
      </c>
      <c r="D135" s="119" t="s">
        <v>2485</v>
      </c>
      <c r="E135" s="120">
        <v>527</v>
      </c>
      <c r="F135" s="147" t="str">
        <f>VLOOKUP(E135,VIP!$A$2:$O12787,2,0)</f>
        <v>DRBR527</v>
      </c>
      <c r="G135" s="119" t="str">
        <f>VLOOKUP(E135,'LISTADO ATM'!$A$2:$B$899,2,0)</f>
        <v>ATM Oficina Zona Oriental II</v>
      </c>
      <c r="H135" s="119" t="str">
        <f>VLOOKUP(E135,VIP!$A$2:$O17708,7,FALSE)</f>
        <v>Si</v>
      </c>
      <c r="I135" s="119" t="str">
        <f>VLOOKUP(E135,VIP!$A$2:$O9673,8,FALSE)</f>
        <v>Si</v>
      </c>
      <c r="J135" s="119" t="str">
        <f>VLOOKUP(E135,VIP!$A$2:$O9623,8,FALSE)</f>
        <v>Si</v>
      </c>
      <c r="K135" s="119" t="str">
        <f>VLOOKUP(E135,VIP!$A$2:$O13197,6,0)</f>
        <v>SI</v>
      </c>
      <c r="L135" s="121" t="s">
        <v>2521</v>
      </c>
      <c r="M135" s="117" t="s">
        <v>2458</v>
      </c>
      <c r="N135" s="117" t="s">
        <v>2465</v>
      </c>
      <c r="O135" s="147" t="s">
        <v>2486</v>
      </c>
      <c r="P135" s="140"/>
      <c r="Q135" s="117" t="s">
        <v>2421</v>
      </c>
    </row>
    <row r="136" spans="1:17" s="99" customFormat="1" ht="18" x14ac:dyDescent="0.25">
      <c r="A136" s="119" t="str">
        <f>VLOOKUP(E136,'LISTADO ATM'!$A$2:$C$900,3,0)</f>
        <v>DISTRITO NACIONAL</v>
      </c>
      <c r="B136" s="134">
        <v>335862298</v>
      </c>
      <c r="C136" s="118">
        <v>44308.512118055558</v>
      </c>
      <c r="D136" s="119" t="s">
        <v>2182</v>
      </c>
      <c r="E136" s="120">
        <v>542</v>
      </c>
      <c r="F136" s="147" t="str">
        <f>VLOOKUP(E136,VIP!$A$2:$O12786,2,0)</f>
        <v>DRBR542</v>
      </c>
      <c r="G136" s="119" t="str">
        <f>VLOOKUP(E136,'LISTADO ATM'!$A$2:$B$899,2,0)</f>
        <v>ATM S/M la Cadena Carretera Mella</v>
      </c>
      <c r="H136" s="119" t="str">
        <f>VLOOKUP(E136,VIP!$A$2:$O17707,7,FALSE)</f>
        <v>NO</v>
      </c>
      <c r="I136" s="119" t="str">
        <f>VLOOKUP(E136,VIP!$A$2:$O9672,8,FALSE)</f>
        <v>SI</v>
      </c>
      <c r="J136" s="119" t="str">
        <f>VLOOKUP(E136,VIP!$A$2:$O9622,8,FALSE)</f>
        <v>SI</v>
      </c>
      <c r="K136" s="119" t="str">
        <f>VLOOKUP(E136,VIP!$A$2:$O13196,6,0)</f>
        <v>NO</v>
      </c>
      <c r="L136" s="121" t="s">
        <v>2221</v>
      </c>
      <c r="M136" s="117" t="s">
        <v>2458</v>
      </c>
      <c r="N136" s="117" t="s">
        <v>2465</v>
      </c>
      <c r="O136" s="147" t="s">
        <v>2467</v>
      </c>
      <c r="P136" s="140"/>
      <c r="Q136" s="117" t="s">
        <v>2221</v>
      </c>
    </row>
    <row r="137" spans="1:17" s="99" customFormat="1" ht="18" x14ac:dyDescent="0.25">
      <c r="A137" s="119" t="str">
        <f>VLOOKUP(E137,'LISTADO ATM'!$A$2:$C$900,3,0)</f>
        <v>ESTE</v>
      </c>
      <c r="B137" s="134">
        <v>335862301</v>
      </c>
      <c r="C137" s="118">
        <v>44308.513518518521</v>
      </c>
      <c r="D137" s="119" t="s">
        <v>2485</v>
      </c>
      <c r="E137" s="120">
        <v>114</v>
      </c>
      <c r="F137" s="147" t="str">
        <f>VLOOKUP(E137,VIP!$A$2:$O12785,2,0)</f>
        <v>DRBR114</v>
      </c>
      <c r="G137" s="119" t="str">
        <f>VLOOKUP(E137,'LISTADO ATM'!$A$2:$B$899,2,0)</f>
        <v xml:space="preserve">ATM Oficina Hato Mayor </v>
      </c>
      <c r="H137" s="119" t="str">
        <f>VLOOKUP(E137,VIP!$A$2:$O17706,7,FALSE)</f>
        <v>Si</v>
      </c>
      <c r="I137" s="119" t="str">
        <f>VLOOKUP(E137,VIP!$A$2:$O9671,8,FALSE)</f>
        <v>Si</v>
      </c>
      <c r="J137" s="119" t="str">
        <f>VLOOKUP(E137,VIP!$A$2:$O9621,8,FALSE)</f>
        <v>Si</v>
      </c>
      <c r="K137" s="119" t="str">
        <f>VLOOKUP(E137,VIP!$A$2:$O13195,6,0)</f>
        <v>NO</v>
      </c>
      <c r="L137" s="121" t="s">
        <v>2521</v>
      </c>
      <c r="M137" s="157" t="s">
        <v>2592</v>
      </c>
      <c r="N137" s="157" t="s">
        <v>2579</v>
      </c>
      <c r="O137" s="147" t="s">
        <v>2486</v>
      </c>
      <c r="P137" s="140"/>
      <c r="Q137" s="156">
        <v>44308.760416666664</v>
      </c>
    </row>
    <row r="138" spans="1:17" s="99" customFormat="1" ht="18" x14ac:dyDescent="0.25">
      <c r="A138" s="119" t="str">
        <f>VLOOKUP(E138,'LISTADO ATM'!$A$2:$C$900,3,0)</f>
        <v>DISTRITO NACIONAL</v>
      </c>
      <c r="B138" s="134">
        <v>335862304</v>
      </c>
      <c r="C138" s="118">
        <v>44308.513865740744</v>
      </c>
      <c r="D138" s="119" t="s">
        <v>2182</v>
      </c>
      <c r="E138" s="120">
        <v>961</v>
      </c>
      <c r="F138" s="147" t="str">
        <f>VLOOKUP(E138,VIP!$A$2:$O12784,2,0)</f>
        <v>DRBR03H</v>
      </c>
      <c r="G138" s="119" t="str">
        <f>VLOOKUP(E138,'LISTADO ATM'!$A$2:$B$899,2,0)</f>
        <v xml:space="preserve">ATM Listín Diario </v>
      </c>
      <c r="H138" s="119" t="str">
        <f>VLOOKUP(E138,VIP!$A$2:$O17705,7,FALSE)</f>
        <v>Si</v>
      </c>
      <c r="I138" s="119" t="str">
        <f>VLOOKUP(E138,VIP!$A$2:$O9670,8,FALSE)</f>
        <v>Si</v>
      </c>
      <c r="J138" s="119" t="str">
        <f>VLOOKUP(E138,VIP!$A$2:$O9620,8,FALSE)</f>
        <v>Si</v>
      </c>
      <c r="K138" s="119" t="str">
        <f>VLOOKUP(E138,VIP!$A$2:$O13194,6,0)</f>
        <v>NO</v>
      </c>
      <c r="L138" s="121" t="s">
        <v>2221</v>
      </c>
      <c r="M138" s="117" t="s">
        <v>2458</v>
      </c>
      <c r="N138" s="117" t="s">
        <v>2465</v>
      </c>
      <c r="O138" s="147" t="s">
        <v>2467</v>
      </c>
      <c r="P138" s="140"/>
      <c r="Q138" s="117" t="s">
        <v>2221</v>
      </c>
    </row>
    <row r="139" spans="1:17" s="99" customFormat="1" ht="18" x14ac:dyDescent="0.25">
      <c r="A139" s="119" t="str">
        <f>VLOOKUP(E139,'LISTADO ATM'!$A$2:$C$900,3,0)</f>
        <v>DISTRITO NACIONAL</v>
      </c>
      <c r="B139" s="134">
        <v>335862319</v>
      </c>
      <c r="C139" s="118">
        <v>44308.515011574076</v>
      </c>
      <c r="D139" s="119" t="s">
        <v>2182</v>
      </c>
      <c r="E139" s="120">
        <v>20</v>
      </c>
      <c r="F139" s="147" t="str">
        <f>VLOOKUP(E139,VIP!$A$2:$O12783,2,0)</f>
        <v>DRBR049</v>
      </c>
      <c r="G139" s="119" t="str">
        <f>VLOOKUP(E139,'LISTADO ATM'!$A$2:$B$899,2,0)</f>
        <v>ATM S/M Aprezio Las Palmas</v>
      </c>
      <c r="H139" s="119" t="str">
        <f>VLOOKUP(E139,VIP!$A$2:$O17704,7,FALSE)</f>
        <v>Si</v>
      </c>
      <c r="I139" s="119" t="str">
        <f>VLOOKUP(E139,VIP!$A$2:$O9669,8,FALSE)</f>
        <v>Si</v>
      </c>
      <c r="J139" s="119" t="str">
        <f>VLOOKUP(E139,VIP!$A$2:$O9619,8,FALSE)</f>
        <v>Si</v>
      </c>
      <c r="K139" s="119" t="str">
        <f>VLOOKUP(E139,VIP!$A$2:$O13193,6,0)</f>
        <v>NO</v>
      </c>
      <c r="L139" s="121" t="s">
        <v>2221</v>
      </c>
      <c r="M139" s="117" t="s">
        <v>2458</v>
      </c>
      <c r="N139" s="117" t="s">
        <v>2465</v>
      </c>
      <c r="O139" s="147" t="s">
        <v>2467</v>
      </c>
      <c r="P139" s="140"/>
      <c r="Q139" s="117" t="s">
        <v>2221</v>
      </c>
    </row>
    <row r="140" spans="1:17" s="99" customFormat="1" ht="18" x14ac:dyDescent="0.25">
      <c r="A140" s="119" t="str">
        <f>VLOOKUP(E140,'LISTADO ATM'!$A$2:$C$900,3,0)</f>
        <v>DISTRITO NACIONAL</v>
      </c>
      <c r="B140" s="134">
        <v>335862330</v>
      </c>
      <c r="C140" s="118">
        <v>44308.517500000002</v>
      </c>
      <c r="D140" s="119" t="s">
        <v>2182</v>
      </c>
      <c r="E140" s="120">
        <v>487</v>
      </c>
      <c r="F140" s="147" t="str">
        <f>VLOOKUP(E140,VIP!$A$2:$O12782,2,0)</f>
        <v>DRBR487</v>
      </c>
      <c r="G140" s="119" t="str">
        <f>VLOOKUP(E140,'LISTADO ATM'!$A$2:$B$899,2,0)</f>
        <v xml:space="preserve">ATM Olé Hainamosa </v>
      </c>
      <c r="H140" s="119" t="str">
        <f>VLOOKUP(E140,VIP!$A$2:$O17703,7,FALSE)</f>
        <v>Si</v>
      </c>
      <c r="I140" s="119" t="str">
        <f>VLOOKUP(E140,VIP!$A$2:$O9668,8,FALSE)</f>
        <v>Si</v>
      </c>
      <c r="J140" s="119" t="str">
        <f>VLOOKUP(E140,VIP!$A$2:$O9618,8,FALSE)</f>
        <v>Si</v>
      </c>
      <c r="K140" s="119" t="str">
        <f>VLOOKUP(E140,VIP!$A$2:$O13192,6,0)</f>
        <v>SI</v>
      </c>
      <c r="L140" s="121" t="s">
        <v>2221</v>
      </c>
      <c r="M140" s="157" t="s">
        <v>2592</v>
      </c>
      <c r="N140" s="117" t="s">
        <v>2465</v>
      </c>
      <c r="O140" s="147" t="s">
        <v>2467</v>
      </c>
      <c r="P140" s="140"/>
      <c r="Q140" s="156">
        <v>44308.603703703702</v>
      </c>
    </row>
    <row r="141" spans="1:17" s="99" customFormat="1" ht="18" x14ac:dyDescent="0.25">
      <c r="A141" s="119" t="str">
        <f>VLOOKUP(E141,'LISTADO ATM'!$A$2:$C$900,3,0)</f>
        <v>DISTRITO NACIONAL</v>
      </c>
      <c r="B141" s="134">
        <v>335862332</v>
      </c>
      <c r="C141" s="118">
        <v>44308.518321759257</v>
      </c>
      <c r="D141" s="119" t="s">
        <v>2182</v>
      </c>
      <c r="E141" s="120">
        <v>113</v>
      </c>
      <c r="F141" s="147" t="str">
        <f>VLOOKUP(E141,VIP!$A$2:$O12781,2,0)</f>
        <v>DRBR113</v>
      </c>
      <c r="G141" s="119" t="str">
        <f>VLOOKUP(E141,'LISTADO ATM'!$A$2:$B$899,2,0)</f>
        <v xml:space="preserve">ATM Autoservicio Atalaya del Mar </v>
      </c>
      <c r="H141" s="119" t="str">
        <f>VLOOKUP(E141,VIP!$A$2:$O17702,7,FALSE)</f>
        <v>Si</v>
      </c>
      <c r="I141" s="119" t="str">
        <f>VLOOKUP(E141,VIP!$A$2:$O9667,8,FALSE)</f>
        <v>No</v>
      </c>
      <c r="J141" s="119" t="str">
        <f>VLOOKUP(E141,VIP!$A$2:$O9617,8,FALSE)</f>
        <v>No</v>
      </c>
      <c r="K141" s="119" t="str">
        <f>VLOOKUP(E141,VIP!$A$2:$O13191,6,0)</f>
        <v>NO</v>
      </c>
      <c r="L141" s="121" t="s">
        <v>2221</v>
      </c>
      <c r="M141" s="117" t="s">
        <v>2458</v>
      </c>
      <c r="N141" s="117" t="s">
        <v>2465</v>
      </c>
      <c r="O141" s="147" t="s">
        <v>2467</v>
      </c>
      <c r="P141" s="140"/>
      <c r="Q141" s="117" t="s">
        <v>2221</v>
      </c>
    </row>
    <row r="142" spans="1:17" s="99" customFormat="1" ht="18" x14ac:dyDescent="0.25">
      <c r="A142" s="119" t="str">
        <f>VLOOKUP(E142,'LISTADO ATM'!$A$2:$C$900,3,0)</f>
        <v>DISTRITO NACIONAL</v>
      </c>
      <c r="B142" s="134">
        <v>335862370</v>
      </c>
      <c r="C142" s="118">
        <v>44308.540277777778</v>
      </c>
      <c r="D142" s="119" t="s">
        <v>2182</v>
      </c>
      <c r="E142" s="120">
        <v>243</v>
      </c>
      <c r="F142" s="147" t="str">
        <f>VLOOKUP(E142,VIP!$A$2:$O12780,2,0)</f>
        <v>DRBR243</v>
      </c>
      <c r="G142" s="119" t="str">
        <f>VLOOKUP(E142,'LISTADO ATM'!$A$2:$B$899,2,0)</f>
        <v xml:space="preserve">ATM Autoservicio Plaza Central  </v>
      </c>
      <c r="H142" s="119" t="str">
        <f>VLOOKUP(E142,VIP!$A$2:$O17701,7,FALSE)</f>
        <v>Si</v>
      </c>
      <c r="I142" s="119" t="str">
        <f>VLOOKUP(E142,VIP!$A$2:$O9666,8,FALSE)</f>
        <v>Si</v>
      </c>
      <c r="J142" s="119" t="str">
        <f>VLOOKUP(E142,VIP!$A$2:$O9616,8,FALSE)</f>
        <v>Si</v>
      </c>
      <c r="K142" s="119" t="str">
        <f>VLOOKUP(E142,VIP!$A$2:$O13190,6,0)</f>
        <v>SI</v>
      </c>
      <c r="L142" s="121" t="s">
        <v>2430</v>
      </c>
      <c r="M142" s="117" t="s">
        <v>2458</v>
      </c>
      <c r="N142" s="117" t="s">
        <v>2465</v>
      </c>
      <c r="O142" s="147" t="s">
        <v>2467</v>
      </c>
      <c r="P142" s="140"/>
      <c r="Q142" s="117" t="s">
        <v>2430</v>
      </c>
    </row>
    <row r="143" spans="1:17" s="99" customFormat="1" ht="18" x14ac:dyDescent="0.25">
      <c r="A143" s="119" t="str">
        <f>VLOOKUP(E143,'LISTADO ATM'!$A$2:$C$900,3,0)</f>
        <v>DISTRITO NACIONAL</v>
      </c>
      <c r="B143" s="134">
        <v>335862434</v>
      </c>
      <c r="C143" s="118">
        <v>44308.564108796294</v>
      </c>
      <c r="D143" s="119" t="s">
        <v>2461</v>
      </c>
      <c r="E143" s="120">
        <v>54</v>
      </c>
      <c r="F143" s="147" t="str">
        <f>VLOOKUP(E143,VIP!$A$2:$O12779,2,0)</f>
        <v>DRBR054</v>
      </c>
      <c r="G143" s="119" t="str">
        <f>VLOOKUP(E143,'LISTADO ATM'!$A$2:$B$899,2,0)</f>
        <v xml:space="preserve">ATM Autoservicio Galería 360 </v>
      </c>
      <c r="H143" s="119" t="str">
        <f>VLOOKUP(E143,VIP!$A$2:$O17700,7,FALSE)</f>
        <v>Si</v>
      </c>
      <c r="I143" s="119" t="str">
        <f>VLOOKUP(E143,VIP!$A$2:$O9665,8,FALSE)</f>
        <v>Si</v>
      </c>
      <c r="J143" s="119" t="str">
        <f>VLOOKUP(E143,VIP!$A$2:$O9615,8,FALSE)</f>
        <v>Si</v>
      </c>
      <c r="K143" s="119" t="str">
        <f>VLOOKUP(E143,VIP!$A$2:$O13189,6,0)</f>
        <v>NO</v>
      </c>
      <c r="L143" s="121" t="s">
        <v>2518</v>
      </c>
      <c r="M143" s="117" t="s">
        <v>2458</v>
      </c>
      <c r="N143" s="117" t="s">
        <v>2465</v>
      </c>
      <c r="O143" s="147" t="s">
        <v>2466</v>
      </c>
      <c r="P143" s="140"/>
      <c r="Q143" s="117" t="s">
        <v>2602</v>
      </c>
    </row>
    <row r="144" spans="1:17" s="99" customFormat="1" ht="18" x14ac:dyDescent="0.25">
      <c r="A144" s="119" t="str">
        <f>VLOOKUP(E144,'LISTADO ATM'!$A$2:$C$900,3,0)</f>
        <v>DISTRITO NACIONAL</v>
      </c>
      <c r="B144" s="134">
        <v>335862455</v>
      </c>
      <c r="C144" s="118">
        <v>44308.567071759258</v>
      </c>
      <c r="D144" s="119" t="s">
        <v>2461</v>
      </c>
      <c r="E144" s="120">
        <v>147</v>
      </c>
      <c r="F144" s="147" t="str">
        <f>VLOOKUP(E144,VIP!$A$2:$O12778,2,0)</f>
        <v>DRBR147</v>
      </c>
      <c r="G144" s="119" t="str">
        <f>VLOOKUP(E144,'LISTADO ATM'!$A$2:$B$899,2,0)</f>
        <v xml:space="preserve">ATM Kiosco Megacentro I </v>
      </c>
      <c r="H144" s="119" t="str">
        <f>VLOOKUP(E144,VIP!$A$2:$O17699,7,FALSE)</f>
        <v>Si</v>
      </c>
      <c r="I144" s="119" t="str">
        <f>VLOOKUP(E144,VIP!$A$2:$O9664,8,FALSE)</f>
        <v>Si</v>
      </c>
      <c r="J144" s="119" t="str">
        <f>VLOOKUP(E144,VIP!$A$2:$O9614,8,FALSE)</f>
        <v>Si</v>
      </c>
      <c r="K144" s="119" t="str">
        <f>VLOOKUP(E144,VIP!$A$2:$O13188,6,0)</f>
        <v>NO</v>
      </c>
      <c r="L144" s="121" t="s">
        <v>2452</v>
      </c>
      <c r="M144" s="117" t="s">
        <v>2458</v>
      </c>
      <c r="N144" s="117" t="s">
        <v>2465</v>
      </c>
      <c r="O144" s="147" t="s">
        <v>2466</v>
      </c>
      <c r="P144" s="140"/>
      <c r="Q144" s="117" t="s">
        <v>2452</v>
      </c>
    </row>
    <row r="145" spans="1:17" s="99" customFormat="1" ht="18" x14ac:dyDescent="0.25">
      <c r="A145" s="119" t="str">
        <f>VLOOKUP(E145,'LISTADO ATM'!$A$2:$C$900,3,0)</f>
        <v>DISTRITO NACIONAL</v>
      </c>
      <c r="B145" s="134">
        <v>335862465</v>
      </c>
      <c r="C145" s="118">
        <v>44308.569733796299</v>
      </c>
      <c r="D145" s="119" t="s">
        <v>2485</v>
      </c>
      <c r="E145" s="120">
        <v>743</v>
      </c>
      <c r="F145" s="147" t="str">
        <f>VLOOKUP(E145,VIP!$A$2:$O12777,2,0)</f>
        <v>DRBR287</v>
      </c>
      <c r="G145" s="119" t="str">
        <f>VLOOKUP(E145,'LISTADO ATM'!$A$2:$B$899,2,0)</f>
        <v xml:space="preserve">ATM Oficina Los Frailes </v>
      </c>
      <c r="H145" s="119" t="str">
        <f>VLOOKUP(E145,VIP!$A$2:$O17698,7,FALSE)</f>
        <v>Si</v>
      </c>
      <c r="I145" s="119" t="str">
        <f>VLOOKUP(E145,VIP!$A$2:$O9663,8,FALSE)</f>
        <v>Si</v>
      </c>
      <c r="J145" s="119" t="str">
        <f>VLOOKUP(E145,VIP!$A$2:$O9613,8,FALSE)</f>
        <v>Si</v>
      </c>
      <c r="K145" s="119" t="str">
        <f>VLOOKUP(E145,VIP!$A$2:$O13187,6,0)</f>
        <v>SI</v>
      </c>
      <c r="L145" s="121" t="s">
        <v>2521</v>
      </c>
      <c r="M145" s="157" t="s">
        <v>2592</v>
      </c>
      <c r="N145" s="157" t="s">
        <v>2579</v>
      </c>
      <c r="O145" s="147" t="s">
        <v>2486</v>
      </c>
      <c r="P145" s="140"/>
      <c r="Q145" s="156">
        <v>44308.684027777781</v>
      </c>
    </row>
    <row r="146" spans="1:17" s="99" customFormat="1" ht="18" x14ac:dyDescent="0.25">
      <c r="A146" s="119" t="str">
        <f>VLOOKUP(E146,'LISTADO ATM'!$A$2:$C$900,3,0)</f>
        <v>ESTE</v>
      </c>
      <c r="B146" s="134">
        <v>335862477</v>
      </c>
      <c r="C146" s="118">
        <v>44308.573900462965</v>
      </c>
      <c r="D146" s="119" t="s">
        <v>2485</v>
      </c>
      <c r="E146" s="120">
        <v>429</v>
      </c>
      <c r="F146" s="147" t="str">
        <f>VLOOKUP(E146,VIP!$A$2:$O12776,2,0)</f>
        <v>DRBR429</v>
      </c>
      <c r="G146" s="119" t="str">
        <f>VLOOKUP(E146,'LISTADO ATM'!$A$2:$B$899,2,0)</f>
        <v xml:space="preserve">ATM Oficina Jumbo La Romana </v>
      </c>
      <c r="H146" s="119" t="str">
        <f>VLOOKUP(E146,VIP!$A$2:$O17697,7,FALSE)</f>
        <v>Si</v>
      </c>
      <c r="I146" s="119" t="str">
        <f>VLOOKUP(E146,VIP!$A$2:$O9662,8,FALSE)</f>
        <v>Si</v>
      </c>
      <c r="J146" s="119" t="str">
        <f>VLOOKUP(E146,VIP!$A$2:$O9612,8,FALSE)</f>
        <v>Si</v>
      </c>
      <c r="K146" s="119" t="str">
        <f>VLOOKUP(E146,VIP!$A$2:$O13186,6,0)</f>
        <v>NO</v>
      </c>
      <c r="L146" s="121" t="s">
        <v>2521</v>
      </c>
      <c r="M146" s="117" t="s">
        <v>2458</v>
      </c>
      <c r="N146" s="117" t="s">
        <v>2465</v>
      </c>
      <c r="O146" s="147" t="s">
        <v>2486</v>
      </c>
      <c r="P146" s="140"/>
      <c r="Q146" s="117" t="s">
        <v>2421</v>
      </c>
    </row>
    <row r="147" spans="1:17" s="99" customFormat="1" ht="18" x14ac:dyDescent="0.25">
      <c r="A147" s="119" t="str">
        <f>VLOOKUP(E147,'LISTADO ATM'!$A$2:$C$900,3,0)</f>
        <v>DISTRITO NACIONAL</v>
      </c>
      <c r="B147" s="134">
        <v>335862495</v>
      </c>
      <c r="C147" s="118">
        <v>44308.592048611114</v>
      </c>
      <c r="D147" s="119" t="s">
        <v>2182</v>
      </c>
      <c r="E147" s="120">
        <v>571</v>
      </c>
      <c r="F147" s="147" t="str">
        <f>VLOOKUP(E147,VIP!$A$2:$O12775,2,0)</f>
        <v>DRBR16C</v>
      </c>
      <c r="G147" s="119" t="str">
        <f>VLOOKUP(E147,'LISTADO ATM'!$A$2:$B$899,2,0)</f>
        <v xml:space="preserve">ATM Hospital Central FF. AA. </v>
      </c>
      <c r="H147" s="119" t="str">
        <f>VLOOKUP(E147,VIP!$A$2:$O17696,7,FALSE)</f>
        <v>Si</v>
      </c>
      <c r="I147" s="119" t="str">
        <f>VLOOKUP(E147,VIP!$A$2:$O9661,8,FALSE)</f>
        <v>Si</v>
      </c>
      <c r="J147" s="119" t="str">
        <f>VLOOKUP(E147,VIP!$A$2:$O9611,8,FALSE)</f>
        <v>Si</v>
      </c>
      <c r="K147" s="119" t="str">
        <f>VLOOKUP(E147,VIP!$A$2:$O13185,6,0)</f>
        <v>NO</v>
      </c>
      <c r="L147" s="121" t="s">
        <v>2221</v>
      </c>
      <c r="M147" s="117" t="s">
        <v>2458</v>
      </c>
      <c r="N147" s="117" t="s">
        <v>2465</v>
      </c>
      <c r="O147" s="147" t="s">
        <v>2467</v>
      </c>
      <c r="P147" s="140"/>
      <c r="Q147" s="117" t="s">
        <v>2221</v>
      </c>
    </row>
    <row r="148" spans="1:17" s="99" customFormat="1" ht="18" x14ac:dyDescent="0.25">
      <c r="A148" s="119" t="str">
        <f>VLOOKUP(E148,'LISTADO ATM'!$A$2:$C$900,3,0)</f>
        <v>ESTE</v>
      </c>
      <c r="B148" s="134">
        <v>335862498</v>
      </c>
      <c r="C148" s="118">
        <v>44308.593611111108</v>
      </c>
      <c r="D148" s="119" t="s">
        <v>2182</v>
      </c>
      <c r="E148" s="120">
        <v>16</v>
      </c>
      <c r="F148" s="147" t="str">
        <f>VLOOKUP(E148,VIP!$A$2:$O12774,2,0)</f>
        <v>DRBR046</v>
      </c>
      <c r="G148" s="119" t="str">
        <f>VLOOKUP(E148,'LISTADO ATM'!$A$2:$B$899,2,0)</f>
        <v>ATM Estación Texaco Sabana de la Mar</v>
      </c>
      <c r="H148" s="119" t="str">
        <f>VLOOKUP(E148,VIP!$A$2:$O17695,7,FALSE)</f>
        <v>Si</v>
      </c>
      <c r="I148" s="119" t="str">
        <f>VLOOKUP(E148,VIP!$A$2:$O9660,8,FALSE)</f>
        <v>Si</v>
      </c>
      <c r="J148" s="119" t="str">
        <f>VLOOKUP(E148,VIP!$A$2:$O9610,8,FALSE)</f>
        <v>Si</v>
      </c>
      <c r="K148" s="119" t="str">
        <f>VLOOKUP(E148,VIP!$A$2:$O13184,6,0)</f>
        <v>NO</v>
      </c>
      <c r="L148" s="121" t="s">
        <v>2221</v>
      </c>
      <c r="M148" s="117" t="s">
        <v>2458</v>
      </c>
      <c r="N148" s="117" t="s">
        <v>2465</v>
      </c>
      <c r="O148" s="147" t="s">
        <v>2467</v>
      </c>
      <c r="P148" s="140"/>
      <c r="Q148" s="117" t="s">
        <v>2221</v>
      </c>
    </row>
    <row r="149" spans="1:17" s="99" customFormat="1" ht="18" x14ac:dyDescent="0.25">
      <c r="A149" s="119" t="str">
        <f>VLOOKUP(E149,'LISTADO ATM'!$A$2:$C$900,3,0)</f>
        <v>NORTE</v>
      </c>
      <c r="B149" s="134">
        <v>335862499</v>
      </c>
      <c r="C149" s="118">
        <v>44308.594201388885</v>
      </c>
      <c r="D149" s="119" t="s">
        <v>2183</v>
      </c>
      <c r="E149" s="120">
        <v>647</v>
      </c>
      <c r="F149" s="147" t="str">
        <f>VLOOKUP(E149,VIP!$A$2:$O12773,2,0)</f>
        <v>DRBR254</v>
      </c>
      <c r="G149" s="119" t="str">
        <f>VLOOKUP(E149,'LISTADO ATM'!$A$2:$B$899,2,0)</f>
        <v xml:space="preserve">ATM CORAASAN </v>
      </c>
      <c r="H149" s="119" t="str">
        <f>VLOOKUP(E149,VIP!$A$2:$O17694,7,FALSE)</f>
        <v>Si</v>
      </c>
      <c r="I149" s="119" t="str">
        <f>VLOOKUP(E149,VIP!$A$2:$O9659,8,FALSE)</f>
        <v>Si</v>
      </c>
      <c r="J149" s="119" t="str">
        <f>VLOOKUP(E149,VIP!$A$2:$O9609,8,FALSE)</f>
        <v>Si</v>
      </c>
      <c r="K149" s="119" t="str">
        <f>VLOOKUP(E149,VIP!$A$2:$O13183,6,0)</f>
        <v>NO</v>
      </c>
      <c r="L149" s="121" t="s">
        <v>2601</v>
      </c>
      <c r="M149" s="157" t="s">
        <v>2592</v>
      </c>
      <c r="N149" s="157" t="s">
        <v>2579</v>
      </c>
      <c r="O149" s="147" t="s">
        <v>2494</v>
      </c>
      <c r="P149" s="140"/>
      <c r="Q149" s="156">
        <v>44308.695138888892</v>
      </c>
    </row>
    <row r="150" spans="1:17" s="99" customFormat="1" ht="18" x14ac:dyDescent="0.25">
      <c r="A150" s="119" t="str">
        <f>VLOOKUP(E150,'LISTADO ATM'!$A$2:$C$900,3,0)</f>
        <v>DISTRITO NACIONAL</v>
      </c>
      <c r="B150" s="134">
        <v>335862501</v>
      </c>
      <c r="C150" s="118">
        <v>44308.595150462963</v>
      </c>
      <c r="D150" s="119" t="s">
        <v>2182</v>
      </c>
      <c r="E150" s="120">
        <v>414</v>
      </c>
      <c r="F150" s="147" t="str">
        <f>VLOOKUP(E150,VIP!$A$2:$O12772,2,0)</f>
        <v>DRBR414</v>
      </c>
      <c r="G150" s="119" t="str">
        <f>VLOOKUP(E150,'LISTADO ATM'!$A$2:$B$899,2,0)</f>
        <v>ATM Villa Francisca II</v>
      </c>
      <c r="H150" s="119" t="str">
        <f>VLOOKUP(E150,VIP!$A$2:$O17693,7,FALSE)</f>
        <v>Si</v>
      </c>
      <c r="I150" s="119" t="str">
        <f>VLOOKUP(E150,VIP!$A$2:$O9658,8,FALSE)</f>
        <v>Si</v>
      </c>
      <c r="J150" s="119" t="str">
        <f>VLOOKUP(E150,VIP!$A$2:$O9608,8,FALSE)</f>
        <v>Si</v>
      </c>
      <c r="K150" s="119" t="str">
        <f>VLOOKUP(E150,VIP!$A$2:$O13182,6,0)</f>
        <v>SI</v>
      </c>
      <c r="L150" s="121" t="s">
        <v>2481</v>
      </c>
      <c r="M150" s="117" t="s">
        <v>2458</v>
      </c>
      <c r="N150" s="117" t="s">
        <v>2465</v>
      </c>
      <c r="O150" s="147" t="s">
        <v>2467</v>
      </c>
      <c r="P150" s="140"/>
      <c r="Q150" s="117" t="s">
        <v>2481</v>
      </c>
    </row>
    <row r="151" spans="1:17" s="99" customFormat="1" ht="18" x14ac:dyDescent="0.25">
      <c r="A151" s="119" t="str">
        <f>VLOOKUP(E151,'LISTADO ATM'!$A$2:$C$900,3,0)</f>
        <v>NORTE</v>
      </c>
      <c r="B151" s="134">
        <v>335862504</v>
      </c>
      <c r="C151" s="118">
        <v>44308.596053240741</v>
      </c>
      <c r="D151" s="119" t="s">
        <v>2183</v>
      </c>
      <c r="E151" s="120">
        <v>138</v>
      </c>
      <c r="F151" s="147" t="str">
        <f>VLOOKUP(E151,VIP!$A$2:$O12771,2,0)</f>
        <v>DRBR138</v>
      </c>
      <c r="G151" s="119" t="str">
        <f>VLOOKUP(E151,'LISTADO ATM'!$A$2:$B$899,2,0)</f>
        <v xml:space="preserve">ATM UNP Fantino </v>
      </c>
      <c r="H151" s="119" t="str">
        <f>VLOOKUP(E151,VIP!$A$2:$O17692,7,FALSE)</f>
        <v>Si</v>
      </c>
      <c r="I151" s="119" t="str">
        <f>VLOOKUP(E151,VIP!$A$2:$O9657,8,FALSE)</f>
        <v>Si</v>
      </c>
      <c r="J151" s="119" t="str">
        <f>VLOOKUP(E151,VIP!$A$2:$O9607,8,FALSE)</f>
        <v>Si</v>
      </c>
      <c r="K151" s="119" t="str">
        <f>VLOOKUP(E151,VIP!$A$2:$O13181,6,0)</f>
        <v>NO</v>
      </c>
      <c r="L151" s="121" t="s">
        <v>2481</v>
      </c>
      <c r="M151" s="157" t="s">
        <v>2592</v>
      </c>
      <c r="N151" s="157" t="s">
        <v>2579</v>
      </c>
      <c r="O151" s="147" t="s">
        <v>2494</v>
      </c>
      <c r="P151" s="140"/>
      <c r="Q151" s="156">
        <v>44308.652083333334</v>
      </c>
    </row>
    <row r="152" spans="1:17" s="99" customFormat="1" ht="18" x14ac:dyDescent="0.25">
      <c r="A152" s="119" t="str">
        <f>VLOOKUP(E152,'LISTADO ATM'!$A$2:$C$900,3,0)</f>
        <v>ESTE</v>
      </c>
      <c r="B152" s="134">
        <v>335862518</v>
      </c>
      <c r="C152" s="118">
        <v>44308.604942129627</v>
      </c>
      <c r="D152" s="119" t="s">
        <v>2485</v>
      </c>
      <c r="E152" s="120">
        <v>480</v>
      </c>
      <c r="F152" s="147" t="str">
        <f>VLOOKUP(E152,VIP!$A$2:$O12780,2,0)</f>
        <v>DRBR480</v>
      </c>
      <c r="G152" s="119" t="str">
        <f>VLOOKUP(E152,'LISTADO ATM'!$A$2:$B$899,2,0)</f>
        <v>ATM UNP Farmaconal Higuey</v>
      </c>
      <c r="H152" s="119" t="str">
        <f>VLOOKUP(E152,VIP!$A$2:$O17701,7,FALSE)</f>
        <v>N/A</v>
      </c>
      <c r="I152" s="119" t="str">
        <f>VLOOKUP(E152,VIP!$A$2:$O9666,8,FALSE)</f>
        <v>N/A</v>
      </c>
      <c r="J152" s="119" t="str">
        <f>VLOOKUP(E152,VIP!$A$2:$O9616,8,FALSE)</f>
        <v>N/A</v>
      </c>
      <c r="K152" s="119" t="str">
        <f>VLOOKUP(E152,VIP!$A$2:$O13190,6,0)</f>
        <v>N/A</v>
      </c>
      <c r="L152" s="121" t="s">
        <v>2598</v>
      </c>
      <c r="M152" s="157" t="s">
        <v>2592</v>
      </c>
      <c r="N152" s="157" t="s">
        <v>2579</v>
      </c>
      <c r="O152" s="147" t="s">
        <v>2607</v>
      </c>
      <c r="P152" s="157" t="s">
        <v>2600</v>
      </c>
      <c r="Q152" s="157" t="s">
        <v>2598</v>
      </c>
    </row>
    <row r="153" spans="1:17" s="99" customFormat="1" ht="18" x14ac:dyDescent="0.25">
      <c r="A153" s="119" t="str">
        <f>VLOOKUP(E153,'LISTADO ATM'!$A$2:$C$900,3,0)</f>
        <v>DISTRITO NACIONAL</v>
      </c>
      <c r="B153" s="134">
        <v>335862546</v>
      </c>
      <c r="C153" s="118">
        <v>44308.612175925926</v>
      </c>
      <c r="D153" s="119" t="s">
        <v>2182</v>
      </c>
      <c r="E153" s="120">
        <v>707</v>
      </c>
      <c r="F153" s="147" t="str">
        <f>VLOOKUP(E153,VIP!$A$2:$O12779,2,0)</f>
        <v>DRBR707</v>
      </c>
      <c r="G153" s="119" t="str">
        <f>VLOOKUP(E153,'LISTADO ATM'!$A$2:$B$899,2,0)</f>
        <v xml:space="preserve">ATM IAD </v>
      </c>
      <c r="H153" s="119" t="str">
        <f>VLOOKUP(E153,VIP!$A$2:$O17700,7,FALSE)</f>
        <v>No</v>
      </c>
      <c r="I153" s="119" t="str">
        <f>VLOOKUP(E153,VIP!$A$2:$O9665,8,FALSE)</f>
        <v>No</v>
      </c>
      <c r="J153" s="119" t="str">
        <f>VLOOKUP(E153,VIP!$A$2:$O9615,8,FALSE)</f>
        <v>No</v>
      </c>
      <c r="K153" s="119" t="str">
        <f>VLOOKUP(E153,VIP!$A$2:$O13189,6,0)</f>
        <v>NO</v>
      </c>
      <c r="L153" s="121" t="s">
        <v>2221</v>
      </c>
      <c r="M153" s="117" t="s">
        <v>2458</v>
      </c>
      <c r="N153" s="117" t="s">
        <v>2465</v>
      </c>
      <c r="O153" s="147" t="s">
        <v>2467</v>
      </c>
      <c r="P153" s="140"/>
      <c r="Q153" s="117" t="s">
        <v>2221</v>
      </c>
    </row>
    <row r="154" spans="1:17" s="99" customFormat="1" ht="18" x14ac:dyDescent="0.25">
      <c r="A154" s="119" t="str">
        <f>VLOOKUP(E154,'LISTADO ATM'!$A$2:$C$900,3,0)</f>
        <v>DISTRITO NACIONAL</v>
      </c>
      <c r="B154" s="134">
        <v>335862568</v>
      </c>
      <c r="C154" s="118">
        <v>44308.618645833332</v>
      </c>
      <c r="D154" s="119" t="s">
        <v>2461</v>
      </c>
      <c r="E154" s="120">
        <v>938</v>
      </c>
      <c r="F154" s="147" t="str">
        <f>VLOOKUP(E154,VIP!$A$2:$O12778,2,0)</f>
        <v>DRBR938</v>
      </c>
      <c r="G154" s="119" t="str">
        <f>VLOOKUP(E154,'LISTADO ATM'!$A$2:$B$899,2,0)</f>
        <v xml:space="preserve">ATM Autobanco Oficina Filadelfia Plaza </v>
      </c>
      <c r="H154" s="119" t="str">
        <f>VLOOKUP(E154,VIP!$A$2:$O17699,7,FALSE)</f>
        <v>Si</v>
      </c>
      <c r="I154" s="119" t="str">
        <f>VLOOKUP(E154,VIP!$A$2:$O9664,8,FALSE)</f>
        <v>Si</v>
      </c>
      <c r="J154" s="119" t="str">
        <f>VLOOKUP(E154,VIP!$A$2:$O9614,8,FALSE)</f>
        <v>Si</v>
      </c>
      <c r="K154" s="119" t="str">
        <f>VLOOKUP(E154,VIP!$A$2:$O13188,6,0)</f>
        <v>NO</v>
      </c>
      <c r="L154" s="121" t="s">
        <v>2452</v>
      </c>
      <c r="M154" s="117" t="s">
        <v>2458</v>
      </c>
      <c r="N154" s="117" t="s">
        <v>2465</v>
      </c>
      <c r="O154" s="147" t="s">
        <v>2466</v>
      </c>
      <c r="P154" s="140"/>
      <c r="Q154" s="117" t="s">
        <v>2603</v>
      </c>
    </row>
    <row r="155" spans="1:17" s="99" customFormat="1" ht="18" x14ac:dyDescent="0.25">
      <c r="A155" s="119" t="str">
        <f>VLOOKUP(E155,'LISTADO ATM'!$A$2:$C$900,3,0)</f>
        <v>DISTRITO NACIONAL</v>
      </c>
      <c r="B155" s="134">
        <v>335862569</v>
      </c>
      <c r="C155" s="118">
        <v>44308.620115740741</v>
      </c>
      <c r="D155" s="119" t="s">
        <v>2485</v>
      </c>
      <c r="E155" s="120">
        <v>516</v>
      </c>
      <c r="F155" s="147" t="str">
        <f>VLOOKUP(E155,VIP!$A$2:$O12777,2,0)</f>
        <v>DRBR516</v>
      </c>
      <c r="G155" s="119" t="str">
        <f>VLOOKUP(E155,'LISTADO ATM'!$A$2:$B$899,2,0)</f>
        <v xml:space="preserve">ATM Oficina Gascue </v>
      </c>
      <c r="H155" s="119" t="str">
        <f>VLOOKUP(E155,VIP!$A$2:$O17698,7,FALSE)</f>
        <v>Si</v>
      </c>
      <c r="I155" s="119" t="str">
        <f>VLOOKUP(E155,VIP!$A$2:$O9663,8,FALSE)</f>
        <v>Si</v>
      </c>
      <c r="J155" s="119" t="str">
        <f>VLOOKUP(E155,VIP!$A$2:$O9613,8,FALSE)</f>
        <v>Si</v>
      </c>
      <c r="K155" s="119" t="str">
        <f>VLOOKUP(E155,VIP!$A$2:$O13187,6,0)</f>
        <v>SI</v>
      </c>
      <c r="L155" s="121" t="s">
        <v>2521</v>
      </c>
      <c r="M155" s="157" t="s">
        <v>2592</v>
      </c>
      <c r="N155" s="157" t="s">
        <v>2579</v>
      </c>
      <c r="O155" s="147" t="s">
        <v>2486</v>
      </c>
      <c r="P155" s="140"/>
      <c r="Q155" s="156">
        <v>44308.763888888891</v>
      </c>
    </row>
    <row r="156" spans="1:17" s="99" customFormat="1" ht="18" x14ac:dyDescent="0.25">
      <c r="A156" s="119" t="str">
        <f>VLOOKUP(E156,'LISTADO ATM'!$A$2:$C$900,3,0)</f>
        <v>DISTRITO NACIONAL</v>
      </c>
      <c r="B156" s="134">
        <v>335862570</v>
      </c>
      <c r="C156" s="118">
        <v>44308.621203703704</v>
      </c>
      <c r="D156" s="119" t="s">
        <v>2461</v>
      </c>
      <c r="E156" s="120">
        <v>435</v>
      </c>
      <c r="F156" s="147" t="str">
        <f>VLOOKUP(E156,VIP!$A$2:$O12776,2,0)</f>
        <v>DRBR435</v>
      </c>
      <c r="G156" s="119" t="str">
        <f>VLOOKUP(E156,'LISTADO ATM'!$A$2:$B$899,2,0)</f>
        <v xml:space="preserve">ATM Autobanco Torre I </v>
      </c>
      <c r="H156" s="119" t="str">
        <f>VLOOKUP(E156,VIP!$A$2:$O17697,7,FALSE)</f>
        <v>Si</v>
      </c>
      <c r="I156" s="119" t="str">
        <f>VLOOKUP(E156,VIP!$A$2:$O9662,8,FALSE)</f>
        <v>Si</v>
      </c>
      <c r="J156" s="119" t="str">
        <f>VLOOKUP(E156,VIP!$A$2:$O9612,8,FALSE)</f>
        <v>Si</v>
      </c>
      <c r="K156" s="119" t="str">
        <f>VLOOKUP(E156,VIP!$A$2:$O13186,6,0)</f>
        <v>SI</v>
      </c>
      <c r="L156" s="121" t="s">
        <v>2452</v>
      </c>
      <c r="M156" s="157" t="s">
        <v>2592</v>
      </c>
      <c r="N156" s="117" t="s">
        <v>2465</v>
      </c>
      <c r="O156" s="147" t="s">
        <v>2466</v>
      </c>
      <c r="P156" s="140"/>
      <c r="Q156" s="156">
        <v>44308.751388888886</v>
      </c>
    </row>
    <row r="157" spans="1:17" s="99" customFormat="1" ht="18" x14ac:dyDescent="0.25">
      <c r="A157" s="119" t="str">
        <f>VLOOKUP(E157,'LISTADO ATM'!$A$2:$C$900,3,0)</f>
        <v>DISTRITO NACIONAL</v>
      </c>
      <c r="B157" s="134">
        <v>335862572</v>
      </c>
      <c r="C157" s="118">
        <v>44308.622384259259</v>
      </c>
      <c r="D157" s="119" t="s">
        <v>2461</v>
      </c>
      <c r="E157" s="120">
        <v>725</v>
      </c>
      <c r="F157" s="147" t="str">
        <f>VLOOKUP(E157,VIP!$A$2:$O12775,2,0)</f>
        <v>DRBR998</v>
      </c>
      <c r="G157" s="119" t="str">
        <f>VLOOKUP(E157,'LISTADO ATM'!$A$2:$B$899,2,0)</f>
        <v xml:space="preserve">ATM El Huacal II  </v>
      </c>
      <c r="H157" s="119" t="str">
        <f>VLOOKUP(E157,VIP!$A$2:$O17696,7,FALSE)</f>
        <v>Si</v>
      </c>
      <c r="I157" s="119" t="str">
        <f>VLOOKUP(E157,VIP!$A$2:$O9661,8,FALSE)</f>
        <v>Si</v>
      </c>
      <c r="J157" s="119" t="str">
        <f>VLOOKUP(E157,VIP!$A$2:$O9611,8,FALSE)</f>
        <v>Si</v>
      </c>
      <c r="K157" s="119" t="str">
        <f>VLOOKUP(E157,VIP!$A$2:$O13185,6,0)</f>
        <v>NO</v>
      </c>
      <c r="L157" s="121" t="s">
        <v>2521</v>
      </c>
      <c r="M157" s="157" t="s">
        <v>2592</v>
      </c>
      <c r="N157" s="117" t="s">
        <v>2465</v>
      </c>
      <c r="O157" s="147" t="s">
        <v>2466</v>
      </c>
      <c r="P157" s="140"/>
      <c r="Q157" s="156">
        <v>44308.756249999999</v>
      </c>
    </row>
    <row r="158" spans="1:17" s="99" customFormat="1" ht="18" x14ac:dyDescent="0.25">
      <c r="A158" s="119" t="str">
        <f>VLOOKUP(E158,'LISTADO ATM'!$A$2:$C$900,3,0)</f>
        <v>NORTE</v>
      </c>
      <c r="B158" s="134">
        <v>335862576</v>
      </c>
      <c r="C158" s="118">
        <v>44308.62400462963</v>
      </c>
      <c r="D158" s="119" t="s">
        <v>2485</v>
      </c>
      <c r="E158" s="120">
        <v>405</v>
      </c>
      <c r="F158" s="147" t="str">
        <f>VLOOKUP(E158,VIP!$A$2:$O12774,2,0)</f>
        <v>DRBR405</v>
      </c>
      <c r="G158" s="119" t="str">
        <f>VLOOKUP(E158,'LISTADO ATM'!$A$2:$B$899,2,0)</f>
        <v xml:space="preserve">ATM UNP Loma de Cabrera </v>
      </c>
      <c r="H158" s="119" t="str">
        <f>VLOOKUP(E158,VIP!$A$2:$O17695,7,FALSE)</f>
        <v>Si</v>
      </c>
      <c r="I158" s="119" t="str">
        <f>VLOOKUP(E158,VIP!$A$2:$O9660,8,FALSE)</f>
        <v>Si</v>
      </c>
      <c r="J158" s="119" t="str">
        <f>VLOOKUP(E158,VIP!$A$2:$O9610,8,FALSE)</f>
        <v>Si</v>
      </c>
      <c r="K158" s="119" t="str">
        <f>VLOOKUP(E158,VIP!$A$2:$O13184,6,0)</f>
        <v>NO</v>
      </c>
      <c r="L158" s="121" t="s">
        <v>2452</v>
      </c>
      <c r="M158" s="157" t="s">
        <v>2592</v>
      </c>
      <c r="N158" s="117" t="s">
        <v>2465</v>
      </c>
      <c r="O158" s="147" t="s">
        <v>2486</v>
      </c>
      <c r="P158" s="140"/>
      <c r="Q158" s="156">
        <v>44308.765972222223</v>
      </c>
    </row>
    <row r="159" spans="1:17" s="99" customFormat="1" ht="18" x14ac:dyDescent="0.25">
      <c r="A159" s="119" t="str">
        <f>VLOOKUP(E159,'LISTADO ATM'!$A$2:$C$900,3,0)</f>
        <v>DISTRITO NACIONAL</v>
      </c>
      <c r="B159" s="134">
        <v>335862582</v>
      </c>
      <c r="C159" s="118">
        <v>44308.625659722224</v>
      </c>
      <c r="D159" s="119" t="s">
        <v>2461</v>
      </c>
      <c r="E159" s="120">
        <v>577</v>
      </c>
      <c r="F159" s="147" t="str">
        <f>VLOOKUP(E159,VIP!$A$2:$O12773,2,0)</f>
        <v>DRBR173</v>
      </c>
      <c r="G159" s="119" t="str">
        <f>VLOOKUP(E159,'LISTADO ATM'!$A$2:$B$899,2,0)</f>
        <v xml:space="preserve">ATM Olé Ave. Duarte </v>
      </c>
      <c r="H159" s="119" t="str">
        <f>VLOOKUP(E159,VIP!$A$2:$O17694,7,FALSE)</f>
        <v>Si</v>
      </c>
      <c r="I159" s="119" t="str">
        <f>VLOOKUP(E159,VIP!$A$2:$O9659,8,FALSE)</f>
        <v>Si</v>
      </c>
      <c r="J159" s="119" t="str">
        <f>VLOOKUP(E159,VIP!$A$2:$O9609,8,FALSE)</f>
        <v>Si</v>
      </c>
      <c r="K159" s="119" t="str">
        <f>VLOOKUP(E159,VIP!$A$2:$O13183,6,0)</f>
        <v>SI</v>
      </c>
      <c r="L159" s="121" t="s">
        <v>2452</v>
      </c>
      <c r="M159" s="117" t="s">
        <v>2458</v>
      </c>
      <c r="N159" s="117" t="s">
        <v>2465</v>
      </c>
      <c r="O159" s="147" t="s">
        <v>2466</v>
      </c>
      <c r="P159" s="140"/>
      <c r="Q159" s="117" t="s">
        <v>2603</v>
      </c>
    </row>
    <row r="160" spans="1:17" s="99" customFormat="1" ht="18" x14ac:dyDescent="0.25">
      <c r="A160" s="119" t="str">
        <f>VLOOKUP(E160,'LISTADO ATM'!$A$2:$C$900,3,0)</f>
        <v>DISTRITO NACIONAL</v>
      </c>
      <c r="B160" s="134">
        <v>335862591</v>
      </c>
      <c r="C160" s="118">
        <v>44308.629016203704</v>
      </c>
      <c r="D160" s="119" t="s">
        <v>2461</v>
      </c>
      <c r="E160" s="120">
        <v>629</v>
      </c>
      <c r="F160" s="147" t="str">
        <f>VLOOKUP(E160,VIP!$A$2:$O12772,2,0)</f>
        <v>DRBR24M</v>
      </c>
      <c r="G160" s="119" t="str">
        <f>VLOOKUP(E160,'LISTADO ATM'!$A$2:$B$899,2,0)</f>
        <v xml:space="preserve">ATM Oficina Americana Independencia I </v>
      </c>
      <c r="H160" s="119" t="str">
        <f>VLOOKUP(E160,VIP!$A$2:$O17693,7,FALSE)</f>
        <v>Si</v>
      </c>
      <c r="I160" s="119" t="str">
        <f>VLOOKUP(E160,VIP!$A$2:$O9658,8,FALSE)</f>
        <v>Si</v>
      </c>
      <c r="J160" s="119" t="str">
        <f>VLOOKUP(E160,VIP!$A$2:$O9608,8,FALSE)</f>
        <v>Si</v>
      </c>
      <c r="K160" s="119" t="str">
        <f>VLOOKUP(E160,VIP!$A$2:$O13182,6,0)</f>
        <v>SI</v>
      </c>
      <c r="L160" s="121" t="s">
        <v>2521</v>
      </c>
      <c r="M160" s="117" t="s">
        <v>2458</v>
      </c>
      <c r="N160" s="117" t="s">
        <v>2465</v>
      </c>
      <c r="O160" s="147" t="s">
        <v>2466</v>
      </c>
      <c r="P160" s="140"/>
      <c r="Q160" s="117" t="s">
        <v>2421</v>
      </c>
    </row>
    <row r="161" spans="1:17" s="99" customFormat="1" ht="18" x14ac:dyDescent="0.25">
      <c r="A161" s="119" t="str">
        <f>VLOOKUP(E161,'LISTADO ATM'!$A$2:$C$900,3,0)</f>
        <v>NORTE</v>
      </c>
      <c r="B161" s="134">
        <v>335862602</v>
      </c>
      <c r="C161" s="118">
        <v>44308.63385416667</v>
      </c>
      <c r="D161" s="119" t="s">
        <v>2485</v>
      </c>
      <c r="E161" s="120">
        <v>77</v>
      </c>
      <c r="F161" s="147" t="str">
        <f>VLOOKUP(E161,VIP!$A$2:$O12782,2,0)</f>
        <v>DRBR077</v>
      </c>
      <c r="G161" s="119" t="str">
        <f>VLOOKUP(E161,'LISTADO ATM'!$A$2:$B$899,2,0)</f>
        <v xml:space="preserve">ATM Oficina Cruce de Imbert </v>
      </c>
      <c r="H161" s="119" t="str">
        <f>VLOOKUP(E161,VIP!$A$2:$O17703,7,FALSE)</f>
        <v>Si</v>
      </c>
      <c r="I161" s="119" t="str">
        <f>VLOOKUP(E161,VIP!$A$2:$O9668,8,FALSE)</f>
        <v>Si</v>
      </c>
      <c r="J161" s="119" t="str">
        <f>VLOOKUP(E161,VIP!$A$2:$O9618,8,FALSE)</f>
        <v>Si</v>
      </c>
      <c r="K161" s="119" t="str">
        <f>VLOOKUP(E161,VIP!$A$2:$O13192,6,0)</f>
        <v>SI</v>
      </c>
      <c r="L161" s="121" t="s">
        <v>2518</v>
      </c>
      <c r="M161" s="157" t="s">
        <v>2592</v>
      </c>
      <c r="N161" s="157" t="s">
        <v>2579</v>
      </c>
      <c r="O161" s="147" t="s">
        <v>2486</v>
      </c>
      <c r="P161" s="140"/>
      <c r="Q161" s="156">
        <v>44308.773611111108</v>
      </c>
    </row>
    <row r="162" spans="1:17" s="99" customFormat="1" ht="18" x14ac:dyDescent="0.25">
      <c r="A162" s="119" t="str">
        <f>VLOOKUP(E162,'LISTADO ATM'!$A$2:$C$900,3,0)</f>
        <v>DISTRITO NACIONAL</v>
      </c>
      <c r="B162" s="134">
        <v>335862643</v>
      </c>
      <c r="C162" s="118">
        <v>44308.641793981478</v>
      </c>
      <c r="D162" s="119" t="s">
        <v>2182</v>
      </c>
      <c r="E162" s="120">
        <v>517</v>
      </c>
      <c r="F162" s="147" t="str">
        <f>VLOOKUP(E162,VIP!$A$2:$O12781,2,0)</f>
        <v>DRBR517</v>
      </c>
      <c r="G162" s="119" t="str">
        <f>VLOOKUP(E162,'LISTADO ATM'!$A$2:$B$899,2,0)</f>
        <v xml:space="preserve">ATM Autobanco Oficina Sans Soucí </v>
      </c>
      <c r="H162" s="119" t="str">
        <f>VLOOKUP(E162,VIP!$A$2:$O17702,7,FALSE)</f>
        <v>Si</v>
      </c>
      <c r="I162" s="119" t="str">
        <f>VLOOKUP(E162,VIP!$A$2:$O9667,8,FALSE)</f>
        <v>Si</v>
      </c>
      <c r="J162" s="119" t="str">
        <f>VLOOKUP(E162,VIP!$A$2:$O9617,8,FALSE)</f>
        <v>Si</v>
      </c>
      <c r="K162" s="119" t="str">
        <f>VLOOKUP(E162,VIP!$A$2:$O13191,6,0)</f>
        <v>SI</v>
      </c>
      <c r="L162" s="121" t="s">
        <v>2221</v>
      </c>
      <c r="M162" s="117" t="s">
        <v>2458</v>
      </c>
      <c r="N162" s="117" t="s">
        <v>2465</v>
      </c>
      <c r="O162" s="147" t="s">
        <v>2467</v>
      </c>
      <c r="P162" s="140"/>
      <c r="Q162" s="117" t="s">
        <v>2221</v>
      </c>
    </row>
    <row r="163" spans="1:17" s="99" customFormat="1" ht="18" x14ac:dyDescent="0.25">
      <c r="A163" s="119" t="str">
        <f>VLOOKUP(E163,'LISTADO ATM'!$A$2:$C$900,3,0)</f>
        <v>DISTRITO NACIONAL</v>
      </c>
      <c r="B163" s="134">
        <v>335862652</v>
      </c>
      <c r="C163" s="118">
        <v>44308.643738425926</v>
      </c>
      <c r="D163" s="119" t="s">
        <v>2182</v>
      </c>
      <c r="E163" s="120">
        <v>684</v>
      </c>
      <c r="F163" s="147" t="str">
        <f>VLOOKUP(E163,VIP!$A$2:$O12780,2,0)</f>
        <v>DRBR684</v>
      </c>
      <c r="G163" s="119" t="str">
        <f>VLOOKUP(E163,'LISTADO ATM'!$A$2:$B$899,2,0)</f>
        <v>ATM Estación Texaco Prolongación 27 Febrero</v>
      </c>
      <c r="H163" s="119" t="str">
        <f>VLOOKUP(E163,VIP!$A$2:$O17701,7,FALSE)</f>
        <v>NO</v>
      </c>
      <c r="I163" s="119" t="str">
        <f>VLOOKUP(E163,VIP!$A$2:$O9666,8,FALSE)</f>
        <v>NO</v>
      </c>
      <c r="J163" s="119" t="str">
        <f>VLOOKUP(E163,VIP!$A$2:$O9616,8,FALSE)</f>
        <v>NO</v>
      </c>
      <c r="K163" s="119" t="str">
        <f>VLOOKUP(E163,VIP!$A$2:$O13190,6,0)</f>
        <v>NO</v>
      </c>
      <c r="L163" s="121" t="s">
        <v>2481</v>
      </c>
      <c r="M163" s="117" t="s">
        <v>2458</v>
      </c>
      <c r="N163" s="117" t="s">
        <v>2465</v>
      </c>
      <c r="O163" s="147" t="s">
        <v>2467</v>
      </c>
      <c r="P163" s="140"/>
      <c r="Q163" s="117" t="s">
        <v>2481</v>
      </c>
    </row>
    <row r="164" spans="1:17" s="99" customFormat="1" ht="18" x14ac:dyDescent="0.25">
      <c r="A164" s="119" t="str">
        <f>VLOOKUP(E164,'LISTADO ATM'!$A$2:$C$900,3,0)</f>
        <v>ESTE</v>
      </c>
      <c r="B164" s="134">
        <v>335862660</v>
      </c>
      <c r="C164" s="118">
        <v>44308.645335648151</v>
      </c>
      <c r="D164" s="119" t="s">
        <v>2485</v>
      </c>
      <c r="E164" s="120">
        <v>912</v>
      </c>
      <c r="F164" s="147" t="str">
        <f>VLOOKUP(E164,VIP!$A$2:$O12779,2,0)</f>
        <v>DRBR973</v>
      </c>
      <c r="G164" s="119" t="str">
        <f>VLOOKUP(E164,'LISTADO ATM'!$A$2:$B$899,2,0)</f>
        <v xml:space="preserve">ATM Oficina San Pedro II </v>
      </c>
      <c r="H164" s="119" t="str">
        <f>VLOOKUP(E164,VIP!$A$2:$O17700,7,FALSE)</f>
        <v>Si</v>
      </c>
      <c r="I164" s="119" t="str">
        <f>VLOOKUP(E164,VIP!$A$2:$O9665,8,FALSE)</f>
        <v>Si</v>
      </c>
      <c r="J164" s="119" t="str">
        <f>VLOOKUP(E164,VIP!$A$2:$O9615,8,FALSE)</f>
        <v>Si</v>
      </c>
      <c r="K164" s="119" t="str">
        <f>VLOOKUP(E164,VIP!$A$2:$O13189,6,0)</f>
        <v>SI</v>
      </c>
      <c r="L164" s="121" t="s">
        <v>2521</v>
      </c>
      <c r="M164" s="157" t="s">
        <v>2592</v>
      </c>
      <c r="N164" s="157" t="s">
        <v>2579</v>
      </c>
      <c r="O164" s="147" t="s">
        <v>2486</v>
      </c>
      <c r="P164" s="140"/>
      <c r="Q164" s="156">
        <v>44308.734722222223</v>
      </c>
    </row>
    <row r="165" spans="1:17" s="99" customFormat="1" ht="18" x14ac:dyDescent="0.25">
      <c r="A165" s="119" t="str">
        <f>VLOOKUP(E165,'LISTADO ATM'!$A$2:$C$900,3,0)</f>
        <v>ESTE</v>
      </c>
      <c r="B165" s="134">
        <v>335862678</v>
      </c>
      <c r="C165" s="118">
        <v>44308.657083333332</v>
      </c>
      <c r="D165" s="119" t="s">
        <v>2182</v>
      </c>
      <c r="E165" s="120">
        <v>842</v>
      </c>
      <c r="F165" s="147" t="str">
        <f>VLOOKUP(E165,VIP!$A$2:$O12778,2,0)</f>
        <v>DRBR842</v>
      </c>
      <c r="G165" s="119" t="str">
        <f>VLOOKUP(E165,'LISTADO ATM'!$A$2:$B$899,2,0)</f>
        <v xml:space="preserve">ATM Plaza Orense II (La Romana) </v>
      </c>
      <c r="H165" s="119" t="str">
        <f>VLOOKUP(E165,VIP!$A$2:$O17699,7,FALSE)</f>
        <v>Si</v>
      </c>
      <c r="I165" s="119" t="str">
        <f>VLOOKUP(E165,VIP!$A$2:$O9664,8,FALSE)</f>
        <v>Si</v>
      </c>
      <c r="J165" s="119" t="str">
        <f>VLOOKUP(E165,VIP!$A$2:$O9614,8,FALSE)</f>
        <v>Si</v>
      </c>
      <c r="K165" s="119" t="str">
        <f>VLOOKUP(E165,VIP!$A$2:$O13188,6,0)</f>
        <v>NO</v>
      </c>
      <c r="L165" s="121" t="s">
        <v>2247</v>
      </c>
      <c r="M165" s="117" t="s">
        <v>2458</v>
      </c>
      <c r="N165" s="117" t="s">
        <v>2465</v>
      </c>
      <c r="O165" s="147" t="s">
        <v>2467</v>
      </c>
      <c r="P165" s="140"/>
      <c r="Q165" s="117" t="s">
        <v>2247</v>
      </c>
    </row>
    <row r="166" spans="1:17" s="99" customFormat="1" ht="18" x14ac:dyDescent="0.25">
      <c r="A166" s="119" t="str">
        <f>VLOOKUP(E166,'LISTADO ATM'!$A$2:$C$900,3,0)</f>
        <v>NORTE</v>
      </c>
      <c r="B166" s="134">
        <v>335862686</v>
      </c>
      <c r="C166" s="118">
        <v>44308.659155092595</v>
      </c>
      <c r="D166" s="119" t="s">
        <v>2183</v>
      </c>
      <c r="E166" s="120">
        <v>950</v>
      </c>
      <c r="F166" s="147" t="str">
        <f>VLOOKUP(E166,VIP!$A$2:$O12776,2,0)</f>
        <v>DRBR12G</v>
      </c>
      <c r="G166" s="119" t="str">
        <f>VLOOKUP(E166,'LISTADO ATM'!$A$2:$B$899,2,0)</f>
        <v xml:space="preserve">ATM Oficina Monterrico </v>
      </c>
      <c r="H166" s="119" t="str">
        <f>VLOOKUP(E166,VIP!$A$2:$O17697,7,FALSE)</f>
        <v>Si</v>
      </c>
      <c r="I166" s="119" t="str">
        <f>VLOOKUP(E166,VIP!$A$2:$O9662,8,FALSE)</f>
        <v>Si</v>
      </c>
      <c r="J166" s="119" t="str">
        <f>VLOOKUP(E166,VIP!$A$2:$O9612,8,FALSE)</f>
        <v>Si</v>
      </c>
      <c r="K166" s="119" t="str">
        <f>VLOOKUP(E166,VIP!$A$2:$O13186,6,0)</f>
        <v>SI</v>
      </c>
      <c r="L166" s="121" t="s">
        <v>2424</v>
      </c>
      <c r="M166" s="117" t="s">
        <v>2458</v>
      </c>
      <c r="N166" s="117" t="s">
        <v>2465</v>
      </c>
      <c r="O166" s="147" t="s">
        <v>2608</v>
      </c>
      <c r="P166" s="140"/>
      <c r="Q166" s="117" t="s">
        <v>2424</v>
      </c>
    </row>
    <row r="167" spans="1:17" s="99" customFormat="1" ht="18" x14ac:dyDescent="0.25">
      <c r="A167" s="119" t="str">
        <f>VLOOKUP(E167,'LISTADO ATM'!$A$2:$C$900,3,0)</f>
        <v>DISTRITO NACIONAL</v>
      </c>
      <c r="B167" s="134">
        <v>335862692</v>
      </c>
      <c r="C167" s="118">
        <v>44308.661192129628</v>
      </c>
      <c r="D167" s="119" t="s">
        <v>2183</v>
      </c>
      <c r="E167" s="120">
        <v>967</v>
      </c>
      <c r="F167" s="147" t="str">
        <f>VLOOKUP(E167,VIP!$A$2:$O12775,2,0)</f>
        <v>DRBR967</v>
      </c>
      <c r="G167" s="119" t="str">
        <f>VLOOKUP(E167,'LISTADO ATM'!$A$2:$B$899,2,0)</f>
        <v xml:space="preserve">ATM UNP Hiper Olé Autopista Duarte </v>
      </c>
      <c r="H167" s="119" t="str">
        <f>VLOOKUP(E167,VIP!$A$2:$O17696,7,FALSE)</f>
        <v>Si</v>
      </c>
      <c r="I167" s="119" t="str">
        <f>VLOOKUP(E167,VIP!$A$2:$O9661,8,FALSE)</f>
        <v>Si</v>
      </c>
      <c r="J167" s="119" t="str">
        <f>VLOOKUP(E167,VIP!$A$2:$O9611,8,FALSE)</f>
        <v>Si</v>
      </c>
      <c r="K167" s="119" t="str">
        <f>VLOOKUP(E167,VIP!$A$2:$O13185,6,0)</f>
        <v>NO</v>
      </c>
      <c r="L167" s="121" t="s">
        <v>2424</v>
      </c>
      <c r="M167" s="117" t="s">
        <v>2458</v>
      </c>
      <c r="N167" s="117" t="s">
        <v>2465</v>
      </c>
      <c r="O167" s="147" t="s">
        <v>2608</v>
      </c>
      <c r="P167" s="140"/>
      <c r="Q167" s="117" t="s">
        <v>2424</v>
      </c>
    </row>
    <row r="168" spans="1:17" s="99" customFormat="1" ht="18" x14ac:dyDescent="0.25">
      <c r="A168" s="119" t="str">
        <f>VLOOKUP(E168,'LISTADO ATM'!$A$2:$C$900,3,0)</f>
        <v>ESTE</v>
      </c>
      <c r="B168" s="134">
        <v>335862694</v>
      </c>
      <c r="C168" s="118">
        <v>44308.662326388891</v>
      </c>
      <c r="D168" s="119" t="s">
        <v>2182</v>
      </c>
      <c r="E168" s="120">
        <v>114</v>
      </c>
      <c r="F168" s="147" t="str">
        <f>VLOOKUP(E168,VIP!$A$2:$O12774,2,0)</f>
        <v>DRBR114</v>
      </c>
      <c r="G168" s="119" t="str">
        <f>VLOOKUP(E168,'LISTADO ATM'!$A$2:$B$899,2,0)</f>
        <v xml:space="preserve">ATM Oficina Hato Mayor </v>
      </c>
      <c r="H168" s="119" t="str">
        <f>VLOOKUP(E168,VIP!$A$2:$O17695,7,FALSE)</f>
        <v>Si</v>
      </c>
      <c r="I168" s="119" t="str">
        <f>VLOOKUP(E168,VIP!$A$2:$O9660,8,FALSE)</f>
        <v>Si</v>
      </c>
      <c r="J168" s="119" t="str">
        <f>VLOOKUP(E168,VIP!$A$2:$O9610,8,FALSE)</f>
        <v>Si</v>
      </c>
      <c r="K168" s="119" t="str">
        <f>VLOOKUP(E168,VIP!$A$2:$O13184,6,0)</f>
        <v>NO</v>
      </c>
      <c r="L168" s="121" t="s">
        <v>2221</v>
      </c>
      <c r="M168" s="157" t="s">
        <v>2592</v>
      </c>
      <c r="N168" s="117" t="s">
        <v>2465</v>
      </c>
      <c r="O168" s="147" t="s">
        <v>2467</v>
      </c>
      <c r="P168" s="140"/>
      <c r="Q168" s="156">
        <v>44308.760416666664</v>
      </c>
    </row>
    <row r="169" spans="1:17" ht="18" x14ac:dyDescent="0.25">
      <c r="A169" s="119" t="str">
        <f>VLOOKUP(E169,'LISTADO ATM'!$A$2:$C$900,3,0)</f>
        <v>SUR</v>
      </c>
      <c r="B169" s="134">
        <v>335862713</v>
      </c>
      <c r="C169" s="118">
        <v>44308.665266203701</v>
      </c>
      <c r="D169" s="119" t="s">
        <v>2182</v>
      </c>
      <c r="E169" s="120">
        <v>84</v>
      </c>
      <c r="F169" s="152" t="str">
        <f>VLOOKUP(E169,VIP!$A$2:$O12773,2,0)</f>
        <v>DRBR084</v>
      </c>
      <c r="G169" s="119" t="str">
        <f>VLOOKUP(E169,'LISTADO ATM'!$A$2:$B$899,2,0)</f>
        <v xml:space="preserve">ATM Oficina Multicentro Sirena San Cristóbal </v>
      </c>
      <c r="H169" s="119" t="str">
        <f>VLOOKUP(E169,VIP!$A$2:$O17694,7,FALSE)</f>
        <v>Si</v>
      </c>
      <c r="I169" s="119" t="str">
        <f>VLOOKUP(E169,VIP!$A$2:$O9659,8,FALSE)</f>
        <v>Si</v>
      </c>
      <c r="J169" s="119" t="str">
        <f>VLOOKUP(E169,VIP!$A$2:$O9609,8,FALSE)</f>
        <v>Si</v>
      </c>
      <c r="K169" s="119" t="str">
        <f>VLOOKUP(E169,VIP!$A$2:$O13183,6,0)</f>
        <v>SI</v>
      </c>
      <c r="L169" s="121" t="s">
        <v>2221</v>
      </c>
      <c r="M169" s="117" t="s">
        <v>2458</v>
      </c>
      <c r="N169" s="117" t="s">
        <v>2465</v>
      </c>
      <c r="O169" s="152" t="s">
        <v>2467</v>
      </c>
      <c r="P169" s="140"/>
      <c r="Q169" s="117" t="s">
        <v>2221</v>
      </c>
    </row>
    <row r="170" spans="1:17" ht="18" x14ac:dyDescent="0.25">
      <c r="A170" s="119" t="str">
        <f>VLOOKUP(E170,'LISTADO ATM'!$A$2:$C$900,3,0)</f>
        <v>DISTRITO NACIONAL</v>
      </c>
      <c r="B170" s="134">
        <v>335862793</v>
      </c>
      <c r="C170" s="118">
        <v>44308.682152777779</v>
      </c>
      <c r="D170" s="119" t="s">
        <v>2182</v>
      </c>
      <c r="E170" s="120">
        <v>787</v>
      </c>
      <c r="F170" s="152" t="str">
        <f>VLOOKUP(E170,VIP!$A$2:$O12777,2,0)</f>
        <v>DRBR278</v>
      </c>
      <c r="G170" s="119" t="str">
        <f>VLOOKUP(E170,'LISTADO ATM'!$A$2:$B$899,2,0)</f>
        <v xml:space="preserve">ATM Cafetería CTB II </v>
      </c>
      <c r="H170" s="119" t="str">
        <f>VLOOKUP(E170,VIP!$A$2:$O17698,7,FALSE)</f>
        <v>Si</v>
      </c>
      <c r="I170" s="119" t="str">
        <f>VLOOKUP(E170,VIP!$A$2:$O9663,8,FALSE)</f>
        <v>Si</v>
      </c>
      <c r="J170" s="119" t="str">
        <f>VLOOKUP(E170,VIP!$A$2:$O9613,8,FALSE)</f>
        <v>Si</v>
      </c>
      <c r="K170" s="119" t="str">
        <f>VLOOKUP(E170,VIP!$A$2:$O13187,6,0)</f>
        <v>NO</v>
      </c>
      <c r="L170" s="121" t="s">
        <v>2247</v>
      </c>
      <c r="M170" s="117" t="s">
        <v>2458</v>
      </c>
      <c r="N170" s="117" t="s">
        <v>2465</v>
      </c>
      <c r="O170" s="152" t="s">
        <v>2467</v>
      </c>
      <c r="P170" s="140"/>
      <c r="Q170" s="117" t="s">
        <v>2247</v>
      </c>
    </row>
    <row r="171" spans="1:17" ht="18" x14ac:dyDescent="0.25">
      <c r="A171" s="119" t="str">
        <f>VLOOKUP(E171,'LISTADO ATM'!$A$2:$C$900,3,0)</f>
        <v>NORTE</v>
      </c>
      <c r="B171" s="134">
        <v>335862806</v>
      </c>
      <c r="C171" s="118">
        <v>44308.687951388885</v>
      </c>
      <c r="D171" s="119" t="s">
        <v>2485</v>
      </c>
      <c r="E171" s="120">
        <v>151</v>
      </c>
      <c r="F171" s="152" t="str">
        <f>VLOOKUP(E171,VIP!$A$2:$O12776,2,0)</f>
        <v>DRBR151</v>
      </c>
      <c r="G171" s="119" t="str">
        <f>VLOOKUP(E171,'LISTADO ATM'!$A$2:$B$899,2,0)</f>
        <v xml:space="preserve">ATM Oficina Nagua </v>
      </c>
      <c r="H171" s="119" t="str">
        <f>VLOOKUP(E171,VIP!$A$2:$O17697,7,FALSE)</f>
        <v>Si</v>
      </c>
      <c r="I171" s="119" t="str">
        <f>VLOOKUP(E171,VIP!$A$2:$O9662,8,FALSE)</f>
        <v>Si</v>
      </c>
      <c r="J171" s="119" t="str">
        <f>VLOOKUP(E171,VIP!$A$2:$O9612,8,FALSE)</f>
        <v>Si</v>
      </c>
      <c r="K171" s="119" t="str">
        <f>VLOOKUP(E171,VIP!$A$2:$O13186,6,0)</f>
        <v>SI</v>
      </c>
      <c r="L171" s="121" t="s">
        <v>2521</v>
      </c>
      <c r="M171" s="117" t="s">
        <v>2458</v>
      </c>
      <c r="N171" s="117" t="s">
        <v>2465</v>
      </c>
      <c r="O171" s="152" t="s">
        <v>2486</v>
      </c>
      <c r="P171" s="140"/>
      <c r="Q171" s="117" t="s">
        <v>2421</v>
      </c>
    </row>
    <row r="172" spans="1:17" ht="18" x14ac:dyDescent="0.25">
      <c r="A172" s="119" t="str">
        <f>VLOOKUP(E172,'LISTADO ATM'!$A$2:$C$900,3,0)</f>
        <v>DISTRITO NACIONAL</v>
      </c>
      <c r="B172" s="134">
        <v>335862815</v>
      </c>
      <c r="C172" s="118">
        <v>44308.689942129633</v>
      </c>
      <c r="D172" s="119" t="s">
        <v>2182</v>
      </c>
      <c r="E172" s="120">
        <v>671</v>
      </c>
      <c r="F172" s="152" t="str">
        <f>VLOOKUP(E172,VIP!$A$2:$O12775,2,0)</f>
        <v>DRBR671</v>
      </c>
      <c r="G172" s="119" t="str">
        <f>VLOOKUP(E172,'LISTADO ATM'!$A$2:$B$899,2,0)</f>
        <v>ATM Ayuntamiento Sto. Dgo. Norte</v>
      </c>
      <c r="H172" s="119" t="str">
        <f>VLOOKUP(E172,VIP!$A$2:$O17696,7,FALSE)</f>
        <v>Si</v>
      </c>
      <c r="I172" s="119" t="str">
        <f>VLOOKUP(E172,VIP!$A$2:$O9661,8,FALSE)</f>
        <v>Si</v>
      </c>
      <c r="J172" s="119" t="str">
        <f>VLOOKUP(E172,VIP!$A$2:$O9611,8,FALSE)</f>
        <v>Si</v>
      </c>
      <c r="K172" s="119" t="str">
        <f>VLOOKUP(E172,VIP!$A$2:$O13185,6,0)</f>
        <v>NO</v>
      </c>
      <c r="L172" s="121" t="s">
        <v>2430</v>
      </c>
      <c r="M172" s="117" t="s">
        <v>2458</v>
      </c>
      <c r="N172" s="117" t="s">
        <v>2465</v>
      </c>
      <c r="O172" s="152" t="s">
        <v>2467</v>
      </c>
      <c r="P172" s="140"/>
      <c r="Q172" s="117" t="s">
        <v>2430</v>
      </c>
    </row>
    <row r="173" spans="1:17" ht="18" x14ac:dyDescent="0.25">
      <c r="A173" s="119" t="str">
        <f>VLOOKUP(E173,'LISTADO ATM'!$A$2:$C$900,3,0)</f>
        <v>DISTRITO NACIONAL</v>
      </c>
      <c r="B173" s="134">
        <v>335862829</v>
      </c>
      <c r="C173" s="118">
        <v>44308.694976851853</v>
      </c>
      <c r="D173" s="119" t="s">
        <v>2485</v>
      </c>
      <c r="E173" s="120">
        <v>743</v>
      </c>
      <c r="F173" s="152" t="str">
        <f>VLOOKUP(E173,VIP!$A$2:$O12774,2,0)</f>
        <v>DRBR287</v>
      </c>
      <c r="G173" s="119" t="str">
        <f>VLOOKUP(E173,'LISTADO ATM'!$A$2:$B$899,2,0)</f>
        <v xml:space="preserve">ATM Oficina Los Frailes </v>
      </c>
      <c r="H173" s="119" t="str">
        <f>VLOOKUP(E173,VIP!$A$2:$O17695,7,FALSE)</f>
        <v>Si</v>
      </c>
      <c r="I173" s="119" t="str">
        <f>VLOOKUP(E173,VIP!$A$2:$O9660,8,FALSE)</f>
        <v>Si</v>
      </c>
      <c r="J173" s="119" t="str">
        <f>VLOOKUP(E173,VIP!$A$2:$O9610,8,FALSE)</f>
        <v>Si</v>
      </c>
      <c r="K173" s="119" t="str">
        <f>VLOOKUP(E173,VIP!$A$2:$O13184,6,0)</f>
        <v>SI</v>
      </c>
      <c r="L173" s="201" t="s">
        <v>2584</v>
      </c>
      <c r="M173" s="117" t="s">
        <v>2458</v>
      </c>
      <c r="N173" s="117" t="s">
        <v>2465</v>
      </c>
      <c r="O173" s="152" t="s">
        <v>2486</v>
      </c>
      <c r="P173" s="140"/>
      <c r="Q173" s="117" t="s">
        <v>2609</v>
      </c>
    </row>
    <row r="174" spans="1:17" ht="18" x14ac:dyDescent="0.25">
      <c r="A174" s="119" t="str">
        <f>VLOOKUP(E174,'LISTADO ATM'!$A$2:$C$900,3,0)</f>
        <v>DISTRITO NACIONAL</v>
      </c>
      <c r="B174" s="134">
        <v>335862852</v>
      </c>
      <c r="C174" s="118">
        <v>44308.704872685186</v>
      </c>
      <c r="D174" s="119" t="s">
        <v>2485</v>
      </c>
      <c r="E174" s="120">
        <v>911</v>
      </c>
      <c r="F174" s="152" t="str">
        <f>VLOOKUP(E174,VIP!$A$2:$O12786,2,0)</f>
        <v>DRBR911</v>
      </c>
      <c r="G174" s="119" t="str">
        <f>VLOOKUP(E174,'LISTADO ATM'!$A$2:$B$899,2,0)</f>
        <v xml:space="preserve">ATM Oficina Venezuela II </v>
      </c>
      <c r="H174" s="119" t="str">
        <f>VLOOKUP(E174,VIP!$A$2:$O17707,7,FALSE)</f>
        <v>Si</v>
      </c>
      <c r="I174" s="119" t="str">
        <f>VLOOKUP(E174,VIP!$A$2:$O9672,8,FALSE)</f>
        <v>Si</v>
      </c>
      <c r="J174" s="119" t="str">
        <f>VLOOKUP(E174,VIP!$A$2:$O9622,8,FALSE)</f>
        <v>Si</v>
      </c>
      <c r="K174" s="119" t="str">
        <f>VLOOKUP(E174,VIP!$A$2:$O13196,6,0)</f>
        <v>SI</v>
      </c>
      <c r="L174" s="121" t="s">
        <v>2452</v>
      </c>
      <c r="M174" s="117" t="s">
        <v>2458</v>
      </c>
      <c r="N174" s="117" t="s">
        <v>2465</v>
      </c>
      <c r="O174" s="152" t="s">
        <v>2486</v>
      </c>
      <c r="P174" s="140"/>
      <c r="Q174" s="117" t="s">
        <v>2452</v>
      </c>
    </row>
    <row r="175" spans="1:17" ht="18" x14ac:dyDescent="0.25">
      <c r="A175" s="119" t="str">
        <f>VLOOKUP(E175,'LISTADO ATM'!$A$2:$C$900,3,0)</f>
        <v>DISTRITO NACIONAL</v>
      </c>
      <c r="B175" s="134">
        <v>335862857</v>
      </c>
      <c r="C175" s="118">
        <v>44308.706458333334</v>
      </c>
      <c r="D175" s="119" t="s">
        <v>2485</v>
      </c>
      <c r="E175" s="120">
        <v>957</v>
      </c>
      <c r="F175" s="152" t="str">
        <f>VLOOKUP(E175,VIP!$A$2:$O12785,2,0)</f>
        <v>DRBR23F</v>
      </c>
      <c r="G175" s="119" t="str">
        <f>VLOOKUP(E175,'LISTADO ATM'!$A$2:$B$899,2,0)</f>
        <v xml:space="preserve">ATM Oficina Venezuela </v>
      </c>
      <c r="H175" s="119" t="str">
        <f>VLOOKUP(E175,VIP!$A$2:$O17706,7,FALSE)</f>
        <v>Si</v>
      </c>
      <c r="I175" s="119" t="str">
        <f>VLOOKUP(E175,VIP!$A$2:$O9671,8,FALSE)</f>
        <v>Si</v>
      </c>
      <c r="J175" s="119" t="str">
        <f>VLOOKUP(E175,VIP!$A$2:$O9621,8,FALSE)</f>
        <v>Si</v>
      </c>
      <c r="K175" s="119" t="str">
        <f>VLOOKUP(E175,VIP!$A$2:$O13195,6,0)</f>
        <v>SI</v>
      </c>
      <c r="L175" s="121" t="s">
        <v>2452</v>
      </c>
      <c r="M175" s="117" t="s">
        <v>2458</v>
      </c>
      <c r="N175" s="117" t="s">
        <v>2465</v>
      </c>
      <c r="O175" s="152" t="s">
        <v>2486</v>
      </c>
      <c r="P175" s="140"/>
      <c r="Q175" s="117" t="s">
        <v>2452</v>
      </c>
    </row>
    <row r="176" spans="1:17" ht="18" x14ac:dyDescent="0.25">
      <c r="A176" s="119" t="str">
        <f>VLOOKUP(E176,'LISTADO ATM'!$A$2:$C$900,3,0)</f>
        <v>DISTRITO NACIONAL</v>
      </c>
      <c r="B176" s="134">
        <v>335862866</v>
      </c>
      <c r="C176" s="118">
        <v>44308.709861111114</v>
      </c>
      <c r="D176" s="119" t="s">
        <v>2182</v>
      </c>
      <c r="E176" s="120">
        <v>812</v>
      </c>
      <c r="F176" s="152" t="str">
        <f>VLOOKUP(E176,VIP!$A$2:$O12784,2,0)</f>
        <v>DRBR812</v>
      </c>
      <c r="G176" s="119" t="str">
        <f>VLOOKUP(E176,'LISTADO ATM'!$A$2:$B$899,2,0)</f>
        <v xml:space="preserve">ATM Canasta del Pueblo </v>
      </c>
      <c r="H176" s="119" t="str">
        <f>VLOOKUP(E176,VIP!$A$2:$O17705,7,FALSE)</f>
        <v>Si</v>
      </c>
      <c r="I176" s="119" t="str">
        <f>VLOOKUP(E176,VIP!$A$2:$O9670,8,FALSE)</f>
        <v>Si</v>
      </c>
      <c r="J176" s="119" t="str">
        <f>VLOOKUP(E176,VIP!$A$2:$O9620,8,FALSE)</f>
        <v>Si</v>
      </c>
      <c r="K176" s="119" t="str">
        <f>VLOOKUP(E176,VIP!$A$2:$O13194,6,0)</f>
        <v>NO</v>
      </c>
      <c r="L176" s="121" t="s">
        <v>2221</v>
      </c>
      <c r="M176" s="117" t="s">
        <v>2458</v>
      </c>
      <c r="N176" s="117" t="s">
        <v>2465</v>
      </c>
      <c r="O176" s="152" t="s">
        <v>2467</v>
      </c>
      <c r="P176" s="140"/>
      <c r="Q176" s="117" t="s">
        <v>2221</v>
      </c>
    </row>
    <row r="177" spans="1:17" ht="18" x14ac:dyDescent="0.25">
      <c r="A177" s="119" t="str">
        <f>VLOOKUP(E177,'LISTADO ATM'!$A$2:$C$900,3,0)</f>
        <v>DISTRITO NACIONAL</v>
      </c>
      <c r="B177" s="134">
        <v>335862875</v>
      </c>
      <c r="C177" s="118">
        <v>44308.713518518518</v>
      </c>
      <c r="D177" s="119" t="s">
        <v>2182</v>
      </c>
      <c r="E177" s="120">
        <v>515</v>
      </c>
      <c r="F177" s="152" t="str">
        <f>VLOOKUP(E177,VIP!$A$2:$O12783,2,0)</f>
        <v>DRBR515</v>
      </c>
      <c r="G177" s="119" t="str">
        <f>VLOOKUP(E177,'LISTADO ATM'!$A$2:$B$899,2,0)</f>
        <v xml:space="preserve">ATM Oficina Agora Mall I </v>
      </c>
      <c r="H177" s="119" t="str">
        <f>VLOOKUP(E177,VIP!$A$2:$O17704,7,FALSE)</f>
        <v>Si</v>
      </c>
      <c r="I177" s="119" t="str">
        <f>VLOOKUP(E177,VIP!$A$2:$O9669,8,FALSE)</f>
        <v>Si</v>
      </c>
      <c r="J177" s="119" t="str">
        <f>VLOOKUP(E177,VIP!$A$2:$O9619,8,FALSE)</f>
        <v>Si</v>
      </c>
      <c r="K177" s="119" t="str">
        <f>VLOOKUP(E177,VIP!$A$2:$O13193,6,0)</f>
        <v>SI</v>
      </c>
      <c r="L177" s="121" t="s">
        <v>2481</v>
      </c>
      <c r="M177" s="117" t="s">
        <v>2458</v>
      </c>
      <c r="N177" s="117" t="s">
        <v>2465</v>
      </c>
      <c r="O177" s="152" t="s">
        <v>2467</v>
      </c>
      <c r="P177" s="140"/>
      <c r="Q177" s="117" t="s">
        <v>2481</v>
      </c>
    </row>
    <row r="178" spans="1:17" ht="18" x14ac:dyDescent="0.25">
      <c r="A178" s="119" t="str">
        <f>VLOOKUP(E178,'LISTADO ATM'!$A$2:$C$900,3,0)</f>
        <v>DISTRITO NACIONAL</v>
      </c>
      <c r="B178" s="134">
        <v>335862880</v>
      </c>
      <c r="C178" s="118">
        <v>44308.715046296296</v>
      </c>
      <c r="D178" s="119" t="s">
        <v>2182</v>
      </c>
      <c r="E178" s="120">
        <v>146</v>
      </c>
      <c r="F178" s="152" t="str">
        <f>VLOOKUP(E178,VIP!$A$2:$O12782,2,0)</f>
        <v>DRBR146</v>
      </c>
      <c r="G178" s="119" t="str">
        <f>VLOOKUP(E178,'LISTADO ATM'!$A$2:$B$899,2,0)</f>
        <v xml:space="preserve">ATM Tribunal Superior Constitucional </v>
      </c>
      <c r="H178" s="119" t="str">
        <f>VLOOKUP(E178,VIP!$A$2:$O17703,7,FALSE)</f>
        <v>Si</v>
      </c>
      <c r="I178" s="119" t="str">
        <f>VLOOKUP(E178,VIP!$A$2:$O9668,8,FALSE)</f>
        <v>Si</v>
      </c>
      <c r="J178" s="119" t="str">
        <f>VLOOKUP(E178,VIP!$A$2:$O9618,8,FALSE)</f>
        <v>Si</v>
      </c>
      <c r="K178" s="119" t="str">
        <f>VLOOKUP(E178,VIP!$A$2:$O13192,6,0)</f>
        <v>NO</v>
      </c>
      <c r="L178" s="121" t="s">
        <v>2221</v>
      </c>
      <c r="M178" s="117" t="s">
        <v>2458</v>
      </c>
      <c r="N178" s="117" t="s">
        <v>2465</v>
      </c>
      <c r="O178" s="152" t="s">
        <v>2467</v>
      </c>
      <c r="P178" s="140"/>
      <c r="Q178" s="117" t="s">
        <v>2221</v>
      </c>
    </row>
    <row r="179" spans="1:17" ht="18" x14ac:dyDescent="0.25">
      <c r="A179" s="119" t="str">
        <f>VLOOKUP(E179,'LISTADO ATM'!$A$2:$C$900,3,0)</f>
        <v>DISTRITO NACIONAL</v>
      </c>
      <c r="B179" s="134">
        <v>335862888</v>
      </c>
      <c r="C179" s="118">
        <v>44308.718622685185</v>
      </c>
      <c r="D179" s="119" t="s">
        <v>2182</v>
      </c>
      <c r="E179" s="120">
        <v>943</v>
      </c>
      <c r="F179" s="152" t="str">
        <f>VLOOKUP(E179,VIP!$A$2:$O12781,2,0)</f>
        <v>DRBR16K</v>
      </c>
      <c r="G179" s="119" t="str">
        <f>VLOOKUP(E179,'LISTADO ATM'!$A$2:$B$899,2,0)</f>
        <v xml:space="preserve">ATM Oficina Tránsito Terreste </v>
      </c>
      <c r="H179" s="119" t="str">
        <f>VLOOKUP(E179,VIP!$A$2:$O17702,7,FALSE)</f>
        <v>Si</v>
      </c>
      <c r="I179" s="119" t="str">
        <f>VLOOKUP(E179,VIP!$A$2:$O9667,8,FALSE)</f>
        <v>Si</v>
      </c>
      <c r="J179" s="119" t="str">
        <f>VLOOKUP(E179,VIP!$A$2:$O9617,8,FALSE)</f>
        <v>Si</v>
      </c>
      <c r="K179" s="119" t="str">
        <f>VLOOKUP(E179,VIP!$A$2:$O13191,6,0)</f>
        <v>NO</v>
      </c>
      <c r="L179" s="121" t="s">
        <v>2221</v>
      </c>
      <c r="M179" s="117" t="s">
        <v>2458</v>
      </c>
      <c r="N179" s="117" t="s">
        <v>2465</v>
      </c>
      <c r="O179" s="152" t="s">
        <v>2467</v>
      </c>
      <c r="P179" s="140"/>
      <c r="Q179" s="117" t="s">
        <v>2221</v>
      </c>
    </row>
    <row r="180" spans="1:17" ht="18" x14ac:dyDescent="0.25">
      <c r="A180" s="119" t="str">
        <f>VLOOKUP(E180,'LISTADO ATM'!$A$2:$C$900,3,0)</f>
        <v>NORTE</v>
      </c>
      <c r="B180" s="134">
        <v>335862898</v>
      </c>
      <c r="C180" s="118">
        <v>44308.720405092594</v>
      </c>
      <c r="D180" s="119" t="s">
        <v>2183</v>
      </c>
      <c r="E180" s="120">
        <v>262</v>
      </c>
      <c r="F180" s="152" t="str">
        <f>VLOOKUP(E180,VIP!$A$2:$O12780,2,0)</f>
        <v>DRBR262</v>
      </c>
      <c r="G180" s="119" t="str">
        <f>VLOOKUP(E180,'LISTADO ATM'!$A$2:$B$899,2,0)</f>
        <v xml:space="preserve">ATM Oficina Obras Públicas (Santiago) </v>
      </c>
      <c r="H180" s="119" t="str">
        <f>VLOOKUP(E180,VIP!$A$2:$O17701,7,FALSE)</f>
        <v>Si</v>
      </c>
      <c r="I180" s="119" t="str">
        <f>VLOOKUP(E180,VIP!$A$2:$O9666,8,FALSE)</f>
        <v>Si</v>
      </c>
      <c r="J180" s="119" t="str">
        <f>VLOOKUP(E180,VIP!$A$2:$O9616,8,FALSE)</f>
        <v>Si</v>
      </c>
      <c r="K180" s="119" t="str">
        <f>VLOOKUP(E180,VIP!$A$2:$O13190,6,0)</f>
        <v>SI</v>
      </c>
      <c r="L180" s="121" t="s">
        <v>2221</v>
      </c>
      <c r="M180" s="117" t="s">
        <v>2458</v>
      </c>
      <c r="N180" s="117" t="s">
        <v>2465</v>
      </c>
      <c r="O180" s="152" t="s">
        <v>2494</v>
      </c>
      <c r="P180" s="140"/>
      <c r="Q180" s="117" t="s">
        <v>2221</v>
      </c>
    </row>
    <row r="181" spans="1:17" ht="18" x14ac:dyDescent="0.25">
      <c r="A181" s="119" t="str">
        <f>VLOOKUP(E181,'LISTADO ATM'!$A$2:$C$900,3,0)</f>
        <v>DISTRITO NACIONAL</v>
      </c>
      <c r="B181" s="134">
        <v>335862904</v>
      </c>
      <c r="C181" s="118">
        <v>44308.722743055558</v>
      </c>
      <c r="D181" s="119" t="s">
        <v>2183</v>
      </c>
      <c r="E181" s="120">
        <v>744</v>
      </c>
      <c r="F181" s="152" t="str">
        <f>VLOOKUP(E181,VIP!$A$2:$O12778,2,0)</f>
        <v>DRBR289</v>
      </c>
      <c r="G181" s="119" t="str">
        <f>VLOOKUP(E181,'LISTADO ATM'!$A$2:$B$899,2,0)</f>
        <v xml:space="preserve">ATM Multicentro La Sirena Venezuela </v>
      </c>
      <c r="H181" s="119" t="str">
        <f>VLOOKUP(E181,VIP!$A$2:$O17699,7,FALSE)</f>
        <v>Si</v>
      </c>
      <c r="I181" s="119" t="str">
        <f>VLOOKUP(E181,VIP!$A$2:$O9664,8,FALSE)</f>
        <v>Si</v>
      </c>
      <c r="J181" s="119" t="str">
        <f>VLOOKUP(E181,VIP!$A$2:$O9614,8,FALSE)</f>
        <v>Si</v>
      </c>
      <c r="K181" s="119" t="str">
        <f>VLOOKUP(E181,VIP!$A$2:$O13188,6,0)</f>
        <v>SI</v>
      </c>
      <c r="L181" s="121" t="s">
        <v>2481</v>
      </c>
      <c r="M181" s="117" t="s">
        <v>2458</v>
      </c>
      <c r="N181" s="117" t="s">
        <v>2465</v>
      </c>
      <c r="O181" s="152" t="s">
        <v>2494</v>
      </c>
      <c r="P181" s="140"/>
      <c r="Q181" s="117" t="s">
        <v>2481</v>
      </c>
    </row>
    <row r="182" spans="1:17" ht="18" x14ac:dyDescent="0.25">
      <c r="A182" s="119" t="str">
        <f>VLOOKUP(E182,'LISTADO ATM'!$A$2:$C$900,3,0)</f>
        <v>DISTRITO NACIONAL</v>
      </c>
      <c r="B182" s="134">
        <v>335862907</v>
      </c>
      <c r="C182" s="118">
        <v>44308.724861111114</v>
      </c>
      <c r="D182" s="119" t="s">
        <v>2182</v>
      </c>
      <c r="E182" s="120">
        <v>696</v>
      </c>
      <c r="F182" s="152" t="str">
        <f>VLOOKUP(E182,VIP!$A$2:$O12777,2,0)</f>
        <v>DRBR696</v>
      </c>
      <c r="G182" s="119" t="str">
        <f>VLOOKUP(E182,'LISTADO ATM'!$A$2:$B$899,2,0)</f>
        <v>ATM Olé Jacobo Majluta</v>
      </c>
      <c r="H182" s="119" t="str">
        <f>VLOOKUP(E182,VIP!$A$2:$O17698,7,FALSE)</f>
        <v>Si</v>
      </c>
      <c r="I182" s="119" t="str">
        <f>VLOOKUP(E182,VIP!$A$2:$O9663,8,FALSE)</f>
        <v>Si</v>
      </c>
      <c r="J182" s="119" t="str">
        <f>VLOOKUP(E182,VIP!$A$2:$O9613,8,FALSE)</f>
        <v>Si</v>
      </c>
      <c r="K182" s="119" t="str">
        <f>VLOOKUP(E182,VIP!$A$2:$O13187,6,0)</f>
        <v>NO</v>
      </c>
      <c r="L182" s="121" t="s">
        <v>2221</v>
      </c>
      <c r="M182" s="117" t="s">
        <v>2458</v>
      </c>
      <c r="N182" s="117" t="s">
        <v>2465</v>
      </c>
      <c r="O182" s="152" t="s">
        <v>2467</v>
      </c>
      <c r="P182" s="140"/>
      <c r="Q182" s="117" t="s">
        <v>2221</v>
      </c>
    </row>
    <row r="183" spans="1:17" ht="18" x14ac:dyDescent="0.25">
      <c r="A183" s="119" t="str">
        <f>VLOOKUP(E183,'LISTADO ATM'!$A$2:$C$900,3,0)</f>
        <v>DISTRITO NACIONAL</v>
      </c>
      <c r="B183" s="134">
        <v>335862910</v>
      </c>
      <c r="C183" s="118">
        <v>44308.727870370371</v>
      </c>
      <c r="D183" s="119" t="s">
        <v>2182</v>
      </c>
      <c r="E183" s="120">
        <v>792</v>
      </c>
      <c r="F183" s="152" t="str">
        <f>VLOOKUP(E183,VIP!$A$2:$O12776,2,0)</f>
        <v>DRBR792</v>
      </c>
      <c r="G183" s="119" t="str">
        <f>VLOOKUP(E183,'LISTADO ATM'!$A$2:$B$899,2,0)</f>
        <v>ATM Hospital Salvador de Gautier</v>
      </c>
      <c r="H183" s="119" t="str">
        <f>VLOOKUP(E183,VIP!$A$2:$O17697,7,FALSE)</f>
        <v>Si</v>
      </c>
      <c r="I183" s="119" t="str">
        <f>VLOOKUP(E183,VIP!$A$2:$O9662,8,FALSE)</f>
        <v>Si</v>
      </c>
      <c r="J183" s="119" t="str">
        <f>VLOOKUP(E183,VIP!$A$2:$O9612,8,FALSE)</f>
        <v>Si</v>
      </c>
      <c r="K183" s="119" t="str">
        <f>VLOOKUP(E183,VIP!$A$2:$O13186,6,0)</f>
        <v>NO</v>
      </c>
      <c r="L183" s="121" t="s">
        <v>2221</v>
      </c>
      <c r="M183" s="117" t="s">
        <v>2458</v>
      </c>
      <c r="N183" s="117" t="s">
        <v>2465</v>
      </c>
      <c r="O183" s="152" t="s">
        <v>2467</v>
      </c>
      <c r="P183" s="140"/>
      <c r="Q183" s="117" t="s">
        <v>2221</v>
      </c>
    </row>
    <row r="184" spans="1:17" ht="18" x14ac:dyDescent="0.25">
      <c r="A184" s="119" t="str">
        <f>VLOOKUP(E184,'LISTADO ATM'!$A$2:$C$900,3,0)</f>
        <v>DISTRITO NACIONAL</v>
      </c>
      <c r="B184" s="134">
        <v>335862912</v>
      </c>
      <c r="C184" s="118">
        <v>44308.728460648148</v>
      </c>
      <c r="D184" s="119" t="s">
        <v>2182</v>
      </c>
      <c r="E184" s="120">
        <v>239</v>
      </c>
      <c r="F184" s="152" t="str">
        <f>VLOOKUP(E184,VIP!$A$2:$O12775,2,0)</f>
        <v>DRBR239</v>
      </c>
      <c r="G184" s="119" t="str">
        <f>VLOOKUP(E184,'LISTADO ATM'!$A$2:$B$899,2,0)</f>
        <v xml:space="preserve">ATM Autobanco Charles de Gaulle </v>
      </c>
      <c r="H184" s="119" t="str">
        <f>VLOOKUP(E184,VIP!$A$2:$O17696,7,FALSE)</f>
        <v>Si</v>
      </c>
      <c r="I184" s="119" t="str">
        <f>VLOOKUP(E184,VIP!$A$2:$O9661,8,FALSE)</f>
        <v>Si</v>
      </c>
      <c r="J184" s="119" t="str">
        <f>VLOOKUP(E184,VIP!$A$2:$O9611,8,FALSE)</f>
        <v>Si</v>
      </c>
      <c r="K184" s="119" t="str">
        <f>VLOOKUP(E184,VIP!$A$2:$O13185,6,0)</f>
        <v>SI</v>
      </c>
      <c r="L184" s="121" t="s">
        <v>2221</v>
      </c>
      <c r="M184" s="117" t="s">
        <v>2458</v>
      </c>
      <c r="N184" s="117" t="s">
        <v>2465</v>
      </c>
      <c r="O184" s="152" t="s">
        <v>2467</v>
      </c>
      <c r="P184" s="140"/>
      <c r="Q184" s="117" t="s">
        <v>2221</v>
      </c>
    </row>
    <row r="185" spans="1:17" ht="18" x14ac:dyDescent="0.25">
      <c r="A185" s="119" t="str">
        <f>VLOOKUP(E185,'LISTADO ATM'!$A$2:$C$900,3,0)</f>
        <v>DISTRITO NACIONAL</v>
      </c>
      <c r="B185" s="134">
        <v>335862935</v>
      </c>
      <c r="C185" s="118">
        <v>44308.753703703704</v>
      </c>
      <c r="D185" s="119" t="s">
        <v>2182</v>
      </c>
      <c r="E185" s="120">
        <v>932</v>
      </c>
      <c r="F185" s="152" t="str">
        <f>VLOOKUP(E185,VIP!$A$2:$O12776,2,0)</f>
        <v>DRBR01E</v>
      </c>
      <c r="G185" s="119" t="str">
        <f>VLOOKUP(E185,'LISTADO ATM'!$A$2:$B$899,2,0)</f>
        <v xml:space="preserve">ATM Banco Agrícola </v>
      </c>
      <c r="H185" s="119" t="str">
        <f>VLOOKUP(E185,VIP!$A$2:$O17697,7,FALSE)</f>
        <v>Si</v>
      </c>
      <c r="I185" s="119" t="str">
        <f>VLOOKUP(E185,VIP!$A$2:$O9662,8,FALSE)</f>
        <v>Si</v>
      </c>
      <c r="J185" s="119" t="str">
        <f>VLOOKUP(E185,VIP!$A$2:$O9612,8,FALSE)</f>
        <v>Si</v>
      </c>
      <c r="K185" s="119" t="str">
        <f>VLOOKUP(E185,VIP!$A$2:$O13186,6,0)</f>
        <v>NO</v>
      </c>
      <c r="L185" s="121" t="s">
        <v>2430</v>
      </c>
      <c r="M185" s="117" t="s">
        <v>2458</v>
      </c>
      <c r="N185" s="117" t="s">
        <v>2465</v>
      </c>
      <c r="O185" s="152" t="s">
        <v>2467</v>
      </c>
      <c r="P185" s="140"/>
      <c r="Q185" s="117" t="s">
        <v>2430</v>
      </c>
    </row>
  </sheetData>
  <autoFilter ref="A4:Q4">
    <sortState ref="A5:Q18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6:E1048576 E1:E172">
    <cfRule type="duplicateValues" dxfId="273" priority="16"/>
  </conditionalFormatting>
  <conditionalFormatting sqref="B186:B1048576 B1:B168">
    <cfRule type="duplicateValues" dxfId="272" priority="15"/>
  </conditionalFormatting>
  <conditionalFormatting sqref="E169:E172">
    <cfRule type="duplicateValues" dxfId="271" priority="14"/>
  </conditionalFormatting>
  <conditionalFormatting sqref="B169:B172">
    <cfRule type="duplicateValues" dxfId="270" priority="13"/>
  </conditionalFormatting>
  <conditionalFormatting sqref="E1:E184 E186:E1048576">
    <cfRule type="duplicateValues" dxfId="269" priority="9"/>
  </conditionalFormatting>
  <conditionalFormatting sqref="B1:B184 B186:B1048576">
    <cfRule type="duplicateValues" dxfId="268" priority="8"/>
  </conditionalFormatting>
  <conditionalFormatting sqref="E173:E184">
    <cfRule type="duplicateValues" dxfId="267" priority="119352"/>
  </conditionalFormatting>
  <conditionalFormatting sqref="B173:B184">
    <cfRule type="duplicateValues" dxfId="266" priority="119354"/>
  </conditionalFormatting>
  <conditionalFormatting sqref="E185">
    <cfRule type="duplicateValues" dxfId="265" priority="7"/>
  </conditionalFormatting>
  <conditionalFormatting sqref="B185">
    <cfRule type="duplicateValues" dxfId="264" priority="6"/>
  </conditionalFormatting>
  <conditionalFormatting sqref="E185">
    <cfRule type="duplicateValues" dxfId="263" priority="5"/>
  </conditionalFormatting>
  <conditionalFormatting sqref="B185">
    <cfRule type="duplicateValues" dxfId="262" priority="4"/>
  </conditionalFormatting>
  <conditionalFormatting sqref="E1:E1048576">
    <cfRule type="duplicateValues" dxfId="261" priority="2"/>
    <cfRule type="duplicateValues" dxfId="260" priority="3"/>
  </conditionalFormatting>
  <conditionalFormatting sqref="B1:B1048576">
    <cfRule type="duplicateValues" dxfId="25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opLeftCell="A58" zoomScaleNormal="100" workbookViewId="0">
      <selection activeCell="B74" sqref="B7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82" t="s">
        <v>2151</v>
      </c>
      <c r="B1" s="183"/>
      <c r="C1" s="183"/>
      <c r="D1" s="183"/>
      <c r="E1" s="184"/>
    </row>
    <row r="2" spans="1:5" ht="25.5" x14ac:dyDescent="0.25">
      <c r="A2" s="185" t="s">
        <v>2463</v>
      </c>
      <c r="B2" s="186"/>
      <c r="C2" s="186"/>
      <c r="D2" s="186"/>
      <c r="E2" s="187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44308.208333333336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3" t="s">
        <v>2418</v>
      </c>
      <c r="B7" s="174"/>
      <c r="C7" s="174"/>
      <c r="D7" s="174"/>
      <c r="E7" s="175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02" t="s">
        <v>2420</v>
      </c>
    </row>
    <row r="9" spans="1:5" ht="18" customHeight="1" x14ac:dyDescent="0.25">
      <c r="A9" s="123" t="str">
        <f>VLOOKUP(B9,'[1]LISTADO ATM'!$A$2:$C$821,3,0)</f>
        <v>NORTE</v>
      </c>
      <c r="B9" s="123">
        <v>290</v>
      </c>
      <c r="C9" s="123" t="str">
        <f>VLOOKUP(B9,'[1]LISTADO ATM'!$A$2:$B$821,2,0)</f>
        <v xml:space="preserve">ATM Oficina San Francisco de Macorís </v>
      </c>
      <c r="D9" s="124" t="s">
        <v>2575</v>
      </c>
      <c r="E9" s="128">
        <v>335861877</v>
      </c>
    </row>
    <row r="10" spans="1:5" ht="18" customHeight="1" x14ac:dyDescent="0.25">
      <c r="A10" s="123" t="str">
        <f>VLOOKUP(B10,'[1]LISTADO ATM'!$A$2:$C$821,3,0)</f>
        <v>SUR</v>
      </c>
      <c r="B10" s="123">
        <v>48</v>
      </c>
      <c r="C10" s="123" t="str">
        <f>VLOOKUP(B10,'[1]LISTADO ATM'!$A$2:$B$821,2,0)</f>
        <v xml:space="preserve">ATM Autoservicio Neiba I </v>
      </c>
      <c r="D10" s="124" t="s">
        <v>2575</v>
      </c>
      <c r="E10" s="128">
        <v>335861817</v>
      </c>
    </row>
    <row r="11" spans="1:5" ht="18" customHeight="1" x14ac:dyDescent="0.25">
      <c r="A11" s="123" t="str">
        <f>VLOOKUP(B11,'[1]LISTADO ATM'!$A$2:$C$821,3,0)</f>
        <v>ESTE</v>
      </c>
      <c r="B11" s="123">
        <v>609</v>
      </c>
      <c r="C11" s="123" t="str">
        <f>VLOOKUP(B11,'[1]LISTADO ATM'!$A$2:$B$821,2,0)</f>
        <v xml:space="preserve">ATM S/M Jumbo (San Pedro) </v>
      </c>
      <c r="D11" s="124" t="s">
        <v>2575</v>
      </c>
      <c r="E11" s="199">
        <v>335861602</v>
      </c>
    </row>
    <row r="12" spans="1:5" ht="18" customHeight="1" x14ac:dyDescent="0.25">
      <c r="A12" s="123" t="str">
        <f>VLOOKUP(B12,'[1]LISTADO ATM'!$A$2:$C$821,3,0)</f>
        <v>ESTE</v>
      </c>
      <c r="B12" s="123">
        <v>121</v>
      </c>
      <c r="C12" s="123" t="str">
        <f>VLOOKUP(B12,'[1]LISTADO ATM'!$A$2:$B$821,2,0)</f>
        <v xml:space="preserve">ATM Oficina Bayaguana </v>
      </c>
      <c r="D12" s="124" t="s">
        <v>2575</v>
      </c>
      <c r="E12" s="199">
        <v>335861598</v>
      </c>
    </row>
    <row r="13" spans="1:5" ht="18" customHeight="1" x14ac:dyDescent="0.25">
      <c r="A13" s="123" t="str">
        <f>VLOOKUP(B13,'[1]LISTADO ATM'!$A$2:$C$821,3,0)</f>
        <v>NORTE</v>
      </c>
      <c r="B13" s="123">
        <v>716</v>
      </c>
      <c r="C13" s="123" t="str">
        <f>VLOOKUP(B13,'[1]LISTADO ATM'!$A$2:$B$821,2,0)</f>
        <v xml:space="preserve">ATM Oficina Zona Franca (Santiago) </v>
      </c>
      <c r="D13" s="124" t="s">
        <v>2575</v>
      </c>
      <c r="E13" s="199">
        <v>335861594</v>
      </c>
    </row>
    <row r="14" spans="1:5" ht="18" customHeight="1" x14ac:dyDescent="0.25">
      <c r="A14" s="123" t="str">
        <f>VLOOKUP(B14,'[1]LISTADO ATM'!$A$2:$C$821,3,0)</f>
        <v>SUR</v>
      </c>
      <c r="B14" s="123">
        <v>615</v>
      </c>
      <c r="C14" s="123" t="str">
        <f>VLOOKUP(B14,'[1]LISTADO ATM'!$A$2:$B$821,2,0)</f>
        <v xml:space="preserve">ATM Estación Sunix Cabral (Barahona) </v>
      </c>
      <c r="D14" s="124" t="s">
        <v>2575</v>
      </c>
      <c r="E14" s="199">
        <v>335861593</v>
      </c>
    </row>
    <row r="15" spans="1:5" ht="18" customHeight="1" x14ac:dyDescent="0.25">
      <c r="A15" s="123" t="str">
        <f>VLOOKUP(B15,'[1]LISTADO ATM'!$A$2:$C$821,3,0)</f>
        <v>SUR</v>
      </c>
      <c r="B15" s="123">
        <v>783</v>
      </c>
      <c r="C15" s="123" t="str">
        <f>VLOOKUP(B15,'[1]LISTADO ATM'!$A$2:$B$821,2,0)</f>
        <v xml:space="preserve">ATM Autobanco Alfa y Omega (Barahona) </v>
      </c>
      <c r="D15" s="124" t="s">
        <v>2575</v>
      </c>
      <c r="E15" s="199">
        <v>335861401</v>
      </c>
    </row>
    <row r="16" spans="1:5" ht="18" customHeight="1" x14ac:dyDescent="0.25">
      <c r="A16" s="123" t="str">
        <f>VLOOKUP(B16,'[1]LISTADO ATM'!$A$2:$C$821,3,0)</f>
        <v>DISTRITO NACIONAL</v>
      </c>
      <c r="B16" s="123">
        <v>514</v>
      </c>
      <c r="C16" s="123" t="str">
        <f>VLOOKUP(B16,'[1]LISTADO ATM'!$A$2:$B$821,2,0)</f>
        <v>ATM Autoservicio Charles de Gaulle</v>
      </c>
      <c r="D16" s="124" t="s">
        <v>2575</v>
      </c>
      <c r="E16" s="199">
        <v>335860907</v>
      </c>
    </row>
    <row r="17" spans="1:5" ht="18" customHeight="1" x14ac:dyDescent="0.25">
      <c r="A17" s="123" t="str">
        <f>VLOOKUP(B17,'[1]LISTADO ATM'!$A$2:$C$821,3,0)</f>
        <v>SUR</v>
      </c>
      <c r="B17" s="123">
        <v>984</v>
      </c>
      <c r="C17" s="123" t="str">
        <f>VLOOKUP(B17,'[1]LISTADO ATM'!$A$2:$B$821,2,0)</f>
        <v xml:space="preserve">ATM Oficina Neiba II </v>
      </c>
      <c r="D17" s="124" t="s">
        <v>2575</v>
      </c>
      <c r="E17" s="199">
        <v>335860890</v>
      </c>
    </row>
    <row r="18" spans="1:5" ht="18" x14ac:dyDescent="0.25">
      <c r="A18" s="100" t="str">
        <f>VLOOKUP(B18,'[1]LISTADO ATM'!$A$2:$C$821,3,0)</f>
        <v>ESTE</v>
      </c>
      <c r="B18" s="123">
        <v>385</v>
      </c>
      <c r="C18" s="123" t="str">
        <f>VLOOKUP(B18,'[1]LISTADO ATM'!$A$2:$B$821,2,0)</f>
        <v xml:space="preserve">ATM Plaza Verón I </v>
      </c>
      <c r="D18" s="124" t="s">
        <v>2575</v>
      </c>
      <c r="E18" s="135">
        <v>335861600</v>
      </c>
    </row>
    <row r="19" spans="1:5" ht="18" customHeight="1" x14ac:dyDescent="0.25">
      <c r="A19" s="123" t="str">
        <f>VLOOKUP(B19,'[1]LISTADO ATM'!$A$2:$C$821,3,0)</f>
        <v>DISTRITO NACIONAL</v>
      </c>
      <c r="B19" s="123">
        <v>560</v>
      </c>
      <c r="C19" s="123" t="str">
        <f>VLOOKUP(B19,'[1]LISTADO ATM'!$A$2:$B$821,2,0)</f>
        <v xml:space="preserve">ATM Junta Central Electoral </v>
      </c>
      <c r="D19" s="124" t="s">
        <v>2575</v>
      </c>
      <c r="E19" s="199">
        <v>335861565</v>
      </c>
    </row>
    <row r="20" spans="1:5" ht="18" customHeight="1" x14ac:dyDescent="0.25">
      <c r="A20" s="123" t="str">
        <f>VLOOKUP(B20,'[1]LISTADO ATM'!$A$2:$C$821,3,0)</f>
        <v>SUR</v>
      </c>
      <c r="B20" s="123">
        <v>619</v>
      </c>
      <c r="C20" s="123" t="str">
        <f>VLOOKUP(B20,'[1]LISTADO ATM'!$A$2:$B$821,2,0)</f>
        <v xml:space="preserve">ATM Academia P.N. Hatillo (San Cristóbal) </v>
      </c>
      <c r="D20" s="124" t="s">
        <v>2575</v>
      </c>
      <c r="E20" s="128">
        <v>335862283</v>
      </c>
    </row>
    <row r="21" spans="1:5" ht="18" customHeight="1" x14ac:dyDescent="0.25">
      <c r="A21" s="123" t="str">
        <f>VLOOKUP(B21,'[1]LISTADO ATM'!$A$2:$C$821,3,0)</f>
        <v>NORTE</v>
      </c>
      <c r="B21" s="123">
        <v>633</v>
      </c>
      <c r="C21" s="123" t="str">
        <f>VLOOKUP(B21,'[1]LISTADO ATM'!$A$2:$B$821,2,0)</f>
        <v xml:space="preserve">ATM Autobanco Las Colinas </v>
      </c>
      <c r="D21" s="124" t="s">
        <v>2575</v>
      </c>
      <c r="E21" s="128">
        <v>335862200</v>
      </c>
    </row>
    <row r="22" spans="1:5" ht="18" customHeight="1" x14ac:dyDescent="0.25">
      <c r="A22" s="123" t="str">
        <f>VLOOKUP(B22,'[1]LISTADO ATM'!$A$2:$C$821,3,0)</f>
        <v>DISTRITO NACIONAL</v>
      </c>
      <c r="B22" s="123">
        <v>347</v>
      </c>
      <c r="C22" s="123" t="str">
        <f>VLOOKUP(B22,'[1]LISTADO ATM'!$A$2:$B$821,2,0)</f>
        <v>ATM Patio de Colombia</v>
      </c>
      <c r="D22" s="124" t="s">
        <v>2575</v>
      </c>
      <c r="E22" s="128">
        <v>335861979</v>
      </c>
    </row>
    <row r="23" spans="1:5" ht="18" customHeight="1" x14ac:dyDescent="0.25">
      <c r="A23" s="123" t="str">
        <f>VLOOKUP(B23,'[1]LISTADO ATM'!$A$2:$C$821,3,0)</f>
        <v>ESTE</v>
      </c>
      <c r="B23" s="123">
        <v>838</v>
      </c>
      <c r="C23" s="123" t="str">
        <f>VLOOKUP(B23,'[1]LISTADO ATM'!$A$2:$B$821,2,0)</f>
        <v xml:space="preserve">ATM UNP Consuelo </v>
      </c>
      <c r="D23" s="124" t="s">
        <v>2575</v>
      </c>
      <c r="E23" s="128">
        <v>335861986</v>
      </c>
    </row>
    <row r="24" spans="1:5" ht="18" customHeight="1" x14ac:dyDescent="0.25">
      <c r="A24" s="123" t="str">
        <f>VLOOKUP(B24,'[1]LISTADO ATM'!$A$2:$C$821,3,0)</f>
        <v>DISTRITO NACIONAL</v>
      </c>
      <c r="B24" s="123">
        <v>378</v>
      </c>
      <c r="C24" s="123" t="str">
        <f>VLOOKUP(B24,'[1]LISTADO ATM'!$A$2:$B$821,2,0)</f>
        <v>ATM UNP Villa Flores</v>
      </c>
      <c r="D24" s="124" t="s">
        <v>2575</v>
      </c>
      <c r="E24" s="128">
        <v>335861934</v>
      </c>
    </row>
    <row r="25" spans="1:5" ht="18" customHeight="1" x14ac:dyDescent="0.25">
      <c r="A25" s="123" t="str">
        <f>VLOOKUP(B25,'[1]LISTADO ATM'!$A$2:$C$821,3,0)</f>
        <v>DISTRITO NACIONAL</v>
      </c>
      <c r="B25" s="123">
        <v>425</v>
      </c>
      <c r="C25" s="123" t="str">
        <f>VLOOKUP(B25,'[1]LISTADO ATM'!$A$2:$B$821,2,0)</f>
        <v xml:space="preserve">ATM UNP Jumbo Luperón II </v>
      </c>
      <c r="D25" s="124" t="s">
        <v>2575</v>
      </c>
      <c r="E25" s="128">
        <v>335861962</v>
      </c>
    </row>
    <row r="26" spans="1:5" ht="18" customHeight="1" x14ac:dyDescent="0.25">
      <c r="A26" s="123" t="str">
        <f>VLOOKUP(B26,'[1]LISTADO ATM'!$A$2:$C$821,3,0)</f>
        <v>SUR</v>
      </c>
      <c r="B26" s="123">
        <v>995</v>
      </c>
      <c r="C26" s="123" t="str">
        <f>VLOOKUP(B26,'[1]LISTADO ATM'!$A$2:$B$821,2,0)</f>
        <v xml:space="preserve">ATM Oficina San Cristobal III (Lobby) </v>
      </c>
      <c r="D26" s="124" t="s">
        <v>2575</v>
      </c>
      <c r="E26" s="128">
        <v>335861742</v>
      </c>
    </row>
    <row r="27" spans="1:5" ht="18" customHeight="1" x14ac:dyDescent="0.25">
      <c r="A27" s="123" t="str">
        <f>VLOOKUP(B27,'[1]LISTADO ATM'!$A$2:$C$821,3,0)</f>
        <v>DISTRITO NACIONAL</v>
      </c>
      <c r="B27" s="123">
        <v>590</v>
      </c>
      <c r="C27" s="123" t="str">
        <f>VLOOKUP(B27,'[1]LISTADO ATM'!$A$2:$B$821,2,0)</f>
        <v xml:space="preserve">ATM Olé Aut. Las Américas </v>
      </c>
      <c r="D27" s="124" t="s">
        <v>2575</v>
      </c>
      <c r="E27" s="128">
        <v>335861804</v>
      </c>
    </row>
    <row r="28" spans="1:5" ht="18" x14ac:dyDescent="0.25">
      <c r="A28" s="123" t="str">
        <f>VLOOKUP(B28,'[1]LISTADO ATM'!$A$2:$C$821,3,0)</f>
        <v>NORTE</v>
      </c>
      <c r="B28" s="123">
        <v>538</v>
      </c>
      <c r="C28" s="123" t="str">
        <f>VLOOKUP(B28,'[1]LISTADO ATM'!$A$2:$B$821,2,0)</f>
        <v>ATM  Autoservicio San Fco. Macorís</v>
      </c>
      <c r="D28" s="124" t="s">
        <v>2575</v>
      </c>
      <c r="E28" s="135">
        <v>335861628</v>
      </c>
    </row>
    <row r="29" spans="1:5" ht="18" x14ac:dyDescent="0.25">
      <c r="A29" s="100" t="str">
        <f>VLOOKUP(B29,'[1]LISTADO ATM'!$A$2:$C$821,3,0)</f>
        <v>NORTE</v>
      </c>
      <c r="B29" s="123">
        <v>91</v>
      </c>
      <c r="C29" s="123" t="str">
        <f>VLOOKUP(B29,'[1]LISTADO ATM'!$A$2:$B$821,2,0)</f>
        <v xml:space="preserve">ATM UNP Villa Isabela </v>
      </c>
      <c r="D29" s="124" t="s">
        <v>2575</v>
      </c>
      <c r="E29" s="135">
        <v>335860903</v>
      </c>
    </row>
    <row r="30" spans="1:5" ht="18" customHeight="1" x14ac:dyDescent="0.25">
      <c r="A30" s="123" t="str">
        <f>VLOOKUP(B30,'[1]LISTADO ATM'!$A$2:$C$821,3,0)</f>
        <v>DISTRITO NACIONAL</v>
      </c>
      <c r="B30" s="123">
        <v>993</v>
      </c>
      <c r="C30" s="123" t="str">
        <f>VLOOKUP(B30,'[1]LISTADO ATM'!$A$2:$B$821,2,0)</f>
        <v xml:space="preserve">ATM Centro Medico Integral II </v>
      </c>
      <c r="D30" s="124" t="s">
        <v>2575</v>
      </c>
      <c r="E30" s="199">
        <v>335861597</v>
      </c>
    </row>
    <row r="31" spans="1:5" ht="18" customHeight="1" x14ac:dyDescent="0.25">
      <c r="A31" s="123" t="str">
        <f>VLOOKUP(B31,'[1]LISTADO ATM'!$A$2:$C$821,3,0)</f>
        <v>DISTRITO NACIONAL</v>
      </c>
      <c r="B31" s="123">
        <v>628</v>
      </c>
      <c r="C31" s="123" t="str">
        <f>VLOOKUP(B31,'[1]LISTADO ATM'!$A$2:$B$821,2,0)</f>
        <v xml:space="preserve">ATM Autobanco San Isidro </v>
      </c>
      <c r="D31" s="124" t="s">
        <v>2575</v>
      </c>
      <c r="E31" s="199">
        <v>335861412</v>
      </c>
    </row>
    <row r="32" spans="1:5" ht="18" customHeight="1" x14ac:dyDescent="0.25">
      <c r="A32" s="123" t="str">
        <f>VLOOKUP(B32,'[1]LISTADO ATM'!$A$2:$C$821,3,0)</f>
        <v>SUR</v>
      </c>
      <c r="B32" s="123">
        <v>677</v>
      </c>
      <c r="C32" s="123" t="str">
        <f>VLOOKUP(B32,'[1]LISTADO ATM'!$A$2:$B$821,2,0)</f>
        <v>ATM PBG Villa Jaragua</v>
      </c>
      <c r="D32" s="124" t="s">
        <v>2575</v>
      </c>
      <c r="E32" s="199">
        <v>335861444</v>
      </c>
    </row>
    <row r="33" spans="1:5" ht="18" customHeight="1" x14ac:dyDescent="0.25">
      <c r="A33" s="123" t="str">
        <f>VLOOKUP(B33,'[1]LISTADO ATM'!$A$2:$C$821,3,0)</f>
        <v>SUR</v>
      </c>
      <c r="B33" s="123">
        <v>249</v>
      </c>
      <c r="C33" s="123" t="str">
        <f>VLOOKUP(B33,'[1]LISTADO ATM'!$A$2:$B$821,2,0)</f>
        <v xml:space="preserve">ATM Banco Agrícola Neiba </v>
      </c>
      <c r="D33" s="124" t="s">
        <v>2575</v>
      </c>
      <c r="E33" s="199">
        <v>335861022</v>
      </c>
    </row>
    <row r="34" spans="1:5" ht="18" customHeight="1" x14ac:dyDescent="0.25">
      <c r="A34" s="123" t="str">
        <f>VLOOKUP(B34,'[1]LISTADO ATM'!$A$2:$C$821,3,0)</f>
        <v>SUR</v>
      </c>
      <c r="B34" s="123">
        <v>829</v>
      </c>
      <c r="C34" s="123" t="str">
        <f>VLOOKUP(B34,'[1]LISTADO ATM'!$A$2:$B$821,2,0)</f>
        <v xml:space="preserve">ATM UNP Multicentro Sirena Baní </v>
      </c>
      <c r="D34" s="124" t="s">
        <v>2575</v>
      </c>
      <c r="E34" s="199">
        <v>335861406</v>
      </c>
    </row>
    <row r="35" spans="1:5" ht="18" x14ac:dyDescent="0.25">
      <c r="A35" s="123" t="str">
        <f>VLOOKUP(B35,'[1]LISTADO ATM'!$A$2:$C$821,3,0)</f>
        <v>DISTRITO NACIONAL</v>
      </c>
      <c r="B35" s="123">
        <v>563</v>
      </c>
      <c r="C35" s="123" t="str">
        <f>VLOOKUP(B35,'[1]LISTADO ATM'!$A$2:$B$821,2,0)</f>
        <v xml:space="preserve">ATM Base Aérea San Isidro </v>
      </c>
      <c r="D35" s="124" t="s">
        <v>2575</v>
      </c>
      <c r="E35" s="123">
        <v>335859548</v>
      </c>
    </row>
    <row r="36" spans="1:5" ht="18" customHeight="1" x14ac:dyDescent="0.25">
      <c r="A36" s="123" t="str">
        <f>VLOOKUP(B36,'[1]LISTADO ATM'!$A$2:$C$821,3,0)</f>
        <v>DISTRITO NACIONAL</v>
      </c>
      <c r="B36" s="123">
        <v>227</v>
      </c>
      <c r="C36" s="123" t="str">
        <f>VLOOKUP(B36,'[1]LISTADO ATM'!$A$2:$B$821,2,0)</f>
        <v xml:space="preserve">ATM S/M Bravo Av. Enriquillo </v>
      </c>
      <c r="D36" s="124" t="s">
        <v>2575</v>
      </c>
      <c r="E36" s="199">
        <v>335860257</v>
      </c>
    </row>
    <row r="37" spans="1:5" ht="18" x14ac:dyDescent="0.25">
      <c r="A37" s="123" t="str">
        <f>VLOOKUP(B37,'[1]LISTADO ATM'!$A$2:$C$821,3,0)</f>
        <v>SUR</v>
      </c>
      <c r="B37" s="123">
        <v>592</v>
      </c>
      <c r="C37" s="123" t="str">
        <f>VLOOKUP(B37,'[1]LISTADO ATM'!$A$2:$B$821,2,0)</f>
        <v xml:space="preserve">ATM Centro de Caja San Cristóbal I </v>
      </c>
      <c r="D37" s="124" t="s">
        <v>2575</v>
      </c>
      <c r="E37" s="123">
        <v>335859532</v>
      </c>
    </row>
    <row r="38" spans="1:5" ht="18" x14ac:dyDescent="0.25">
      <c r="A38" s="100" t="str">
        <f>VLOOKUP(B38,'[1]LISTADO ATM'!$A$2:$C$821,3,0)</f>
        <v>DISTRITO NACIONAL</v>
      </c>
      <c r="B38" s="123">
        <v>561</v>
      </c>
      <c r="C38" s="123" t="str">
        <f>VLOOKUP(B38,'[1]LISTADO ATM'!$A$2:$B$821,2,0)</f>
        <v xml:space="preserve">ATM Comando Regional P.N. S.D. Este </v>
      </c>
      <c r="D38" s="124" t="s">
        <v>2575</v>
      </c>
      <c r="E38" s="135">
        <v>335861612</v>
      </c>
    </row>
    <row r="39" spans="1:5" ht="18" x14ac:dyDescent="0.25">
      <c r="A39" s="100" t="str">
        <f>VLOOKUP(B39,'[1]LISTADO ATM'!$A$2:$C$821,3,0)</f>
        <v>SUR</v>
      </c>
      <c r="B39" s="123">
        <v>825</v>
      </c>
      <c r="C39" s="123" t="str">
        <f>VLOOKUP(B39,'[1]LISTADO ATM'!$A$2:$B$821,2,0)</f>
        <v xml:space="preserve">ATM Estacion Eco Cibeles (Las Matas de Farfán) </v>
      </c>
      <c r="D39" s="124" t="s">
        <v>2575</v>
      </c>
      <c r="E39" s="135">
        <v>335861609</v>
      </c>
    </row>
    <row r="40" spans="1:5" ht="18" x14ac:dyDescent="0.25">
      <c r="A40" s="100" t="str">
        <f>VLOOKUP(B40,'[1]LISTADO ATM'!$A$2:$C$821,3,0)</f>
        <v>SUR</v>
      </c>
      <c r="B40" s="123">
        <v>873</v>
      </c>
      <c r="C40" s="123" t="str">
        <f>VLOOKUP(B40,'[1]LISTADO ATM'!$A$2:$B$821,2,0)</f>
        <v xml:space="preserve">ATM Centro de Caja San Cristóbal II </v>
      </c>
      <c r="D40" s="124" t="s">
        <v>2575</v>
      </c>
      <c r="E40" s="135">
        <v>335861524</v>
      </c>
    </row>
    <row r="41" spans="1:5" ht="18" x14ac:dyDescent="0.25">
      <c r="A41" s="100" t="str">
        <f>VLOOKUP(B41,'[1]LISTADO ATM'!$A$2:$C$821,3,0)</f>
        <v>DISTRITO NACIONAL</v>
      </c>
      <c r="B41" s="123">
        <v>225</v>
      </c>
      <c r="C41" s="123" t="str">
        <f>VLOOKUP(B41,'[1]LISTADO ATM'!$A$2:$B$821,2,0)</f>
        <v xml:space="preserve">ATM S/M Nacional Arroyo Hondo </v>
      </c>
      <c r="D41" s="124" t="s">
        <v>2575</v>
      </c>
      <c r="E41" s="135">
        <v>335860268</v>
      </c>
    </row>
    <row r="42" spans="1:5" ht="18" customHeight="1" x14ac:dyDescent="0.25">
      <c r="A42" s="123" t="str">
        <f>VLOOKUP(B42,'[1]LISTADO ATM'!$A$2:$C$821,3,0)</f>
        <v>DISTRITO NACIONAL</v>
      </c>
      <c r="B42" s="123">
        <v>516</v>
      </c>
      <c r="C42" s="123" t="str">
        <f>VLOOKUP(B42,'[1]LISTADO ATM'!$A$2:$B$821,2,0)</f>
        <v xml:space="preserve">ATM Oficina Gascue </v>
      </c>
      <c r="D42" s="124" t="s">
        <v>2575</v>
      </c>
      <c r="E42" s="128">
        <v>335862569</v>
      </c>
    </row>
    <row r="43" spans="1:5" ht="18" customHeight="1" x14ac:dyDescent="0.25">
      <c r="A43" s="123" t="str">
        <f>VLOOKUP(B43,'[1]LISTADO ATM'!$A$2:$C$821,3,0)</f>
        <v>ESTE</v>
      </c>
      <c r="B43" s="123">
        <v>114</v>
      </c>
      <c r="C43" s="123" t="str">
        <f>VLOOKUP(B43,'[1]LISTADO ATM'!$A$2:$B$821,2,0)</f>
        <v xml:space="preserve">ATM Oficina Hato Mayor </v>
      </c>
      <c r="D43" s="124" t="s">
        <v>2575</v>
      </c>
      <c r="E43" s="128">
        <v>335862301</v>
      </c>
    </row>
    <row r="44" spans="1:5" ht="18" customHeight="1" x14ac:dyDescent="0.25">
      <c r="A44" s="123" t="str">
        <f>VLOOKUP(B44,'[1]LISTADO ATM'!$A$2:$C$821,3,0)</f>
        <v>DISTRITO NACIONAL</v>
      </c>
      <c r="B44" s="123">
        <v>391</v>
      </c>
      <c r="C44" s="123" t="str">
        <f>VLOOKUP(B44,'[1]LISTADO ATM'!$A$2:$B$821,2,0)</f>
        <v xml:space="preserve">ATM S/M Jumbo Luperón </v>
      </c>
      <c r="D44" s="124" t="s">
        <v>2575</v>
      </c>
      <c r="E44" s="128">
        <v>335862287</v>
      </c>
    </row>
    <row r="45" spans="1:5" ht="18" customHeight="1" x14ac:dyDescent="0.25">
      <c r="A45" s="123" t="str">
        <f>VLOOKUP(B45,'[1]LISTADO ATM'!$A$2:$C$821,3,0)</f>
        <v>NORTE</v>
      </c>
      <c r="B45" s="123">
        <v>965</v>
      </c>
      <c r="C45" s="123" t="str">
        <f>VLOOKUP(B45,'[1]LISTADO ATM'!$A$2:$B$821,2,0)</f>
        <v xml:space="preserve">ATM S/M La Fuente FUN (Santiago) </v>
      </c>
      <c r="D45" s="124" t="s">
        <v>2575</v>
      </c>
      <c r="E45" s="199">
        <v>335861599</v>
      </c>
    </row>
    <row r="46" spans="1:5" ht="18" customHeight="1" x14ac:dyDescent="0.25">
      <c r="A46" s="123" t="str">
        <f>VLOOKUP(B46,'[1]LISTADO ATM'!$A$2:$C$821,3,0)</f>
        <v>NORTE</v>
      </c>
      <c r="B46" s="123">
        <v>8</v>
      </c>
      <c r="C46" s="123" t="str">
        <f>VLOOKUP(B46,'[1]LISTADO ATM'!$A$2:$B$821,2,0)</f>
        <v>ATM Autoservicio Yaque</v>
      </c>
      <c r="D46" s="124" t="s">
        <v>2575</v>
      </c>
      <c r="E46" s="199">
        <v>335861490</v>
      </c>
    </row>
    <row r="47" spans="1:5" ht="18" customHeight="1" x14ac:dyDescent="0.25">
      <c r="A47" s="123" t="str">
        <f>VLOOKUP(B47,'[1]LISTADO ATM'!$A$2:$C$821,3,0)</f>
        <v>DISTRITO NACIONAL</v>
      </c>
      <c r="B47" s="123">
        <v>743</v>
      </c>
      <c r="C47" s="123" t="str">
        <f>VLOOKUP(B47,'[1]LISTADO ATM'!$A$2:$B$821,2,0)</f>
        <v xml:space="preserve">ATM Oficina Los Frailes </v>
      </c>
      <c r="D47" s="124" t="s">
        <v>2575</v>
      </c>
      <c r="E47" s="128">
        <v>335862465</v>
      </c>
    </row>
    <row r="48" spans="1:5" ht="18" customHeight="1" x14ac:dyDescent="0.25">
      <c r="A48" s="123" t="str">
        <f>VLOOKUP(B48,'[1]LISTADO ATM'!$A$2:$C$821,3,0)</f>
        <v>ESTE</v>
      </c>
      <c r="B48" s="123">
        <v>912</v>
      </c>
      <c r="C48" s="123" t="str">
        <f>VLOOKUP(B48,'[1]LISTADO ATM'!$A$2:$B$821,2,0)</f>
        <v xml:space="preserve">ATM Oficina San Pedro II </v>
      </c>
      <c r="D48" s="124" t="s">
        <v>2575</v>
      </c>
      <c r="E48" s="128" t="s">
        <v>2610</v>
      </c>
    </row>
    <row r="49" spans="1:5" ht="18" customHeight="1" x14ac:dyDescent="0.25">
      <c r="A49" s="123" t="str">
        <f>VLOOKUP(B49,'[1]LISTADO ATM'!$A$2:$C$821,3,0)</f>
        <v>DISTRITO NACIONAL</v>
      </c>
      <c r="B49" s="123">
        <v>860</v>
      </c>
      <c r="C49" s="123" t="str">
        <f>VLOOKUP(B49,'[1]LISTADO ATM'!$A$2:$B$821,2,0)</f>
        <v xml:space="preserve">ATM Oficina Bella Vista 27 de Febrero I </v>
      </c>
      <c r="D49" s="124" t="s">
        <v>2575</v>
      </c>
      <c r="E49" s="135">
        <v>335860346</v>
      </c>
    </row>
    <row r="50" spans="1:5" ht="18" customHeight="1" x14ac:dyDescent="0.25">
      <c r="A50" s="123" t="str">
        <f>VLOOKUP(B50,'[1]LISTADO ATM'!$A$2:$C$821,3,0)</f>
        <v>DISTRITO NACIONAL</v>
      </c>
      <c r="B50" s="123">
        <v>906</v>
      </c>
      <c r="C50" s="123" t="str">
        <f>VLOOKUP(B50,'[1]LISTADO ATM'!$A$2:$B$821,2,0)</f>
        <v xml:space="preserve">ATM MESCYT  </v>
      </c>
      <c r="D50" s="124" t="s">
        <v>2575</v>
      </c>
      <c r="E50" s="135">
        <v>335861630</v>
      </c>
    </row>
    <row r="51" spans="1:5" ht="18" customHeight="1" x14ac:dyDescent="0.25">
      <c r="A51" s="123" t="str">
        <f>VLOOKUP(B51,'[1]LISTADO ATM'!$A$2:$C$821,3,0)</f>
        <v>DISTRITO NACIONAL</v>
      </c>
      <c r="B51" s="123">
        <v>738</v>
      </c>
      <c r="C51" s="123" t="str">
        <f>VLOOKUP(B51,'[1]LISTADO ATM'!$A$2:$B$821,2,0)</f>
        <v xml:space="preserve">ATM Zona Franca Los Alcarrizos </v>
      </c>
      <c r="D51" s="124" t="s">
        <v>2575</v>
      </c>
      <c r="E51" s="135">
        <v>335861932</v>
      </c>
    </row>
    <row r="52" spans="1:5" ht="18" customHeight="1" x14ac:dyDescent="0.25">
      <c r="A52" s="123" t="str">
        <f>VLOOKUP(B52,'[1]LISTADO ATM'!$A$2:$C$821,3,0)</f>
        <v>DISTRITO NACIONAL</v>
      </c>
      <c r="B52" s="123">
        <v>435</v>
      </c>
      <c r="C52" s="123" t="str">
        <f>VLOOKUP(B52,'[1]LISTADO ATM'!$A$2:$B$821,2,0)</f>
        <v xml:space="preserve">ATM Autobanco Torre I </v>
      </c>
      <c r="D52" s="124" t="s">
        <v>2575</v>
      </c>
      <c r="E52" s="135">
        <v>335862570</v>
      </c>
    </row>
    <row r="53" spans="1:5" ht="18" customHeight="1" x14ac:dyDescent="0.25">
      <c r="A53" s="123" t="str">
        <f>VLOOKUP(B53,'[1]LISTADO ATM'!$A$2:$C$821,3,0)</f>
        <v>DISTRITO NACIONAL</v>
      </c>
      <c r="B53" s="123">
        <v>725</v>
      </c>
      <c r="C53" s="123" t="str">
        <f>VLOOKUP(B53,'[1]LISTADO ATM'!$A$2:$B$821,2,0)</f>
        <v xml:space="preserve">ATM El Huacal II  </v>
      </c>
      <c r="D53" s="124" t="s">
        <v>2575</v>
      </c>
      <c r="E53" s="135">
        <v>335862572</v>
      </c>
    </row>
    <row r="54" spans="1:5" ht="18" customHeight="1" x14ac:dyDescent="0.25">
      <c r="A54" s="123" t="str">
        <f>VLOOKUP(B54,'[1]LISTADO ATM'!$A$2:$C$821,3,0)</f>
        <v>NORTE</v>
      </c>
      <c r="B54" s="123">
        <v>405</v>
      </c>
      <c r="C54" s="123" t="str">
        <f>VLOOKUP(B54,'[1]LISTADO ATM'!$A$2:$B$821,2,0)</f>
        <v xml:space="preserve">ATM UNP Loma de Cabrera </v>
      </c>
      <c r="D54" s="124" t="s">
        <v>2575</v>
      </c>
      <c r="E54" s="135">
        <v>335862576</v>
      </c>
    </row>
    <row r="55" spans="1:5" ht="18" customHeight="1" x14ac:dyDescent="0.25">
      <c r="A55" s="123" t="str">
        <f>VLOOKUP(B55,'[1]LISTADO ATM'!$A$2:$C$821,3,0)</f>
        <v>DISTRITO NACIONAL</v>
      </c>
      <c r="B55" s="123">
        <v>422</v>
      </c>
      <c r="C55" s="123" t="str">
        <f>VLOOKUP(B55,'[1]LISTADO ATM'!$A$2:$B$821,2,0)</f>
        <v xml:space="preserve">ATM Olé Manoguayabo </v>
      </c>
      <c r="D55" s="124" t="s">
        <v>2575</v>
      </c>
      <c r="E55" s="128">
        <v>335862005</v>
      </c>
    </row>
    <row r="56" spans="1:5" ht="18" customHeight="1" x14ac:dyDescent="0.25">
      <c r="A56" s="123" t="e">
        <f>VLOOKUP(B56,'[1]LISTADO ATM'!$A$2:$C$821,3,0)</f>
        <v>#N/A</v>
      </c>
      <c r="B56" s="123"/>
      <c r="C56" s="123" t="e">
        <f>VLOOKUP(B56,'[1]LISTADO ATM'!$A$2:$B$821,2,0)</f>
        <v>#N/A</v>
      </c>
      <c r="D56" s="124" t="s">
        <v>2575</v>
      </c>
      <c r="E56" s="200"/>
    </row>
    <row r="57" spans="1:5" ht="18" customHeight="1" x14ac:dyDescent="0.25">
      <c r="A57" s="123" t="e">
        <f>VLOOKUP(B57,'[1]LISTADO ATM'!$A$2:$C$821,3,0)</f>
        <v>#N/A</v>
      </c>
      <c r="B57" s="123"/>
      <c r="C57" s="123" t="e">
        <f>VLOOKUP(B57,'[1]LISTADO ATM'!$A$2:$B$821,2,0)</f>
        <v>#N/A</v>
      </c>
      <c r="D57" s="124" t="s">
        <v>2575</v>
      </c>
      <c r="E57" s="200"/>
    </row>
    <row r="58" spans="1:5" ht="18.75" thickBot="1" x14ac:dyDescent="0.3">
      <c r="A58" s="103" t="s">
        <v>2488</v>
      </c>
      <c r="B58" s="143">
        <f>COUNT(B9:B55)</f>
        <v>47</v>
      </c>
      <c r="C58" s="170"/>
      <c r="D58" s="171"/>
      <c r="E58" s="172"/>
    </row>
    <row r="59" spans="1:5" x14ac:dyDescent="0.25">
      <c r="B59" s="105"/>
      <c r="E59" s="105"/>
    </row>
    <row r="60" spans="1:5" ht="18" x14ac:dyDescent="0.25">
      <c r="A60" s="173" t="s">
        <v>2489</v>
      </c>
      <c r="B60" s="174"/>
      <c r="C60" s="174"/>
      <c r="D60" s="174"/>
      <c r="E60" s="175"/>
    </row>
    <row r="61" spans="1:5" ht="18" x14ac:dyDescent="0.25">
      <c r="A61" s="102" t="s">
        <v>15</v>
      </c>
      <c r="B61" s="102" t="s">
        <v>2419</v>
      </c>
      <c r="C61" s="102" t="s">
        <v>46</v>
      </c>
      <c r="D61" s="102" t="s">
        <v>2422</v>
      </c>
      <c r="E61" s="102" t="s">
        <v>2420</v>
      </c>
    </row>
    <row r="62" spans="1:5" ht="18.75" customHeight="1" x14ac:dyDescent="0.25">
      <c r="A62" s="100" t="str">
        <f>VLOOKUP(B62,'[1]LISTADO ATM'!$A$2:$C$821,3,0)</f>
        <v>SUR</v>
      </c>
      <c r="B62" s="123">
        <v>101</v>
      </c>
      <c r="C62" s="123" t="str">
        <f>VLOOKUP(B62,'[1]LISTADO ATM'!$A$2:$B$821,2,0)</f>
        <v xml:space="preserve">ATM Oficina San Juan de la Maguana I </v>
      </c>
      <c r="D62" s="124" t="s">
        <v>2517</v>
      </c>
      <c r="E62" s="135">
        <v>335861555</v>
      </c>
    </row>
    <row r="63" spans="1:5" ht="18.75" customHeight="1" x14ac:dyDescent="0.25">
      <c r="A63" s="100" t="str">
        <f>VLOOKUP(B63,'[1]LISTADO ATM'!$A$2:$C$821,3,0)</f>
        <v>ESTE</v>
      </c>
      <c r="B63" s="123">
        <v>386</v>
      </c>
      <c r="C63" s="123" t="str">
        <f>VLOOKUP(B63,'[1]LISTADO ATM'!$A$2:$B$821,2,0)</f>
        <v xml:space="preserve">ATM Plaza Verón II </v>
      </c>
      <c r="D63" s="124" t="s">
        <v>2517</v>
      </c>
      <c r="E63" s="135">
        <v>335861566</v>
      </c>
    </row>
    <row r="64" spans="1:5" ht="18.75" customHeight="1" x14ac:dyDescent="0.25">
      <c r="A64" s="100" t="str">
        <f>VLOOKUP(B64,'[1]LISTADO ATM'!$A$2:$C$821,3,0)</f>
        <v>DISTRITO NACIONAL</v>
      </c>
      <c r="B64" s="123">
        <v>113</v>
      </c>
      <c r="C64" s="123" t="str">
        <f>VLOOKUP(B64,'[1]LISTADO ATM'!$A$2:$B$821,2,0)</f>
        <v xml:space="preserve">ATM Autoservicio Atalaya del Mar </v>
      </c>
      <c r="D64" s="124" t="s">
        <v>2517</v>
      </c>
      <c r="E64" s="135">
        <v>335861426</v>
      </c>
    </row>
    <row r="65" spans="1:5" ht="18.75" customHeight="1" x14ac:dyDescent="0.25">
      <c r="A65" s="100" t="str">
        <f>VLOOKUP(B65,'[1]LISTADO ATM'!$A$2:$C$821,3,0)</f>
        <v>NORTE</v>
      </c>
      <c r="B65" s="123">
        <v>956</v>
      </c>
      <c r="C65" s="123" t="str">
        <f>VLOOKUP(B65,'[1]LISTADO ATM'!$A$2:$B$821,2,0)</f>
        <v xml:space="preserve">ATM Autoservicio El Jaya (SFM) </v>
      </c>
      <c r="D65" s="124" t="s">
        <v>2517</v>
      </c>
      <c r="E65" s="135">
        <v>335862023</v>
      </c>
    </row>
    <row r="66" spans="1:5" ht="18.75" customHeight="1" x14ac:dyDescent="0.25">
      <c r="A66" s="100" t="str">
        <f>VLOOKUP(B66,'[1]LISTADO ATM'!$A$2:$C$821,3,0)</f>
        <v>ESTE</v>
      </c>
      <c r="B66" s="123">
        <v>293</v>
      </c>
      <c r="C66" s="123" t="str">
        <f>VLOOKUP(B66,'[1]LISTADO ATM'!$A$2:$B$821,2,0)</f>
        <v xml:space="preserve">ATM S/M Nueva Visión (San Pedro) </v>
      </c>
      <c r="D66" s="124" t="s">
        <v>2517</v>
      </c>
      <c r="E66" s="135">
        <v>335860521</v>
      </c>
    </row>
    <row r="67" spans="1:5" ht="18.75" customHeight="1" x14ac:dyDescent="0.25">
      <c r="A67" s="100" t="str">
        <f>VLOOKUP(B67,'[1]LISTADO ATM'!$A$2:$C$821,3,0)</f>
        <v>ESTE</v>
      </c>
      <c r="B67" s="123">
        <v>963</v>
      </c>
      <c r="C67" s="123" t="str">
        <f>VLOOKUP(B67,'[1]LISTADO ATM'!$A$2:$B$821,2,0)</f>
        <v xml:space="preserve">ATM Multiplaza La Romana </v>
      </c>
      <c r="D67" s="124" t="s">
        <v>2517</v>
      </c>
      <c r="E67" s="135">
        <v>335861620</v>
      </c>
    </row>
    <row r="68" spans="1:5" ht="18.75" customHeight="1" x14ac:dyDescent="0.25">
      <c r="A68" s="100" t="str">
        <f>VLOOKUP(B68,'[1]LISTADO ATM'!$A$2:$C$821,3,0)</f>
        <v>NORTE</v>
      </c>
      <c r="B68" s="123">
        <v>77</v>
      </c>
      <c r="C68" s="123" t="str">
        <f>VLOOKUP(B68,'[1]LISTADO ATM'!$A$2:$B$821,2,0)</f>
        <v xml:space="preserve">ATM Oficina Cruce de Imbert </v>
      </c>
      <c r="D68" s="124" t="s">
        <v>2517</v>
      </c>
      <c r="E68" s="135" t="s">
        <v>2605</v>
      </c>
    </row>
    <row r="69" spans="1:5" ht="18.75" customHeight="1" x14ac:dyDescent="0.25">
      <c r="A69" s="100" t="str">
        <f>VLOOKUP(B69,'[1]LISTADO ATM'!$A$2:$C$821,3,0)</f>
        <v>NORTE</v>
      </c>
      <c r="B69" s="123">
        <v>171</v>
      </c>
      <c r="C69" s="123" t="str">
        <f>VLOOKUP(B69,'[1]LISTADO ATM'!$A$2:$B$821,2,0)</f>
        <v xml:space="preserve">ATM Oficina Moca </v>
      </c>
      <c r="D69" s="124" t="s">
        <v>2517</v>
      </c>
      <c r="E69" s="135">
        <v>335861638</v>
      </c>
    </row>
    <row r="70" spans="1:5" ht="18.75" customHeight="1" x14ac:dyDescent="0.25">
      <c r="A70" s="100" t="str">
        <f>VLOOKUP(B70,'[1]LISTADO ATM'!$A$2:$C$821,3,0)</f>
        <v>DISTRITO NACIONAL</v>
      </c>
      <c r="B70" s="123">
        <v>243</v>
      </c>
      <c r="C70" s="123" t="str">
        <f>VLOOKUP(B70,'[1]LISTADO ATM'!$A$2:$B$821,2,0)</f>
        <v xml:space="preserve">ATM Autoservicio Plaza Central  </v>
      </c>
      <c r="D70" s="124" t="s">
        <v>2517</v>
      </c>
      <c r="E70" s="135" t="s">
        <v>2604</v>
      </c>
    </row>
    <row r="71" spans="1:5" ht="18.75" customHeight="1" x14ac:dyDescent="0.25">
      <c r="A71" s="100" t="str">
        <f>VLOOKUP(B71,'[1]LISTADO ATM'!$A$2:$C$821,3,0)</f>
        <v>SUR</v>
      </c>
      <c r="B71" s="123">
        <v>5</v>
      </c>
      <c r="C71" s="123" t="str">
        <f>VLOOKUP(B71,'[1]LISTADO ATM'!$A$2:$B$821,2,0)</f>
        <v>ATM Oficina Autoservicio Villa Ofelia (San Juan)</v>
      </c>
      <c r="D71" s="124" t="s">
        <v>2517</v>
      </c>
      <c r="E71" s="135">
        <v>335861636</v>
      </c>
    </row>
    <row r="72" spans="1:5" ht="18.75" customHeight="1" x14ac:dyDescent="0.25">
      <c r="A72" s="100" t="e">
        <f>VLOOKUP(B72,'[1]LISTADO ATM'!$A$2:$C$821,3,0)</f>
        <v>#N/A</v>
      </c>
      <c r="B72" s="123"/>
      <c r="C72" s="123" t="e">
        <f>VLOOKUP(B72,'[1]LISTADO ATM'!$A$2:$B$821,2,0)</f>
        <v>#N/A</v>
      </c>
      <c r="D72" s="124" t="s">
        <v>2517</v>
      </c>
      <c r="E72" s="202"/>
    </row>
    <row r="73" spans="1:5" ht="18.75" customHeight="1" x14ac:dyDescent="0.25">
      <c r="A73" s="100" t="e">
        <f>VLOOKUP(B73,'[1]LISTADO ATM'!$A$2:$C$821,3,0)</f>
        <v>#N/A</v>
      </c>
      <c r="B73" s="123"/>
      <c r="C73" s="123" t="e">
        <f>VLOOKUP(B73,'[1]LISTADO ATM'!$A$2:$B$821,2,0)</f>
        <v>#N/A</v>
      </c>
      <c r="D73" s="124" t="s">
        <v>2517</v>
      </c>
      <c r="E73" s="202"/>
    </row>
    <row r="74" spans="1:5" ht="18.75" thickBot="1" x14ac:dyDescent="0.3">
      <c r="A74" s="103" t="s">
        <v>2488</v>
      </c>
      <c r="B74" s="143">
        <f>COUNT(B62:B71)</f>
        <v>10</v>
      </c>
      <c r="C74" s="176"/>
      <c r="D74" s="177"/>
      <c r="E74" s="178"/>
    </row>
    <row r="75" spans="1:5" ht="15.75" thickBot="1" x14ac:dyDescent="0.3">
      <c r="B75" s="105"/>
      <c r="E75" s="105"/>
    </row>
    <row r="76" spans="1:5" ht="18.75" thickBot="1" x14ac:dyDescent="0.3">
      <c r="A76" s="165" t="s">
        <v>2490</v>
      </c>
      <c r="B76" s="166"/>
      <c r="C76" s="166"/>
      <c r="D76" s="166"/>
      <c r="E76" s="167"/>
    </row>
    <row r="77" spans="1:5" ht="18" x14ac:dyDescent="0.25">
      <c r="A77" s="102" t="s">
        <v>15</v>
      </c>
      <c r="B77" s="102" t="s">
        <v>2419</v>
      </c>
      <c r="C77" s="102" t="s">
        <v>46</v>
      </c>
      <c r="D77" s="102" t="s">
        <v>2422</v>
      </c>
      <c r="E77" s="102" t="s">
        <v>2420</v>
      </c>
    </row>
    <row r="78" spans="1:5" ht="18" customHeight="1" x14ac:dyDescent="0.25">
      <c r="A78" s="123" t="str">
        <f>VLOOKUP(B78,'[1]LISTADO ATM'!$A$2:$C$821,3,0)</f>
        <v>SUR</v>
      </c>
      <c r="B78" s="123">
        <v>767</v>
      </c>
      <c r="C78" s="123" t="str">
        <f>VLOOKUP(B78,'[1]LISTADO ATM'!$A$2:$B$821,2,0)</f>
        <v xml:space="preserve">ATM S/M Diverso (Azua) </v>
      </c>
      <c r="D78" s="125" t="s">
        <v>2444</v>
      </c>
      <c r="E78" s="199">
        <v>335861450</v>
      </c>
    </row>
    <row r="79" spans="1:5" ht="18" customHeight="1" x14ac:dyDescent="0.25">
      <c r="A79" s="123" t="str">
        <f>VLOOKUP(B79,'[1]LISTADO ATM'!$A$2:$C$821,3,0)</f>
        <v>DISTRITO NACIONAL</v>
      </c>
      <c r="B79" s="123">
        <v>715</v>
      </c>
      <c r="C79" s="123" t="str">
        <f>VLOOKUP(B79,'[1]LISTADO ATM'!$A$2:$B$821,2,0)</f>
        <v xml:space="preserve">ATM Oficina 27 de Febrero (Lobby) </v>
      </c>
      <c r="D79" s="125" t="s">
        <v>2444</v>
      </c>
      <c r="E79" s="128">
        <v>335861640</v>
      </c>
    </row>
    <row r="80" spans="1:5" ht="18" customHeight="1" x14ac:dyDescent="0.25">
      <c r="A80" s="123" t="str">
        <f>VLOOKUP(B80,'[1]LISTADO ATM'!$A$2:$C$821,3,0)</f>
        <v>DISTRITO NACIONAL</v>
      </c>
      <c r="B80" s="123">
        <v>618</v>
      </c>
      <c r="C80" s="123" t="str">
        <f>VLOOKUP(B80,'[1]LISTADO ATM'!$A$2:$B$821,2,0)</f>
        <v xml:space="preserve">ATM Bienes Nacionales </v>
      </c>
      <c r="D80" s="125" t="s">
        <v>2444</v>
      </c>
      <c r="E80" s="128">
        <v>335862184</v>
      </c>
    </row>
    <row r="81" spans="1:5" ht="18" customHeight="1" x14ac:dyDescent="0.25">
      <c r="A81" s="123" t="str">
        <f>VLOOKUP(B81,'[1]LISTADO ATM'!$A$2:$C$821,3,0)</f>
        <v>DISTRITO NACIONAL</v>
      </c>
      <c r="B81" s="123">
        <v>527</v>
      </c>
      <c r="C81" s="123" t="str">
        <f>VLOOKUP(B81,'[1]LISTADO ATM'!$A$2:$B$821,2,0)</f>
        <v>ATM Oficina Zona Oriental II</v>
      </c>
      <c r="D81" s="125" t="s">
        <v>2444</v>
      </c>
      <c r="E81" s="128">
        <v>335862295</v>
      </c>
    </row>
    <row r="82" spans="1:5" ht="18" customHeight="1" x14ac:dyDescent="0.25">
      <c r="A82" s="123" t="str">
        <f>VLOOKUP(B82,'[1]LISTADO ATM'!$A$2:$C$821,3,0)</f>
        <v>ESTE</v>
      </c>
      <c r="B82" s="123">
        <v>429</v>
      </c>
      <c r="C82" s="123" t="str">
        <f>VLOOKUP(B82,'[1]LISTADO ATM'!$A$2:$B$821,2,0)</f>
        <v xml:space="preserve">ATM Oficina Jumbo La Romana </v>
      </c>
      <c r="D82" s="125" t="s">
        <v>2444</v>
      </c>
      <c r="E82" s="128">
        <v>335862477</v>
      </c>
    </row>
    <row r="83" spans="1:5" ht="18" customHeight="1" x14ac:dyDescent="0.25">
      <c r="A83" s="123" t="str">
        <f>VLOOKUP(B83,'[1]LISTADO ATM'!$A$2:$C$821,3,0)</f>
        <v>DISTRITO NACIONAL</v>
      </c>
      <c r="B83" s="123">
        <v>629</v>
      </c>
      <c r="C83" s="123" t="str">
        <f>VLOOKUP(B83,'[1]LISTADO ATM'!$A$2:$B$821,2,0)</f>
        <v xml:space="preserve">ATM Oficina Americana Independencia I </v>
      </c>
      <c r="D83" s="125" t="s">
        <v>2444</v>
      </c>
      <c r="E83" s="128">
        <v>335862591</v>
      </c>
    </row>
    <row r="84" spans="1:5" ht="18" customHeight="1" x14ac:dyDescent="0.25">
      <c r="A84" s="123" t="str">
        <f>VLOOKUP(B84,'[1]LISTADO ATM'!$A$2:$C$821,3,0)</f>
        <v>NORTE</v>
      </c>
      <c r="B84" s="123">
        <v>151</v>
      </c>
      <c r="C84" s="123" t="str">
        <f>VLOOKUP(B84,'[1]LISTADO ATM'!$A$2:$B$821,2,0)</f>
        <v xml:space="preserve">ATM Oficina Nagua </v>
      </c>
      <c r="D84" s="125" t="s">
        <v>2444</v>
      </c>
      <c r="E84" s="128">
        <v>335862806</v>
      </c>
    </row>
    <row r="85" spans="1:5" ht="18" customHeight="1" x14ac:dyDescent="0.25">
      <c r="A85" s="128"/>
      <c r="B85" s="123"/>
      <c r="C85" s="128"/>
      <c r="D85" s="198"/>
      <c r="E85" s="128"/>
    </row>
    <row r="86" spans="1:5" ht="18" customHeight="1" x14ac:dyDescent="0.25">
      <c r="A86" s="128"/>
      <c r="B86" s="123"/>
      <c r="C86" s="128"/>
      <c r="D86" s="198"/>
      <c r="E86" s="128"/>
    </row>
    <row r="87" spans="1:5" ht="18" customHeight="1" x14ac:dyDescent="0.25">
      <c r="A87" s="128"/>
      <c r="B87" s="123"/>
      <c r="C87" s="128"/>
      <c r="D87" s="198"/>
      <c r="E87" s="128"/>
    </row>
    <row r="88" spans="1:5" ht="18" customHeight="1" x14ac:dyDescent="0.25">
      <c r="A88" s="128"/>
      <c r="B88" s="123"/>
      <c r="C88" s="128"/>
      <c r="D88" s="198"/>
      <c r="E88" s="128"/>
    </row>
    <row r="89" spans="1:5" ht="18.75" thickBot="1" x14ac:dyDescent="0.3">
      <c r="A89" s="103" t="s">
        <v>2488</v>
      </c>
      <c r="B89" s="143">
        <f>COUNT(B78:B84)</f>
        <v>7</v>
      </c>
      <c r="C89" s="113"/>
      <c r="D89" s="113"/>
      <c r="E89" s="113"/>
    </row>
    <row r="90" spans="1:5" ht="15.75" thickBot="1" x14ac:dyDescent="0.3">
      <c r="B90" s="105"/>
      <c r="E90" s="105"/>
    </row>
    <row r="91" spans="1:5" ht="18" customHeight="1" thickBot="1" x14ac:dyDescent="0.3">
      <c r="A91" s="165" t="s">
        <v>2574</v>
      </c>
      <c r="B91" s="166"/>
      <c r="C91" s="166"/>
      <c r="D91" s="166"/>
      <c r="E91" s="167"/>
    </row>
    <row r="92" spans="1:5" ht="18" x14ac:dyDescent="0.25">
      <c r="A92" s="102" t="s">
        <v>15</v>
      </c>
      <c r="B92" s="102" t="s">
        <v>2419</v>
      </c>
      <c r="C92" s="102" t="s">
        <v>46</v>
      </c>
      <c r="D92" s="102" t="s">
        <v>2422</v>
      </c>
      <c r="E92" s="102" t="s">
        <v>2420</v>
      </c>
    </row>
    <row r="93" spans="1:5" ht="18.75" customHeight="1" x14ac:dyDescent="0.25">
      <c r="A93" s="100" t="str">
        <f>VLOOKUP(B93,'[1]LISTADO ATM'!$A$2:$C$821,3,0)</f>
        <v>DISTRITO NACIONAL</v>
      </c>
      <c r="B93" s="123">
        <v>909</v>
      </c>
      <c r="C93" s="123" t="str">
        <f>VLOOKUP(B93,'[1]LISTADO ATM'!$A$2:$B$821,2,0)</f>
        <v xml:space="preserve">ATM UNP UASD </v>
      </c>
      <c r="D93" s="114" t="s">
        <v>2516</v>
      </c>
      <c r="E93" s="135">
        <v>335862101</v>
      </c>
    </row>
    <row r="94" spans="1:5" ht="18.75" customHeight="1" x14ac:dyDescent="0.25">
      <c r="A94" s="100" t="str">
        <f>VLOOKUP(B94,'[1]LISTADO ATM'!$A$2:$C$821,3,0)</f>
        <v>DISTRITO NACIONAL</v>
      </c>
      <c r="B94" s="123">
        <v>147</v>
      </c>
      <c r="C94" s="123" t="str">
        <f>VLOOKUP(B94,'[1]LISTADO ATM'!$A$2:$B$821,2,0)</f>
        <v xml:space="preserve">ATM Kiosco Megacentro I </v>
      </c>
      <c r="D94" s="114" t="s">
        <v>2516</v>
      </c>
      <c r="E94" s="135">
        <v>335862455</v>
      </c>
    </row>
    <row r="95" spans="1:5" ht="18.75" customHeight="1" x14ac:dyDescent="0.25">
      <c r="A95" s="100" t="str">
        <f>VLOOKUP(B95,'[1]LISTADO ATM'!$A$2:$C$821,3,0)</f>
        <v>DISTRITO NACIONAL</v>
      </c>
      <c r="B95" s="123">
        <v>938</v>
      </c>
      <c r="C95" s="123" t="str">
        <f>VLOOKUP(B95,'[1]LISTADO ATM'!$A$2:$B$821,2,0)</f>
        <v xml:space="preserve">ATM Autobanco Oficina Filadelfia Plaza </v>
      </c>
      <c r="D95" s="114" t="s">
        <v>2516</v>
      </c>
      <c r="E95" s="135">
        <v>335862568</v>
      </c>
    </row>
    <row r="96" spans="1:5" ht="18.75" customHeight="1" x14ac:dyDescent="0.25">
      <c r="A96" s="100" t="str">
        <f>VLOOKUP(B96,'[1]LISTADO ATM'!$A$2:$C$821,3,0)</f>
        <v>DISTRITO NACIONAL</v>
      </c>
      <c r="B96" s="123">
        <v>577</v>
      </c>
      <c r="C96" s="123" t="str">
        <f>VLOOKUP(B96,'[1]LISTADO ATM'!$A$2:$B$821,2,0)</f>
        <v xml:space="preserve">ATM Olé Ave. Duarte </v>
      </c>
      <c r="D96" s="114" t="s">
        <v>2516</v>
      </c>
      <c r="E96" s="135">
        <v>335862582</v>
      </c>
    </row>
    <row r="97" spans="1:5" ht="18.75" customHeight="1" x14ac:dyDescent="0.25">
      <c r="A97" s="100" t="str">
        <f>VLOOKUP(B97,'[1]LISTADO ATM'!$A$2:$C$821,3,0)</f>
        <v>DISTRITO NACIONAL</v>
      </c>
      <c r="B97" s="123">
        <v>911</v>
      </c>
      <c r="C97" s="123" t="str">
        <f>VLOOKUP(B97,'[1]LISTADO ATM'!$A$2:$B$821,2,0)</f>
        <v xml:space="preserve">ATM Oficina Venezuela II </v>
      </c>
      <c r="D97" s="114" t="s">
        <v>2516</v>
      </c>
      <c r="E97" s="135">
        <v>335862852</v>
      </c>
    </row>
    <row r="98" spans="1:5" ht="18.75" customHeight="1" x14ac:dyDescent="0.25">
      <c r="A98" s="100" t="str">
        <f>VLOOKUP(B98,'[1]LISTADO ATM'!$A$2:$C$821,3,0)</f>
        <v>DISTRITO NACIONAL</v>
      </c>
      <c r="B98" s="123">
        <v>957</v>
      </c>
      <c r="C98" s="123" t="str">
        <f>VLOOKUP(B98,'[1]LISTADO ATM'!$A$2:$B$821,2,0)</f>
        <v xml:space="preserve">ATM Oficina Venezuela </v>
      </c>
      <c r="D98" s="114" t="s">
        <v>2516</v>
      </c>
      <c r="E98" s="135">
        <v>335862857</v>
      </c>
    </row>
    <row r="99" spans="1:5" ht="18.75" customHeight="1" x14ac:dyDescent="0.25">
      <c r="A99" s="100"/>
      <c r="B99" s="123"/>
      <c r="C99" s="128"/>
      <c r="D99" s="123"/>
      <c r="E99" s="135"/>
    </row>
    <row r="100" spans="1:5" ht="18" x14ac:dyDescent="0.25">
      <c r="A100" s="100"/>
      <c r="B100" s="123"/>
      <c r="C100" s="128"/>
      <c r="D100" s="123"/>
      <c r="E100" s="135"/>
    </row>
    <row r="101" spans="1:5" ht="18" x14ac:dyDescent="0.25">
      <c r="A101" s="100"/>
      <c r="B101" s="123"/>
      <c r="C101" s="128"/>
      <c r="D101" s="123"/>
      <c r="E101" s="135"/>
    </row>
    <row r="102" spans="1:5" ht="18.75" thickBot="1" x14ac:dyDescent="0.3">
      <c r="A102" s="103"/>
      <c r="B102" s="143">
        <f>COUNT(B93:B98)</f>
        <v>6</v>
      </c>
      <c r="C102" s="113"/>
      <c r="D102" s="149"/>
      <c r="E102" s="150"/>
    </row>
    <row r="103" spans="1:5" ht="15.75" thickBot="1" x14ac:dyDescent="0.3">
      <c r="B103" s="105"/>
      <c r="E103" s="105"/>
    </row>
    <row r="104" spans="1:5" ht="18" x14ac:dyDescent="0.25">
      <c r="A104" s="179" t="s">
        <v>2491</v>
      </c>
      <c r="B104" s="180"/>
      <c r="C104" s="180"/>
      <c r="D104" s="180"/>
      <c r="E104" s="181"/>
    </row>
    <row r="105" spans="1:5" ht="18.75" customHeight="1" x14ac:dyDescent="0.25">
      <c r="A105" s="102" t="s">
        <v>15</v>
      </c>
      <c r="B105" s="102" t="s">
        <v>2419</v>
      </c>
      <c r="C105" s="104" t="s">
        <v>46</v>
      </c>
      <c r="D105" s="126" t="s">
        <v>2422</v>
      </c>
      <c r="E105" s="102" t="s">
        <v>2420</v>
      </c>
    </row>
    <row r="106" spans="1:5" ht="18" x14ac:dyDescent="0.25">
      <c r="A106" s="100" t="str">
        <f>VLOOKUP(B106,'[1]LISTADO ATM'!$A$2:$C$821,3,0)</f>
        <v>DISTRITO NACIONAL</v>
      </c>
      <c r="B106" s="123">
        <v>26</v>
      </c>
      <c r="C106" s="123" t="str">
        <f>VLOOKUP(B106,'[1]LISTADO ATM'!$A$2:$B$821,2,0)</f>
        <v>ATM S/M Jumbo San Isidro</v>
      </c>
      <c r="D106" s="141" t="s">
        <v>2580</v>
      </c>
      <c r="E106" s="135">
        <v>335862278</v>
      </c>
    </row>
    <row r="107" spans="1:5" ht="18" x14ac:dyDescent="0.25">
      <c r="A107" s="100" t="str">
        <f>VLOOKUP(B107,'[1]LISTADO ATM'!$A$2:$C$821,3,0)</f>
        <v>DISTRITO NACIONAL</v>
      </c>
      <c r="B107" s="123">
        <v>743</v>
      </c>
      <c r="C107" s="123" t="str">
        <f>VLOOKUP(B107,'[1]LISTADO ATM'!$A$2:$B$821,2,0)</f>
        <v xml:space="preserve">ATM Oficina Los Frailes </v>
      </c>
      <c r="D107" s="141" t="s">
        <v>2580</v>
      </c>
      <c r="E107" s="135">
        <v>335862829</v>
      </c>
    </row>
    <row r="108" spans="1:5" ht="18" x14ac:dyDescent="0.25">
      <c r="A108" s="100" t="str">
        <f>VLOOKUP(B108,'[1]LISTADO ATM'!$A$2:$C$821,3,0)</f>
        <v>SUR</v>
      </c>
      <c r="B108" s="123">
        <v>730</v>
      </c>
      <c r="C108" s="123" t="str">
        <f>VLOOKUP(B108,'[1]LISTADO ATM'!$A$2:$B$821,2,0)</f>
        <v xml:space="preserve">ATM Palacio de Justicia Barahona </v>
      </c>
      <c r="D108" s="123" t="s">
        <v>2518</v>
      </c>
      <c r="E108" s="135">
        <v>335862209</v>
      </c>
    </row>
    <row r="109" spans="1:5" ht="18" x14ac:dyDescent="0.25">
      <c r="A109" s="100" t="str">
        <f>VLOOKUP(B109,'[1]LISTADO ATM'!$A$2:$C$821,3,0)</f>
        <v>DISTRITO NACIONAL</v>
      </c>
      <c r="B109" s="123">
        <v>54</v>
      </c>
      <c r="C109" s="123" t="str">
        <f>VLOOKUP(B109,'[1]LISTADO ATM'!$A$2:$B$821,2,0)</f>
        <v xml:space="preserve">ATM Autoservicio Galería 360 </v>
      </c>
      <c r="D109" s="123" t="s">
        <v>2518</v>
      </c>
      <c r="E109" s="135">
        <v>335862434</v>
      </c>
    </row>
    <row r="110" spans="1:5" ht="18.75" thickBot="1" x14ac:dyDescent="0.3">
      <c r="A110" s="103" t="s">
        <v>2488</v>
      </c>
      <c r="B110" s="143">
        <f>COUNT(B106:B109)</f>
        <v>4</v>
      </c>
      <c r="C110" s="113"/>
      <c r="D110" s="127"/>
      <c r="E110" s="127"/>
    </row>
    <row r="111" spans="1:5" ht="15.75" thickBot="1" x14ac:dyDescent="0.3">
      <c r="B111" s="105"/>
      <c r="E111" s="105"/>
    </row>
    <row r="112" spans="1:5" ht="18.75" thickBot="1" x14ac:dyDescent="0.3">
      <c r="A112" s="163" t="s">
        <v>2492</v>
      </c>
      <c r="B112" s="164"/>
      <c r="C112" s="99" t="s">
        <v>2415</v>
      </c>
      <c r="D112" s="105"/>
      <c r="E112" s="105"/>
    </row>
    <row r="113" spans="1:5" ht="18.75" thickBot="1" x14ac:dyDescent="0.3">
      <c r="A113" s="129">
        <f>+B89+B102+B110</f>
        <v>17</v>
      </c>
      <c r="B113" s="130"/>
    </row>
    <row r="114" spans="1:5" ht="15.75" thickBot="1" x14ac:dyDescent="0.3">
      <c r="B114" s="105"/>
      <c r="E114" s="105"/>
    </row>
    <row r="115" spans="1:5" ht="18.75" thickBot="1" x14ac:dyDescent="0.3">
      <c r="A115" s="165" t="s">
        <v>2493</v>
      </c>
      <c r="B115" s="166"/>
      <c r="C115" s="166"/>
      <c r="D115" s="166"/>
      <c r="E115" s="167"/>
    </row>
    <row r="116" spans="1:5" ht="18" x14ac:dyDescent="0.25">
      <c r="A116" s="106" t="s">
        <v>15</v>
      </c>
      <c r="B116" s="102" t="s">
        <v>2419</v>
      </c>
      <c r="C116" s="104" t="s">
        <v>46</v>
      </c>
      <c r="D116" s="168" t="s">
        <v>2422</v>
      </c>
      <c r="E116" s="169"/>
    </row>
    <row r="117" spans="1:5" ht="18" x14ac:dyDescent="0.25">
      <c r="A117" s="123" t="str">
        <f>VLOOKUP(B117,'[1]LISTADO ATM'!$A$2:$C$821,3,0)</f>
        <v>SUR</v>
      </c>
      <c r="B117" s="123">
        <v>296</v>
      </c>
      <c r="C117" s="123" t="str">
        <f>VLOOKUP(B117,'[1]LISTADO ATM'!$A$2:$B$821,2,0)</f>
        <v>ATM Estación BANICOMB (Baní)  ECO Petroleo</v>
      </c>
      <c r="D117" s="161" t="s">
        <v>2495</v>
      </c>
      <c r="E117" s="162"/>
    </row>
    <row r="118" spans="1:5" ht="18" x14ac:dyDescent="0.25">
      <c r="A118" s="123" t="str">
        <f>VLOOKUP(B118,'[1]LISTADO ATM'!$A$2:$C$821,3,0)</f>
        <v>DISTRITO NACIONAL</v>
      </c>
      <c r="B118" s="123">
        <v>60</v>
      </c>
      <c r="C118" s="123" t="str">
        <f>VLOOKUP(B118,'[1]LISTADO ATM'!$A$2:$B$821,2,0)</f>
        <v xml:space="preserve">ATM Autobanco 27 de Febrero </v>
      </c>
      <c r="D118" s="161" t="s">
        <v>2585</v>
      </c>
      <c r="E118" s="162"/>
    </row>
    <row r="119" spans="1:5" ht="18" x14ac:dyDescent="0.25">
      <c r="A119" s="123" t="str">
        <f>VLOOKUP(B119,'[1]LISTADO ATM'!$A$2:$C$821,3,0)</f>
        <v>ESTE</v>
      </c>
      <c r="B119" s="123">
        <v>612</v>
      </c>
      <c r="C119" s="123" t="str">
        <f>VLOOKUP(B119,'[1]LISTADO ATM'!$A$2:$B$821,2,0)</f>
        <v xml:space="preserve">ATM Plaza Orense (La Romana) </v>
      </c>
      <c r="D119" s="161" t="s">
        <v>2495</v>
      </c>
      <c r="E119" s="162"/>
    </row>
    <row r="120" spans="1:5" ht="18" x14ac:dyDescent="0.25">
      <c r="A120" s="123" t="str">
        <f>VLOOKUP(B120,'[1]LISTADO ATM'!$A$2:$C$821,3,0)</f>
        <v>DISTRITO NACIONAL</v>
      </c>
      <c r="B120" s="123">
        <v>438</v>
      </c>
      <c r="C120" s="123" t="str">
        <f>VLOOKUP(B120,'[1]LISTADO ATM'!$A$2:$B$821,2,0)</f>
        <v xml:space="preserve">ATM Autobanco Torre IV </v>
      </c>
      <c r="D120" s="161" t="s">
        <v>2606</v>
      </c>
      <c r="E120" s="162"/>
    </row>
    <row r="121" spans="1:5" ht="18" x14ac:dyDescent="0.25">
      <c r="A121" s="123" t="str">
        <f>VLOOKUP(B121,'[1]LISTADO ATM'!$A$2:$C$821,3,0)</f>
        <v>NORTE</v>
      </c>
      <c r="B121" s="123">
        <v>732</v>
      </c>
      <c r="C121" s="123" t="str">
        <f>VLOOKUP(B121,'[1]LISTADO ATM'!$A$2:$B$821,2,0)</f>
        <v xml:space="preserve">ATM Molino del Valle (Santiago) </v>
      </c>
      <c r="D121" s="161" t="s">
        <v>2585</v>
      </c>
      <c r="E121" s="162"/>
    </row>
    <row r="122" spans="1:5" ht="18" x14ac:dyDescent="0.25">
      <c r="A122" s="123" t="str">
        <f>VLOOKUP(B122,'[1]LISTADO ATM'!$A$2:$C$821,3,0)</f>
        <v>ESTE</v>
      </c>
      <c r="B122" s="123">
        <v>613</v>
      </c>
      <c r="C122" s="123" t="str">
        <f>VLOOKUP(B122,'[1]LISTADO ATM'!$A$2:$B$821,2,0)</f>
        <v xml:space="preserve">ATM Almacenes Zaglul (La Altagracia) </v>
      </c>
      <c r="D122" s="161" t="s">
        <v>2495</v>
      </c>
      <c r="E122" s="162"/>
    </row>
    <row r="123" spans="1:5" ht="18" x14ac:dyDescent="0.25">
      <c r="A123" s="123" t="str">
        <f>VLOOKUP(B123,'[1]LISTADO ATM'!$A$2:$C$821,3,0)</f>
        <v>NORTE</v>
      </c>
      <c r="B123" s="123">
        <v>749</v>
      </c>
      <c r="C123" s="123" t="str">
        <f>VLOOKUP(B123,'[1]LISTADO ATM'!$A$2:$B$821,2,0)</f>
        <v xml:space="preserve">ATM Oficina Yaque </v>
      </c>
      <c r="D123" s="161" t="s">
        <v>2585</v>
      </c>
      <c r="E123" s="162"/>
    </row>
    <row r="124" spans="1:5" ht="18" x14ac:dyDescent="0.25">
      <c r="A124" s="123" t="str">
        <f>VLOOKUP(B124,'[1]LISTADO ATM'!$A$2:$C$821,3,0)</f>
        <v>ESTE</v>
      </c>
      <c r="B124" s="123">
        <v>386</v>
      </c>
      <c r="C124" s="123" t="str">
        <f>VLOOKUP(B124,'[1]LISTADO ATM'!$A$2:$B$821,2,0)</f>
        <v xml:space="preserve">ATM Plaza Verón II </v>
      </c>
      <c r="D124" s="161" t="s">
        <v>2495</v>
      </c>
      <c r="E124" s="162"/>
    </row>
    <row r="125" spans="1:5" ht="18" x14ac:dyDescent="0.25">
      <c r="A125" s="123" t="str">
        <f>VLOOKUP(B125,'[1]LISTADO ATM'!$A$2:$C$821,3,0)</f>
        <v>DISTRITO NACIONAL</v>
      </c>
      <c r="B125" s="123">
        <v>722</v>
      </c>
      <c r="C125" s="123" t="str">
        <f>VLOOKUP(B125,'[1]LISTADO ATM'!$A$2:$B$821,2,0)</f>
        <v xml:space="preserve">ATM Oficina Charles de Gaulle III </v>
      </c>
      <c r="D125" s="161" t="s">
        <v>2495</v>
      </c>
      <c r="E125" s="162"/>
    </row>
    <row r="126" spans="1:5" ht="18" x14ac:dyDescent="0.25">
      <c r="A126" s="128"/>
      <c r="B126" s="123"/>
      <c r="C126" s="114"/>
      <c r="D126" s="151"/>
      <c r="E126" s="152"/>
    </row>
    <row r="127" spans="1:5" ht="18" x14ac:dyDescent="0.25">
      <c r="A127" s="128"/>
      <c r="B127" s="123"/>
      <c r="C127" s="114"/>
      <c r="D127" s="151"/>
      <c r="E127" s="152"/>
    </row>
    <row r="128" spans="1:5" ht="18" x14ac:dyDescent="0.25">
      <c r="A128" s="128"/>
      <c r="B128" s="123"/>
      <c r="C128" s="114"/>
      <c r="D128" s="151"/>
      <c r="E128" s="152"/>
    </row>
    <row r="129" spans="1:5" ht="18" x14ac:dyDescent="0.25">
      <c r="A129" s="128"/>
      <c r="B129" s="123"/>
      <c r="C129" s="114"/>
      <c r="D129" s="151"/>
      <c r="E129" s="152"/>
    </row>
    <row r="130" spans="1:5" ht="18" x14ac:dyDescent="0.25">
      <c r="A130" s="128"/>
      <c r="B130" s="123"/>
      <c r="C130" s="114"/>
      <c r="D130" s="151"/>
      <c r="E130" s="152"/>
    </row>
    <row r="131" spans="1:5" ht="18.75" thickBot="1" x14ac:dyDescent="0.3">
      <c r="A131" s="103" t="s">
        <v>2488</v>
      </c>
      <c r="B131" s="143">
        <f>COUNT(B117:B125)</f>
        <v>9</v>
      </c>
      <c r="C131" s="131"/>
      <c r="D131" s="131"/>
      <c r="E131" s="132"/>
    </row>
    <row r="132" spans="1:5" x14ac:dyDescent="0.25">
      <c r="B132" s="153"/>
    </row>
    <row r="133" spans="1:5" x14ac:dyDescent="0.25">
      <c r="B133" s="153"/>
    </row>
  </sheetData>
  <autoFilter ref="A105:E105">
    <sortState ref="A103:E108">
      <sortCondition ref="D102"/>
    </sortState>
  </autoFilter>
  <mergeCells count="21">
    <mergeCell ref="D121:E121"/>
    <mergeCell ref="D122:E122"/>
    <mergeCell ref="D123:E123"/>
    <mergeCell ref="D124:E124"/>
    <mergeCell ref="D125:E125"/>
    <mergeCell ref="A112:B112"/>
    <mergeCell ref="A115:E115"/>
    <mergeCell ref="D118:E118"/>
    <mergeCell ref="D119:E119"/>
    <mergeCell ref="D120:E120"/>
    <mergeCell ref="A91:E91"/>
    <mergeCell ref="A1:E1"/>
    <mergeCell ref="A2:E2"/>
    <mergeCell ref="A7:E7"/>
    <mergeCell ref="C58:E58"/>
    <mergeCell ref="A60:E60"/>
    <mergeCell ref="C74:E74"/>
    <mergeCell ref="A76:E76"/>
    <mergeCell ref="A104:E104"/>
    <mergeCell ref="D116:E116"/>
    <mergeCell ref="D117:E117"/>
  </mergeCells>
  <phoneticPr fontId="46" type="noConversion"/>
  <conditionalFormatting sqref="E91">
    <cfRule type="duplicateValues" dxfId="258" priority="158"/>
  </conditionalFormatting>
  <conditionalFormatting sqref="E91">
    <cfRule type="duplicateValues" dxfId="257" priority="157"/>
  </conditionalFormatting>
  <conditionalFormatting sqref="E91">
    <cfRule type="duplicateValues" dxfId="256" priority="159"/>
  </conditionalFormatting>
  <conditionalFormatting sqref="E37 E35">
    <cfRule type="duplicateValues" dxfId="255" priority="156"/>
  </conditionalFormatting>
  <conditionalFormatting sqref="E131:E1048576 E102:E104 E89:E90 E1:E7 E110:E116 E58:E60 E74:E76">
    <cfRule type="duplicateValues" dxfId="254" priority="160"/>
  </conditionalFormatting>
  <conditionalFormatting sqref="E16:E17">
    <cfRule type="duplicateValues" dxfId="253" priority="161"/>
  </conditionalFormatting>
  <conditionalFormatting sqref="E16:E17">
    <cfRule type="duplicateValues" dxfId="252" priority="162"/>
    <cfRule type="duplicateValues" dxfId="251" priority="163"/>
  </conditionalFormatting>
  <conditionalFormatting sqref="E131:E1048576 E89:E91 E1:E7 E37 E35 E102:E104 E110:E116 E74:E76 E41 E58:E60">
    <cfRule type="duplicateValues" dxfId="250" priority="164"/>
    <cfRule type="duplicateValues" dxfId="249" priority="165"/>
  </conditionalFormatting>
  <conditionalFormatting sqref="E49">
    <cfRule type="duplicateValues" dxfId="248" priority="166"/>
    <cfRule type="duplicateValues" dxfId="247" priority="167"/>
  </conditionalFormatting>
  <conditionalFormatting sqref="E49">
    <cfRule type="duplicateValues" dxfId="246" priority="168"/>
  </conditionalFormatting>
  <conditionalFormatting sqref="E63">
    <cfRule type="duplicateValues" dxfId="245" priority="153"/>
  </conditionalFormatting>
  <conditionalFormatting sqref="E63">
    <cfRule type="duplicateValues" dxfId="244" priority="150"/>
  </conditionalFormatting>
  <conditionalFormatting sqref="E63">
    <cfRule type="duplicateValues" dxfId="243" priority="151"/>
    <cfRule type="duplicateValues" dxfId="242" priority="152"/>
  </conditionalFormatting>
  <conditionalFormatting sqref="E63">
    <cfRule type="duplicateValues" dxfId="241" priority="154"/>
    <cfRule type="duplicateValues" dxfId="240" priority="155"/>
  </conditionalFormatting>
  <conditionalFormatting sqref="E33">
    <cfRule type="duplicateValues" dxfId="239" priority="169"/>
  </conditionalFormatting>
  <conditionalFormatting sqref="E33">
    <cfRule type="duplicateValues" dxfId="238" priority="170"/>
    <cfRule type="duplicateValues" dxfId="237" priority="171"/>
  </conditionalFormatting>
  <conditionalFormatting sqref="E36">
    <cfRule type="duplicateValues" dxfId="236" priority="172"/>
  </conditionalFormatting>
  <conditionalFormatting sqref="E36">
    <cfRule type="duplicateValues" dxfId="235" priority="173"/>
    <cfRule type="duplicateValues" dxfId="234" priority="174"/>
  </conditionalFormatting>
  <conditionalFormatting sqref="E29">
    <cfRule type="duplicateValues" dxfId="233" priority="175"/>
    <cfRule type="duplicateValues" dxfId="232" priority="176"/>
  </conditionalFormatting>
  <conditionalFormatting sqref="E29">
    <cfRule type="duplicateValues" dxfId="231" priority="177"/>
  </conditionalFormatting>
  <conditionalFormatting sqref="E19">
    <cfRule type="duplicateValues" dxfId="230" priority="147"/>
  </conditionalFormatting>
  <conditionalFormatting sqref="E19">
    <cfRule type="duplicateValues" dxfId="229" priority="148"/>
    <cfRule type="duplicateValues" dxfId="228" priority="149"/>
  </conditionalFormatting>
  <conditionalFormatting sqref="E62">
    <cfRule type="duplicateValues" dxfId="227" priority="144"/>
  </conditionalFormatting>
  <conditionalFormatting sqref="E62">
    <cfRule type="duplicateValues" dxfId="226" priority="141"/>
  </conditionalFormatting>
  <conditionalFormatting sqref="E62">
    <cfRule type="duplicateValues" dxfId="225" priority="142"/>
    <cfRule type="duplicateValues" dxfId="224" priority="143"/>
  </conditionalFormatting>
  <conditionalFormatting sqref="E62">
    <cfRule type="duplicateValues" dxfId="223" priority="145"/>
    <cfRule type="duplicateValues" dxfId="222" priority="146"/>
  </conditionalFormatting>
  <conditionalFormatting sqref="E14">
    <cfRule type="duplicateValues" dxfId="221" priority="138"/>
  </conditionalFormatting>
  <conditionalFormatting sqref="E14">
    <cfRule type="duplicateValues" dxfId="220" priority="139"/>
    <cfRule type="duplicateValues" dxfId="219" priority="140"/>
  </conditionalFormatting>
  <conditionalFormatting sqref="E13">
    <cfRule type="duplicateValues" dxfId="218" priority="135"/>
  </conditionalFormatting>
  <conditionalFormatting sqref="E13">
    <cfRule type="duplicateValues" dxfId="217" priority="136"/>
    <cfRule type="duplicateValues" dxfId="216" priority="137"/>
  </conditionalFormatting>
  <conditionalFormatting sqref="E30">
    <cfRule type="duplicateValues" dxfId="215" priority="132"/>
  </conditionalFormatting>
  <conditionalFormatting sqref="E30">
    <cfRule type="duplicateValues" dxfId="214" priority="133"/>
    <cfRule type="duplicateValues" dxfId="213" priority="134"/>
  </conditionalFormatting>
  <conditionalFormatting sqref="E12">
    <cfRule type="duplicateValues" dxfId="212" priority="129"/>
  </conditionalFormatting>
  <conditionalFormatting sqref="E12">
    <cfRule type="duplicateValues" dxfId="211" priority="130"/>
    <cfRule type="duplicateValues" dxfId="210" priority="131"/>
  </conditionalFormatting>
  <conditionalFormatting sqref="E45">
    <cfRule type="duplicateValues" dxfId="209" priority="126"/>
  </conditionalFormatting>
  <conditionalFormatting sqref="E45">
    <cfRule type="duplicateValues" dxfId="208" priority="127"/>
    <cfRule type="duplicateValues" dxfId="207" priority="128"/>
  </conditionalFormatting>
  <conditionalFormatting sqref="E18">
    <cfRule type="duplicateValues" dxfId="206" priority="123"/>
    <cfRule type="duplicateValues" dxfId="205" priority="124"/>
  </conditionalFormatting>
  <conditionalFormatting sqref="E18">
    <cfRule type="duplicateValues" dxfId="204" priority="125"/>
  </conditionalFormatting>
  <conditionalFormatting sqref="E11">
    <cfRule type="duplicateValues" dxfId="203" priority="120"/>
  </conditionalFormatting>
  <conditionalFormatting sqref="E11">
    <cfRule type="duplicateValues" dxfId="202" priority="121"/>
    <cfRule type="duplicateValues" dxfId="201" priority="122"/>
  </conditionalFormatting>
  <conditionalFormatting sqref="E39">
    <cfRule type="duplicateValues" dxfId="200" priority="117"/>
    <cfRule type="duplicateValues" dxfId="199" priority="118"/>
  </conditionalFormatting>
  <conditionalFormatting sqref="E39">
    <cfRule type="duplicateValues" dxfId="198" priority="119"/>
  </conditionalFormatting>
  <conditionalFormatting sqref="E38">
    <cfRule type="duplicateValues" dxfId="197" priority="114"/>
    <cfRule type="duplicateValues" dxfId="196" priority="115"/>
  </conditionalFormatting>
  <conditionalFormatting sqref="E38">
    <cfRule type="duplicateValues" dxfId="195" priority="116"/>
  </conditionalFormatting>
  <conditionalFormatting sqref="E66">
    <cfRule type="duplicateValues" dxfId="194" priority="111"/>
  </conditionalFormatting>
  <conditionalFormatting sqref="E66">
    <cfRule type="duplicateValues" dxfId="193" priority="108"/>
  </conditionalFormatting>
  <conditionalFormatting sqref="E66">
    <cfRule type="duplicateValues" dxfId="192" priority="109"/>
    <cfRule type="duplicateValues" dxfId="191" priority="110"/>
  </conditionalFormatting>
  <conditionalFormatting sqref="E66">
    <cfRule type="duplicateValues" dxfId="190" priority="112"/>
    <cfRule type="duplicateValues" dxfId="189" priority="113"/>
  </conditionalFormatting>
  <conditionalFormatting sqref="E64">
    <cfRule type="duplicateValues" dxfId="188" priority="105"/>
  </conditionalFormatting>
  <conditionalFormatting sqref="E64">
    <cfRule type="duplicateValues" dxfId="187" priority="102"/>
  </conditionalFormatting>
  <conditionalFormatting sqref="E64">
    <cfRule type="duplicateValues" dxfId="186" priority="103"/>
    <cfRule type="duplicateValues" dxfId="185" priority="104"/>
  </conditionalFormatting>
  <conditionalFormatting sqref="E64">
    <cfRule type="duplicateValues" dxfId="184" priority="106"/>
    <cfRule type="duplicateValues" dxfId="183" priority="107"/>
  </conditionalFormatting>
  <conditionalFormatting sqref="E67">
    <cfRule type="duplicateValues" dxfId="182" priority="178"/>
  </conditionalFormatting>
  <conditionalFormatting sqref="E67">
    <cfRule type="duplicateValues" dxfId="181" priority="179"/>
    <cfRule type="duplicateValues" dxfId="180" priority="180"/>
  </conditionalFormatting>
  <conditionalFormatting sqref="E118">
    <cfRule type="duplicateValues" dxfId="179" priority="99"/>
  </conditionalFormatting>
  <conditionalFormatting sqref="E118">
    <cfRule type="duplicateValues" dxfId="178" priority="100"/>
    <cfRule type="duplicateValues" dxfId="177" priority="101"/>
  </conditionalFormatting>
  <conditionalFormatting sqref="E28">
    <cfRule type="duplicateValues" dxfId="176" priority="96"/>
    <cfRule type="duplicateValues" dxfId="175" priority="97"/>
  </conditionalFormatting>
  <conditionalFormatting sqref="E28">
    <cfRule type="duplicateValues" dxfId="174" priority="98"/>
  </conditionalFormatting>
  <conditionalFormatting sqref="E41">
    <cfRule type="duplicateValues" dxfId="173" priority="181"/>
  </conditionalFormatting>
  <conditionalFormatting sqref="E41">
    <cfRule type="duplicateValues" dxfId="172" priority="182"/>
    <cfRule type="duplicateValues" dxfId="171" priority="183"/>
  </conditionalFormatting>
  <conditionalFormatting sqref="E79">
    <cfRule type="duplicateValues" dxfId="170" priority="93"/>
  </conditionalFormatting>
  <conditionalFormatting sqref="E79">
    <cfRule type="duplicateValues" dxfId="169" priority="94"/>
    <cfRule type="duplicateValues" dxfId="168" priority="95"/>
  </conditionalFormatting>
  <conditionalFormatting sqref="E119">
    <cfRule type="duplicateValues" dxfId="167" priority="90"/>
  </conditionalFormatting>
  <conditionalFormatting sqref="E119">
    <cfRule type="duplicateValues" dxfId="166" priority="91"/>
    <cfRule type="duplicateValues" dxfId="165" priority="92"/>
  </conditionalFormatting>
  <conditionalFormatting sqref="E26">
    <cfRule type="duplicateValues" dxfId="164" priority="87"/>
  </conditionalFormatting>
  <conditionalFormatting sqref="E26">
    <cfRule type="duplicateValues" dxfId="163" priority="88"/>
    <cfRule type="duplicateValues" dxfId="162" priority="89"/>
  </conditionalFormatting>
  <conditionalFormatting sqref="E27">
    <cfRule type="duplicateValues" dxfId="161" priority="84"/>
  </conditionalFormatting>
  <conditionalFormatting sqref="E27">
    <cfRule type="duplicateValues" dxfId="160" priority="85"/>
    <cfRule type="duplicateValues" dxfId="159" priority="86"/>
  </conditionalFormatting>
  <conditionalFormatting sqref="E9:E10">
    <cfRule type="duplicateValues" dxfId="158" priority="81"/>
  </conditionalFormatting>
  <conditionalFormatting sqref="E9:E10">
    <cfRule type="duplicateValues" dxfId="157" priority="82"/>
    <cfRule type="duplicateValues" dxfId="156" priority="83"/>
  </conditionalFormatting>
  <conditionalFormatting sqref="B117:B1048576 B106:B115 B1:B7 B78:B104 B9:B60 B62:B76">
    <cfRule type="duplicateValues" dxfId="155" priority="80"/>
  </conditionalFormatting>
  <conditionalFormatting sqref="E51">
    <cfRule type="duplicateValues" dxfId="154" priority="77"/>
    <cfRule type="duplicateValues" dxfId="153" priority="78"/>
  </conditionalFormatting>
  <conditionalFormatting sqref="E51">
    <cfRule type="duplicateValues" dxfId="152" priority="79"/>
  </conditionalFormatting>
  <conditionalFormatting sqref="E24">
    <cfRule type="duplicateValues" dxfId="151" priority="74"/>
  </conditionalFormatting>
  <conditionalFormatting sqref="E24">
    <cfRule type="duplicateValues" dxfId="150" priority="75"/>
    <cfRule type="duplicateValues" dxfId="149" priority="76"/>
  </conditionalFormatting>
  <conditionalFormatting sqref="E25 E22:E23">
    <cfRule type="duplicateValues" dxfId="148" priority="71"/>
  </conditionalFormatting>
  <conditionalFormatting sqref="E25 E22:E23">
    <cfRule type="duplicateValues" dxfId="147" priority="72"/>
    <cfRule type="duplicateValues" dxfId="146" priority="73"/>
  </conditionalFormatting>
  <conditionalFormatting sqref="E34 E15">
    <cfRule type="duplicateValues" dxfId="145" priority="184"/>
  </conditionalFormatting>
  <conditionalFormatting sqref="E34 E15">
    <cfRule type="duplicateValues" dxfId="144" priority="185"/>
    <cfRule type="duplicateValues" dxfId="143" priority="186"/>
  </conditionalFormatting>
  <conditionalFormatting sqref="E106 E69">
    <cfRule type="duplicateValues" dxfId="142" priority="187"/>
  </conditionalFormatting>
  <conditionalFormatting sqref="E106 E69">
    <cfRule type="duplicateValues" dxfId="141" priority="188"/>
    <cfRule type="duplicateValues" dxfId="140" priority="189"/>
  </conditionalFormatting>
  <conditionalFormatting sqref="E93">
    <cfRule type="duplicateValues" dxfId="139" priority="65"/>
    <cfRule type="duplicateValues" dxfId="138" priority="66"/>
  </conditionalFormatting>
  <conditionalFormatting sqref="E93">
    <cfRule type="duplicateValues" dxfId="137" priority="67"/>
  </conditionalFormatting>
  <conditionalFormatting sqref="E65">
    <cfRule type="duplicateValues" dxfId="136" priority="62"/>
  </conditionalFormatting>
  <conditionalFormatting sqref="E65">
    <cfRule type="duplicateValues" dxfId="135" priority="63"/>
    <cfRule type="duplicateValues" dxfId="134" priority="64"/>
  </conditionalFormatting>
  <conditionalFormatting sqref="E80">
    <cfRule type="duplicateValues" dxfId="133" priority="59"/>
  </conditionalFormatting>
  <conditionalFormatting sqref="E80">
    <cfRule type="duplicateValues" dxfId="132" priority="60"/>
    <cfRule type="duplicateValues" dxfId="131" priority="61"/>
  </conditionalFormatting>
  <conditionalFormatting sqref="E107">
    <cfRule type="duplicateValues" dxfId="130" priority="56"/>
  </conditionalFormatting>
  <conditionalFormatting sqref="E107">
    <cfRule type="duplicateValues" dxfId="129" priority="57"/>
    <cfRule type="duplicateValues" dxfId="128" priority="58"/>
  </conditionalFormatting>
  <conditionalFormatting sqref="E70:E73">
    <cfRule type="duplicateValues" dxfId="127" priority="53"/>
  </conditionalFormatting>
  <conditionalFormatting sqref="E70:E73">
    <cfRule type="duplicateValues" dxfId="126" priority="54"/>
    <cfRule type="duplicateValues" dxfId="125" priority="55"/>
  </conditionalFormatting>
  <conditionalFormatting sqref="E81 E43">
    <cfRule type="duplicateValues" dxfId="124" priority="47"/>
  </conditionalFormatting>
  <conditionalFormatting sqref="E81 E43">
    <cfRule type="duplicateValues" dxfId="123" priority="48"/>
    <cfRule type="duplicateValues" dxfId="122" priority="49"/>
  </conditionalFormatting>
  <conditionalFormatting sqref="E108">
    <cfRule type="duplicateValues" dxfId="121" priority="44"/>
  </conditionalFormatting>
  <conditionalFormatting sqref="E108">
    <cfRule type="duplicateValues" dxfId="120" priority="45"/>
    <cfRule type="duplicateValues" dxfId="119" priority="46"/>
  </conditionalFormatting>
  <conditionalFormatting sqref="E94">
    <cfRule type="duplicateValues" dxfId="118" priority="41"/>
    <cfRule type="duplicateValues" dxfId="117" priority="42"/>
  </conditionalFormatting>
  <conditionalFormatting sqref="E94">
    <cfRule type="duplicateValues" dxfId="116" priority="43"/>
  </conditionalFormatting>
  <conditionalFormatting sqref="E120">
    <cfRule type="duplicateValues" dxfId="115" priority="38"/>
  </conditionalFormatting>
  <conditionalFormatting sqref="E120">
    <cfRule type="duplicateValues" dxfId="114" priority="39"/>
    <cfRule type="duplicateValues" dxfId="113" priority="40"/>
  </conditionalFormatting>
  <conditionalFormatting sqref="E121">
    <cfRule type="duplicateValues" dxfId="112" priority="32"/>
  </conditionalFormatting>
  <conditionalFormatting sqref="E121">
    <cfRule type="duplicateValues" dxfId="111" priority="33"/>
    <cfRule type="duplicateValues" dxfId="110" priority="34"/>
  </conditionalFormatting>
  <conditionalFormatting sqref="E122">
    <cfRule type="duplicateValues" dxfId="109" priority="35"/>
  </conditionalFormatting>
  <conditionalFormatting sqref="E122">
    <cfRule type="duplicateValues" dxfId="108" priority="36"/>
    <cfRule type="duplicateValues" dxfId="107" priority="37"/>
  </conditionalFormatting>
  <conditionalFormatting sqref="E123">
    <cfRule type="duplicateValues" dxfId="106" priority="29"/>
  </conditionalFormatting>
  <conditionalFormatting sqref="E123">
    <cfRule type="duplicateValues" dxfId="105" priority="30"/>
    <cfRule type="duplicateValues" dxfId="104" priority="31"/>
  </conditionalFormatting>
  <conditionalFormatting sqref="E44 E20:E21">
    <cfRule type="duplicateValues" dxfId="103" priority="190"/>
  </conditionalFormatting>
  <conditionalFormatting sqref="E44 E20:E21">
    <cfRule type="duplicateValues" dxfId="102" priority="191"/>
    <cfRule type="duplicateValues" dxfId="101" priority="192"/>
  </conditionalFormatting>
  <conditionalFormatting sqref="E78 E31:E32">
    <cfRule type="duplicateValues" dxfId="100" priority="193"/>
  </conditionalFormatting>
  <conditionalFormatting sqref="E78 E31:E32">
    <cfRule type="duplicateValues" dxfId="99" priority="194"/>
    <cfRule type="duplicateValues" dxfId="98" priority="195"/>
  </conditionalFormatting>
  <conditionalFormatting sqref="E50 E40">
    <cfRule type="duplicateValues" dxfId="97" priority="196"/>
    <cfRule type="duplicateValues" dxfId="96" priority="197"/>
  </conditionalFormatting>
  <conditionalFormatting sqref="E50 E40">
    <cfRule type="duplicateValues" dxfId="95" priority="198"/>
  </conditionalFormatting>
  <conditionalFormatting sqref="E117">
    <cfRule type="duplicateValues" dxfId="94" priority="199"/>
  </conditionalFormatting>
  <conditionalFormatting sqref="E117">
    <cfRule type="duplicateValues" dxfId="93" priority="200"/>
    <cfRule type="duplicateValues" dxfId="92" priority="201"/>
  </conditionalFormatting>
  <conditionalFormatting sqref="E42">
    <cfRule type="duplicateValues" dxfId="91" priority="26"/>
  </conditionalFormatting>
  <conditionalFormatting sqref="E42">
    <cfRule type="duplicateValues" dxfId="90" priority="27"/>
    <cfRule type="duplicateValues" dxfId="89" priority="28"/>
  </conditionalFormatting>
  <conditionalFormatting sqref="E68">
    <cfRule type="duplicateValues" dxfId="88" priority="23"/>
  </conditionalFormatting>
  <conditionalFormatting sqref="E68">
    <cfRule type="duplicateValues" dxfId="87" priority="24"/>
    <cfRule type="duplicateValues" dxfId="86" priority="25"/>
  </conditionalFormatting>
  <conditionalFormatting sqref="E124:E130">
    <cfRule type="duplicateValues" dxfId="85" priority="20"/>
  </conditionalFormatting>
  <conditionalFormatting sqref="E124:E130">
    <cfRule type="duplicateValues" dxfId="84" priority="21"/>
    <cfRule type="duplicateValues" dxfId="83" priority="22"/>
  </conditionalFormatting>
  <conditionalFormatting sqref="E84:E88">
    <cfRule type="duplicateValues" dxfId="82" priority="17"/>
  </conditionalFormatting>
  <conditionalFormatting sqref="E84:E88">
    <cfRule type="duplicateValues" dxfId="81" priority="18"/>
    <cfRule type="duplicateValues" dxfId="80" priority="19"/>
  </conditionalFormatting>
  <conditionalFormatting sqref="E82 E47">
    <cfRule type="duplicateValues" dxfId="79" priority="202"/>
  </conditionalFormatting>
  <conditionalFormatting sqref="E82 E47">
    <cfRule type="duplicateValues" dxfId="78" priority="203"/>
    <cfRule type="duplicateValues" dxfId="77" priority="204"/>
  </conditionalFormatting>
  <conditionalFormatting sqref="E109">
    <cfRule type="duplicateValues" dxfId="76" priority="14"/>
  </conditionalFormatting>
  <conditionalFormatting sqref="E109">
    <cfRule type="duplicateValues" dxfId="75" priority="15"/>
    <cfRule type="duplicateValues" dxfId="74" priority="16"/>
  </conditionalFormatting>
  <conditionalFormatting sqref="E95:E96 E52:E57">
    <cfRule type="duplicateValues" dxfId="73" priority="205"/>
    <cfRule type="duplicateValues" dxfId="72" priority="206"/>
  </conditionalFormatting>
  <conditionalFormatting sqref="E95:E96 E52:E57">
    <cfRule type="duplicateValues" dxfId="71" priority="207"/>
  </conditionalFormatting>
  <conditionalFormatting sqref="E97:E101">
    <cfRule type="duplicateValues" dxfId="70" priority="11"/>
    <cfRule type="duplicateValues" dxfId="69" priority="12"/>
  </conditionalFormatting>
  <conditionalFormatting sqref="E97:E101">
    <cfRule type="duplicateValues" dxfId="68" priority="13"/>
  </conditionalFormatting>
  <conditionalFormatting sqref="E83 E48">
    <cfRule type="duplicateValues" dxfId="67" priority="208"/>
  </conditionalFormatting>
  <conditionalFormatting sqref="E83 E48">
    <cfRule type="duplicateValues" dxfId="66" priority="209"/>
    <cfRule type="duplicateValues" dxfId="65" priority="210"/>
  </conditionalFormatting>
  <conditionalFormatting sqref="E46">
    <cfRule type="duplicateValues" dxfId="64" priority="211"/>
  </conditionalFormatting>
  <conditionalFormatting sqref="E46">
    <cfRule type="duplicateValues" dxfId="63" priority="212"/>
    <cfRule type="duplicateValues" dxfId="62" priority="213"/>
  </conditionalFormatting>
  <conditionalFormatting sqref="E1:E1048576">
    <cfRule type="duplicateValues" dxfId="61" priority="10"/>
  </conditionalFormatting>
  <conditionalFormatting sqref="E55">
    <cfRule type="duplicateValues" dxfId="60" priority="4"/>
  </conditionalFormatting>
  <conditionalFormatting sqref="E55">
    <cfRule type="duplicateValues" dxfId="59" priority="5"/>
    <cfRule type="duplicateValues" dxfId="58" priority="6"/>
  </conditionalFormatting>
  <conditionalFormatting sqref="E71">
    <cfRule type="duplicateValues" dxfId="57" priority="1"/>
  </conditionalFormatting>
  <conditionalFormatting sqref="E71">
    <cfRule type="duplicateValues" dxfId="56" priority="2"/>
    <cfRule type="duplicateValues" dxfId="5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2589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2522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8">
        <v>368</v>
      </c>
      <c r="B260" s="148" t="s">
        <v>2583</v>
      </c>
      <c r="C260" s="14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2591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2590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2426</v>
      </c>
      <c r="B1" s="189"/>
      <c r="C1" s="189"/>
      <c r="D1" s="189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8" t="s">
        <v>2436</v>
      </c>
      <c r="B18" s="189"/>
      <c r="C18" s="189"/>
      <c r="D18" s="189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215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196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195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195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194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193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154.5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153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153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159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112.15079861111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51.6746064814797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54">
        <v>7</v>
      </c>
      <c r="B2" s="155" t="s">
        <v>2030</v>
      </c>
      <c r="C2" s="155" t="s">
        <v>2586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54">
        <v>591</v>
      </c>
      <c r="B3" s="155" t="s">
        <v>507</v>
      </c>
      <c r="C3" s="155" t="s">
        <v>2587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54">
        <v>553</v>
      </c>
      <c r="B4" s="155" t="s">
        <v>544</v>
      </c>
      <c r="C4" s="155" t="s">
        <v>2588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2569</v>
      </c>
      <c r="C6" s="29" t="s">
        <v>2525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2570</v>
      </c>
      <c r="C8" s="29" t="s">
        <v>2526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2571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2572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2573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2530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2557</v>
      </c>
      <c r="C374" s="29" t="s">
        <v>2544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2531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2558</v>
      </c>
      <c r="C377" s="29" t="s">
        <v>2545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2523</v>
      </c>
      <c r="D388" s="29" t="s">
        <v>87</v>
      </c>
      <c r="E388" s="29" t="s">
        <v>90</v>
      </c>
      <c r="F388" s="32" t="s">
        <v>2032</v>
      </c>
      <c r="G388" s="32" t="s">
        <v>2524</v>
      </c>
      <c r="H388" s="32" t="s">
        <v>2524</v>
      </c>
      <c r="I388" s="32" t="s">
        <v>1277</v>
      </c>
      <c r="J388" s="32" t="s">
        <v>2034</v>
      </c>
      <c r="K388" s="32" t="s">
        <v>2524</v>
      </c>
      <c r="L388" s="32" t="s">
        <v>2524</v>
      </c>
      <c r="M388" s="32" t="s">
        <v>2524</v>
      </c>
      <c r="N388" s="32" t="s">
        <v>2524</v>
      </c>
      <c r="O388" s="32" t="s">
        <v>1182</v>
      </c>
    </row>
    <row r="389" spans="1:15" ht="15.75" x14ac:dyDescent="0.25">
      <c r="A389" s="31">
        <v>363</v>
      </c>
      <c r="B389" s="32" t="s">
        <v>2559</v>
      </c>
      <c r="C389" s="29" t="s">
        <v>2546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2560</v>
      </c>
      <c r="C391" s="29" t="s">
        <v>2547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2561</v>
      </c>
      <c r="C393" s="29" t="s">
        <v>2548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2562</v>
      </c>
      <c r="C394" s="29" t="s">
        <v>2549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2556</v>
      </c>
      <c r="C395" s="29" t="s">
        <v>2543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2566</v>
      </c>
      <c r="C399" s="29" t="s">
        <v>2553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2567</v>
      </c>
      <c r="C405" s="29" t="s">
        <v>2554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2563</v>
      </c>
      <c r="C499" s="29" t="s">
        <v>2550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2564</v>
      </c>
      <c r="C549" s="29" t="s">
        <v>2551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2568</v>
      </c>
      <c r="C583" s="29" t="s">
        <v>2555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2565</v>
      </c>
      <c r="C650" s="29" t="s">
        <v>2552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2540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2541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51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2021-04-22T23:14:31Z</dcterms:modified>
</cp:coreProperties>
</file>