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xr:revisionPtr revIDLastSave="0" documentId="13_ncr:1_{B6B59FEC-639D-4B4F-9592-E507F5BECC80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A68" i="1"/>
  <c r="A69" i="1"/>
  <c r="A70" i="1"/>
  <c r="A71" i="1"/>
  <c r="A72" i="1"/>
  <c r="A73" i="1"/>
  <c r="A74" i="1"/>
  <c r="A75" i="1"/>
  <c r="A7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66" i="1" l="1"/>
  <c r="A65" i="1"/>
  <c r="A64" i="1"/>
  <c r="A63" i="1"/>
  <c r="A62" i="1"/>
  <c r="A61" i="1"/>
  <c r="A60" i="1"/>
  <c r="A59" i="1"/>
  <c r="A58" i="1"/>
  <c r="A57" i="1"/>
  <c r="A56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54" i="1" l="1"/>
  <c r="A53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<sst xmlns="http://schemas.openxmlformats.org/spreadsheetml/2006/main" count="13458" uniqueCount="2599">
  <si>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</si>
  <si>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</si>
  <si>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</si>
  <si>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</si>
  <si>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</si>
  <si>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</si>
  <si>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</si>
  <si>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</si>
  <si>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</si>
  <si>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</si>
  <si>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</si>
  <si>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</si>
  <si>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</si>
  <si>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</si>
  <si>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</si>
  <si>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</si>
  <si>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</si>
  <si>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</si>
  <si>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</si>
  <si>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</si>
  <si>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</si>
  <si>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</si>
  <si>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</si>
  <si>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</si>
  <si>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</si>
  <si>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</si>
  <si>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</si>
  <si>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</si>
  <si>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</si>
  <si>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</si>
  <si>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</si>
  <si>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</si>
  <si>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</si>
  <si>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</si>
  <si>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</si>
  <si>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</si>
  <si>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</si>
  <si>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</si>
  <si>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</si>
  <si>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</si>
  <si>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</si>
  <si>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</si>
  <si>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</si>
  <si>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</si>
  <si>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</si>
  <si>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</si>
  <si>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</si>
  <si>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</si>
  <si>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</si>
  <si>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</si>
  <si>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</si>
  <si>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</si>
  <si>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</si>
  <si>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</si>
  <si>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</si>
  <si>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</si>
  <si>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</si>
  <si>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</si>
  <si>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</si>
  <si>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</si>
  <si>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</si>
  <si>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</si>
  <si>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</si>
  <si>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</si>
  <si>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</si>
  <si>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</si>
  <si>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</si>
  <si>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</si>
  <si>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</si>
  <si>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</si>
  <si>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</si>
  <si>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</si>
  <si>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</si>
  <si>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</si>
  <si>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</si>
  <si>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</si>
  <si>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</si>
  <si>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</si>
  <si>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</si>
  <si>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</si>
  <si>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</si>
  <si>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</si>
  <si>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</si>
  <si>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</si>
  <si>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</si>
  <si>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</si>
  <si>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</si>
  <si>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</si>
  <si>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</si>
  <si>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</si>
  <si>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</si>
  <si>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</si>
  <si>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</si>
  <si>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</si>
  <si>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</si>
  <si>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</si>
  <si>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</si>
  <si>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</si>
  <si>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</si>
  <si>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</si>
  <si>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</si>
  <si>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</si>
  <si>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</si>
  <si>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</si>
  <si>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</si>
  <si>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</si>
  <si>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</si>
  <si>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</si>
  <si>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</si>
  <si>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</si>
  <si>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</si>
  <si>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</si>
  <si>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</si>
  <si>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</si>
  <si>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</si>
  <si>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</si>
  <si>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</si>
  <si>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</si>
  <si>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</si>
  <si>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</si>
  <si>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</si>
  <si>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</si>
  <si>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</si>
  <si>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</si>
  <si>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</si>
  <si>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</si>
  <si>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</si>
  <si>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</si>
  <si>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</si>
  <si>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</si>
  <si>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</si>
  <si>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</si>
  <si>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</si>
  <si>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</si>
  <si>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</si>
  <si>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</si>
  <si>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</si>
  <si>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</si>
  <si>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</si>
  <si>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</si>
  <si>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</si>
  <si>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</si>
  <si>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</si>
  <si>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</si>
  <si>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</si>
  <si>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</si>
  <si>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</si>
  <si>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</si>
  <si>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</si>
  <si>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</si>
  <si>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</si>
  <si>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</si>
  <si>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</si>
  <si>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</si>
  <si>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</si>
  <si>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</si>
  <si>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</si>
  <si>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</si>
  <si>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</si>
  <si>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</si>
  <si>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</si>
  <si>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</si>
  <si>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</si>
  <si>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</si>
  <si>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</si>
  <si>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</si>
  <si>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</si>
  <si>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</si>
  <si>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</si>
  <si>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</si>
  <si>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</si>
  <si>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</si>
  <si>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</si>
  <si>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</si>
  <si>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</si>
  <si>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</si>
  <si>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</si>
  <si>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</si>
  <si>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</si>
  <si>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</si>
  <si>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</si>
  <si>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</si>
  <si>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</si>
  <si>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</si>
  <si>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</si>
  <si>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</si>
  <si>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</si>
  <si>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</si>
  <si>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</si>
  <si>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</si>
  <si>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</si>
  <si>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</si>
  <si>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</si>
  <si>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</si>
  <si>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</si>
  <si>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</si>
  <si>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</si>
  <si>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</si>
  <si>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</si>
  <si>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</si>
  <si>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</si>
  <si>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</si>
  <si>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</si>
  <si>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</si>
  <si>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</si>
  <si>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</si>
  <si>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</si>
  <si>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</si>
  <si>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</si>
  <si>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</si>
  <si>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</si>
  <si>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</si>
  <si>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</si>
  <si>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</si>
  <si>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</si>
  <si>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</si>
  <si>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</si>
  <si>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</si>
  <si>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</si>
  <si>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</si>
  <si>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</si>
  <si>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</si>
  <si>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</si>
  <si>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</si>
  <si>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</si>
  <si>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</si>
  <si>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</si>
  <si>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</si>
  <si>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</si>
  <si>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</si>
  <si>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</si>
  <si>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</si>
  <si>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</si>
  <si>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</si>
  <si>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</si>
  <si>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</si>
  <si>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</si>
  <si>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</si>
  <si>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</si>
  <si>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</si>
  <si>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</si>
  <si>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</si>
  <si>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</si>
  <si>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</si>
  <si>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</si>
  <si>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</si>
  <si>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</si>
  <si>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</si>
  <si>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</si>
  <si>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</si>
  <si>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</si>
  <si>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</si>
  <si>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</si>
  <si>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</si>
  <si>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</si>
  <si>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</si>
  <si>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</si>
  <si>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</si>
  <si>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</si>
  <si>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</si>
  <si>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</si>
  <si>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</si>
  <si>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</si>
  <si>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</si>
  <si>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</si>
  <si>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</si>
  <si>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</si>
  <si>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</si>
  <si>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</si>
  <si>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</si>
  <si>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</si>
  <si>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</si>
  <si>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</si>
  <si>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</si>
  <si>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</si>
  <si>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</si>
  <si>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</si>
  <si>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</si>
  <si>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</si>
  <si>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</si>
  <si>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</si>
  <si>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</si>
  <si>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</si>
  <si>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</si>
  <si>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</si>
  <si>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</si>
  <si>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</si>
  <si>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</si>
  <si>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</si>
  <si>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</si>
  <si>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</si>
  <si>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</si>
  <si>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</si>
  <si>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</si>
  <si>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</si>
  <si>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</si>
  <si>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</si>
  <si>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</si>
  <si>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</si>
  <si>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</si>
  <si>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</si>
  <si>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</si>
  <si>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</si>
  <si>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</si>
  <si>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</si>
  <si>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</si>
  <si>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</si>
  <si>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</si>
  <si>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</si>
  <si>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</si>
  <si>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</si>
  <si>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</si>
  <si>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</si>
  <si>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</si>
  <si>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</si>
  <si>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</si>
  <si>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</si>
  <si>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</si>
  <si>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</si>
  <si>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</si>
  <si>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</si>
  <si>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</si>
  <si>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</si>
  <si>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</si>
  <si>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</si>
  <si>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</si>
  <si>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</si>
  <si>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</si>
  <si>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</si>
  <si>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</si>
  <si>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</si>
  <si>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</si>
  <si>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</si>
  <si>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</si>
  <si>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</si>
  <si>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</si>
  <si>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</si>
  <si>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</si>
  <si>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</si>
  <si>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</si>
  <si>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</si>
  <si>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</si>
  <si>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</si>
  <si>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</si>
  <si>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</si>
  <si>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</si>
  <si>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</si>
  <si>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</si>
  <si>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</si>
  <si>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</si>
  <si>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</si>
  <si>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</si>
  <si>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</si>
  <si>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</si>
  <si>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</si>
  <si>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</si>
  <si>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</si>
  <si>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</si>
  <si>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</si>
  <si>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</si>
  <si>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</si>
  <si>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</si>
  <si>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</si>
  <si>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</si>
  <si>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</si>
  <si>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</si>
  <si>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</si>
  <si>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</si>
  <si>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</si>
  <si>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</si>
  <si>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</si>
  <si>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</si>
  <si>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</si>
  <si>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</si>
  <si>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</si>
  <si>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</si>
  <si>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</si>
  <si>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</si>
  <si>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</si>
  <si>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</si>
  <si>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</si>
  <si>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</si>
  <si>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</si>
  <si>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</si>
  <si>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</si>
  <si>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</si>
  <si>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</si>
  <si>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</si>
  <si>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</si>
  <si>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</si>
  <si>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</si>
  <si>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</si>
  <si>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</si>
  <si>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</si>
  <si>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</si>
  <si>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</si>
  <si>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</si>
  <si>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</si>
  <si>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</si>
  <si>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</si>
  <si>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</si>
  <si>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</si>
  <si>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</si>
  <si>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</si>
  <si>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</si>
  <si>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</si>
  <si>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</si>
  <si>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</si>
  <si>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</si>
  <si>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</si>
  <si>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</si>
  <si>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</si>
  <si>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</si>
  <si>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</si>
  <si>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</si>
  <si>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</si>
  <si>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</si>
  <si>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</si>
  <si>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</si>
  <si>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</si>
  <si>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</si>
  <si>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</si>
  <si>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</si>
  <si>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</si>
  <si>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</si>
  <si>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</si>
  <si>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</si>
  <si>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</si>
  <si>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</si>
  <si>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</si>
  <si>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</si>
  <si>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</si>
  <si>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</si>
  <si>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</si>
  <si>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</si>
  <si>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</si>
  <si>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</si>
  <si>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</si>
  <si>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</si>
  <si>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</si>
  <si>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</si>
  <si>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</si>
  <si>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</si>
  <si>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</si>
  <si>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</si>
  <si>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</si>
  <si>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</si>
  <si>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</si>
  <si>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</si>
  <si>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</si>
  <si>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</si>
  <si>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</si>
  <si>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</si>
  <si>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</si>
  <si>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</si>
  <si>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</si>
  <si>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</si>
  <si>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</si>
  <si>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</si>
  <si>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</si>
  <si>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</si>
  <si>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</si>
  <si>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</si>
  <si>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</si>
  <si>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</si>
  <si>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</si>
  <si>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</si>
  <si>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</si>
  <si>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</si>
  <si>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</si>
  <si>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</si>
  <si>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</si>
  <si>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</si>
  <si>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</si>
  <si>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</si>
  <si>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</si>
  <si>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</si>
  <si>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</si>
  <si>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</si>
  <si>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</si>
  <si>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</si>
  <si>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</si>
  <si>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</si>
  <si>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</si>
  <si>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</si>
  <si>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</si>
  <si>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</si>
  <si>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</si>
  <si>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</si>
  <si>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</si>
  <si>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</si>
  <si>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</si>
  <si>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</si>
  <si>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</si>
  <si>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</si>
  <si>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</si>
  <si>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</si>
  <si>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</si>
  <si>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</si>
  <si>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</si>
  <si>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</si>
  <si>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</si>
  <si>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</si>
  <si>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</si>
  <si>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</si>
  <si>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</si>
  <si>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</si>
  <si>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</si>
  <si>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</si>
  <si>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</si>
  <si>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</si>
  <si>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</si>
  <si>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</si>
  <si>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</si>
  <si>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</si>
  <si>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</si>
  <si>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</si>
  <si>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</si>
  <si>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</si>
  <si>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</si>
  <si>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</si>
  <si>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</si>
  <si>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</si>
  <si>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</si>
  <si>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</si>
  <si>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</si>
  <si>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</si>
  <si>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</si>
  <si>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</si>
  <si>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</si>
  <si>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</si>
  <si>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</si>
  <si>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</si>
  <si>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</si>
  <si>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</si>
  <si>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</si>
  <si>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</si>
  <si>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</si>
  <si>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</si>
  <si>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</si>
  <si>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</si>
  <si>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</si>
  <si>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</si>
  <si>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</si>
  <si>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</si>
  <si>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</si>
  <si>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</si>
  <si>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</si>
  <si>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</si>
  <si>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</si>
  <si>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</si>
  <si>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</si>
  <si>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</si>
  <si>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</si>
  <si>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</si>
  <si>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</si>
  <si>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</si>
  <si>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</si>
  <si>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</si>
  <si>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</si>
  <si>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</si>
  <si>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</si>
  <si>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</si>
  <si>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</si>
  <si>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</si>
  <si>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</si>
  <si>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</si>
  <si>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</si>
  <si>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</si>
  <si>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</si>
  <si>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</si>
  <si>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</si>
  <si>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</si>
  <si>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</si>
  <si>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</si>
  <si>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</si>
  <si>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</si>
  <si>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</si>
  <si>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</si>
  <si>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</si>
  <si>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</si>
  <si>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</si>
  <si>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</si>
  <si>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</si>
  <si>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</si>
  <si>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</si>
  <si>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</si>
  <si>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</si>
  <si>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</si>
  <si>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</si>
  <si>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</si>
  <si>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</si>
  <si>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</si>
  <si>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</si>
  <si>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</si>
  <si>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</si>
  <si>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</si>
  <si>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</si>
  <si>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</si>
  <si>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</si>
  <si>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</si>
  <si>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</si>
  <si>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</si>
  <si>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</si>
  <si>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</si>
  <si>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</si>
  <si>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</si>
  <si>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</si>
  <si>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</si>
  <si>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</si>
  <si>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</si>
  <si>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</si>
  <si>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</si>
  <si>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</si>
  <si>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</si>
  <si>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</si>
  <si>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</si>
  <si>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</si>
  <si>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</si>
  <si>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</si>
  <si>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</si>
  <si>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</si>
  <si>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</si>
  <si>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</si>
  <si>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</si>
  <si>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</si>
  <si>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</si>
  <si>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</si>
  <si>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</si>
  <si>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</si>
  <si>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</si>
  <si>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</si>
  <si>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</si>
  <si>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</si>
  <si>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</si>
  <si>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</si>
  <si>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</si>
  <si>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</si>
  <si>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</si>
  <si>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</si>
  <si>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</si>
  <si>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</si>
  <si>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</si>
  <si>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</si>
  <si>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</si>
  <si>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</si>
  <si>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</si>
  <si>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</si>
  <si>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</si>
  <si>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</si>
  <si>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</si>
  <si>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</si>
  <si>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</si>
  <si>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</si>
  <si>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</si>
  <si>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</si>
  <si>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</si>
  <si>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</si>
  <si>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</si>
  <si>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</si>
  <si>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</si>
  <si>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</si>
  <si>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</si>
  <si>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</si>
  <si>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</si>
  <si>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</si>
  <si>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</si>
  <si>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</si>
  <si>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</si>
  <si>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</si>
  <si>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</si>
  <si>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</si>
  <si>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</si>
  <si>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</si>
  <si>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</si>
  <si>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</si>
  <si>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</si>
  <si>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</si>
  <si>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</si>
  <si>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</si>
  <si>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</si>
  <si>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</si>
  <si>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</si>
  <si>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</si>
  <si>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</si>
  <si>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</si>
  <si>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</si>
  <si>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</si>
  <si>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</si>
  <si>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</si>
  <si>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</si>
  <si>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</si>
  <si>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</si>
  <si>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</si>
  <si>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</si>
  <si>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</si>
  <si>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</si>
  <si>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</si>
  <si>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</si>
  <si>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</si>
  <si>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</si>
  <si>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</si>
  <si>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</si>
  <si>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</si>
  <si>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</si>
  <si>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</si>
  <si>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</si>
  <si>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</si>
  <si>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</si>
  <si>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</si>
  <si>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</si>
  <si>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</si>
  <si>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</si>
  <si>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</si>
  <si>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</si>
  <si>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</si>
  <si>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</si>
  <si>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</si>
  <si>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</si>
  <si>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</si>
  <si>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</si>
  <si>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</si>
  <si>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</si>
  <si>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</si>
  <si>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</si>
  <si>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</si>
  <si>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</si>
  <si>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</si>
  <si>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</si>
  <si>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</si>
  <si>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</si>
  <si>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</si>
  <si>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</si>
  <si>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</si>
  <si>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</si>
  <si>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</si>
  <si>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</si>
  <si>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</si>
  <si>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</si>
  <si>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</si>
  <si>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</si>
  <si>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</si>
  <si>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</si>
  <si>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</si>
  <si>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</si>
  <si>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</si>
  <si>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</si>
  <si>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</si>
  <si>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</si>
  <si>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</si>
  <si>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</si>
  <si>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</si>
  <si>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</si>
  <si>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</si>
  <si>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</si>
  <si>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</si>
  <si>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</si>
  <si>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</si>
  <si>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</si>
  <si>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</si>
  <si>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</si>
  <si>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</si>
  <si>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</si>
  <si>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</si>
  <si>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</si>
  <si>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</si>
  <si>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</si>
  <si>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</si>
  <si>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</si>
  <si>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</si>
  <si>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</si>
  <si>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</si>
  <si>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</si>
  <si>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</si>
  <si>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</si>
  <si>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</si>
  <si>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</si>
  <si>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</si>
  <si>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</si>
  <si>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</si>
  <si>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</si>
  <si>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</si>
  <si>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</si>
  <si>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</si>
  <si>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</si>
  <si>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</si>
  <si>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</si>
  <si>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</si>
  <si>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</si>
  <si>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</si>
  <si>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</si>
  <si>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</si>
  <si>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</si>
  <si>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</si>
  <si>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</si>
  <si>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</si>
  <si>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</si>
  <si>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</si>
  <si>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</si>
  <si>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</si>
  <si>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</si>
  <si>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</si>
  <si>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</si>
  <si>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</si>
  <si>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</si>
  <si>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</si>
  <si>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</si>
  <si>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</si>
  <si>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</si>
  <si>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</si>
  <si>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</si>
  <si>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</si>
  <si>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</si>
  <si>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</si>
  <si>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</si>
  <si>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</si>
  <si>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</si>
  <si>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</si>
  <si>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</si>
  <si>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</si>
  <si>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</si>
  <si>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</si>
  <si>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</si>
  <si>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</si>
  <si>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</si>
  <si>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</si>
  <si>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</si>
  <si>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</si>
  <si>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</si>
  <si>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</si>
  <si>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</si>
  <si>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</si>
  <si>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</si>
  <si>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</si>
  <si>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</si>
  <si>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</si>
  <si>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</si>
  <si>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</si>
  <si>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</si>
  <si>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</si>
  <si>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</si>
  <si>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</si>
  <si>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</si>
  <si>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</si>
  <si>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</si>
  <si>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</si>
  <si>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</si>
  <si>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</si>
  <si>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</si>
  <si>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</si>
  <si>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</si>
  <si>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</si>
  <si>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</si>
  <si>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</si>
  <si>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</si>
  <si>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</si>
  <si>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</si>
  <si>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</si>
  <si>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</si>
  <si>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</si>
  <si>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</si>
  <si>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</si>
  <si>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</si>
  <si>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</si>
  <si>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</si>
  <si>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</si>
  <si>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</si>
  <si>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</si>
  <si>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</si>
  <si>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</si>
  <si>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</si>
  <si>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</si>
  <si>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</si>
  <si>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</si>
  <si>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</si>
  <si>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</si>
  <si>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</si>
  <si>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</si>
  <si>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</si>
  <si>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</si>
  <si>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</si>
  <si>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</si>
  <si>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</si>
  <si>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</si>
  <si>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</si>
  <si>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</si>
  <si>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</si>
  <si>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</si>
  <si>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</si>
  <si>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</si>
  <si>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</si>
  <si>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</si>
  <si>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</si>
  <si>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</si>
  <si>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</si>
  <si>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</si>
  <si>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</si>
  <si>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</si>
  <si>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</si>
  <si>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</si>
  <si>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</si>
  <si>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</si>
  <si>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</si>
  <si>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</si>
  <si>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</si>
  <si>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</si>
  <si>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</si>
  <si>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</si>
  <si>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</si>
  <si>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</si>
  <si>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</si>
  <si>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</si>
  <si>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</si>
  <si>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</si>
  <si>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</si>
  <si>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</si>
  <si>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</si>
  <si>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</si>
  <si>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</si>
  <si>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</si>
  <si>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</si>
  <si>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</si>
  <si>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</si>
  <si>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</si>
  <si>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</si>
  <si>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</si>
  <si>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</si>
  <si>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</si>
  <si>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</si>
  <si>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</si>
  <si>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</si>
  <si>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</si>
  <si>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</si>
  <si>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</si>
  <si>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</si>
  <si>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</si>
  <si>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</si>
  <si>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</si>
  <si>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</si>
  <si>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</si>
  <si>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</si>
  <si>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</si>
  <si>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</si>
  <si>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</si>
  <si>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</si>
  <si>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</si>
  <si>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</si>
  <si>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</si>
  <si>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</si>
  <si>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</si>
  <si>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</si>
  <si>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</si>
  <si>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</si>
  <si>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</si>
  <si>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</si>
  <si>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</si>
  <si>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</si>
  <si>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</si>
  <si>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</si>
  <si>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</si>
  <si>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</si>
  <si>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</si>
  <si>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</si>
  <si>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</si>
  <si>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</si>
  <si>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</si>
  <si>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</si>
  <si>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</si>
  <si>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</si>
  <si>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</si>
  <si>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</si>
  <si>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</si>
  <si>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</si>
  <si>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</si>
  <si>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</si>
  <si>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</si>
  <si>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</si>
  <si>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</si>
  <si>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</si>
  <si>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</si>
  <si>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</si>
  <si>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</si>
  <si>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</si>
  <si>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</si>
  <si>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</si>
  <si>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</si>
  <si>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</si>
  <si>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</si>
  <si>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</si>
  <si>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</si>
  <si>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</si>
  <si>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</si>
  <si>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</si>
  <si>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</si>
  <si>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</si>
  <si>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</si>
  <si>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</si>
  <si>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</si>
  <si>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</si>
  <si>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</si>
  <si>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</si>
  <si>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</si>
  <si>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</si>
  <si>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</si>
  <si>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</si>
  <si>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</si>
  <si>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</si>
  <si>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</si>
  <si>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</si>
  <si>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</si>
  <si>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</si>
  <si>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</si>
  <si>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</si>
  <si>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</si>
  <si>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</si>
  <si>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</si>
  <si>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</si>
  <si>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</si>
  <si>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</si>
  <si>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</si>
  <si>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</si>
  <si>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</si>
  <si>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</si>
  <si>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</si>
  <si>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</si>
  <si>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</si>
  <si>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</si>
  <si>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</si>
  <si>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</si>
  <si>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</si>
  <si>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</si>
  <si>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</si>
  <si>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</si>
  <si>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</si>
  <si>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</si>
  <si>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</si>
  <si>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</si>
  <si>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</si>
  <si>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</si>
  <si>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</si>
  <si>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</si>
  <si>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</si>
  <si>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</si>
  <si>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</si>
  <si>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</si>
  <si>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</si>
  <si>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</si>
  <si>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</si>
  <si>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</si>
  <si>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</si>
  <si>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</si>
  <si>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</si>
  <si>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</si>
  <si>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</si>
  <si>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</si>
  <si>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</si>
  <si>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</si>
  <si>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</si>
  <si>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</si>
  <si>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</si>
  <si>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</si>
  <si>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</si>
  <si>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</si>
  <si>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</si>
  <si>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</si>
  <si>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</si>
  <si>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</si>
  <si>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</si>
  <si>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</si>
  <si>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</si>
  <si>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</si>
  <si>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</si>
  <si>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</si>
  <si>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</si>
  <si>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</si>
  <si>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</si>
  <si>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</si>
  <si>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</si>
  <si>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</si>
  <si>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</si>
  <si>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</si>
  <si>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</si>
  <si>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</si>
  <si>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</si>
  <si>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</si>
  <si>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</si>
  <si>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</si>
  <si>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</si>
  <si>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</si>
  <si>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</si>
  <si>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</si>
  <si>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</si>
  <si>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</si>
  <si>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</si>
  <si>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</si>
  <si>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</si>
  <si>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</si>
  <si>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</si>
  <si>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</si>
  <si>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</si>
  <si>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</si>
  <si>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</si>
  <si>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</si>
  <si>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</si>
  <si>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</si>
  <si>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</si>
  <si>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</si>
  <si>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</si>
  <si>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</si>
  <si>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</si>
  <si>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</si>
  <si>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</si>
  <si>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</si>
  <si>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</si>
  <si>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</si>
  <si>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</si>
  <si>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</si>
  <si>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</si>
  <si>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</si>
  <si>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</si>
  <si>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</si>
  <si>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</si>
  <si>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</si>
  <si>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</si>
  <si>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</si>
  <si>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</si>
  <si>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</si>
  <si>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</si>
  <si>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</si>
  <si>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</si>
  <si>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</si>
  <si>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</si>
  <si>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</si>
  <si>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</si>
  <si>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</si>
  <si>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</si>
  <si>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</si>
  <si>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</si>
  <si>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</si>
  <si>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</si>
  <si>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</si>
  <si>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</si>
  <si>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</si>
  <si>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</si>
  <si>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</si>
  <si>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</si>
  <si>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</si>
  <si>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</si>
  <si>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</si>
  <si>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</si>
  <si>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</si>
  <si>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</si>
  <si>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</si>
  <si>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</si>
  <si>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</si>
  <si>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</si>
  <si>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</si>
  <si>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</si>
  <si>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</si>
  <si>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</si>
  <si>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</si>
  <si>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</si>
  <si>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</si>
  <si>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</si>
  <si>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</si>
  <si>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</si>
  <si>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</si>
  <si>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</si>
  <si>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</si>
  <si>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</si>
  <si>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</si>
  <si>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</si>
  <si>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</si>
  <si>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</si>
  <si>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</si>
  <si>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</si>
  <si>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</si>
  <si>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</si>
  <si>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</si>
  <si>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</si>
  <si>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</si>
  <si>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</si>
  <si>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</si>
  <si>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</si>
  <si>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</si>
  <si>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</si>
  <si>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</si>
  <si>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</si>
  <si>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</si>
  <si>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</si>
  <si>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</si>
  <si>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</si>
  <si>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</si>
  <si>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</si>
  <si>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</si>
  <si>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</si>
  <si>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</si>
  <si>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</si>
  <si>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</si>
  <si>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</si>
  <si>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</si>
  <si>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</si>
  <si>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</si>
  <si>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</si>
  <si>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</si>
  <si>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</si>
  <si>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</si>
  <si>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</si>
  <si>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</si>
  <si>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</si>
  <si>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</si>
  <si>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</si>
  <si>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</si>
  <si>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</si>
  <si>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</si>
  <si>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</si>
  <si>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</si>
  <si>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</si>
  <si>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</si>
  <si>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</si>
  <si>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</si>
  <si>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</si>
  <si>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</si>
  <si>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</si>
  <si>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</si>
  <si>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</si>
  <si>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</si>
  <si>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</si>
  <si>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</si>
  <si>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</si>
  <si>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</si>
  <si>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</si>
  <si>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</si>
  <si>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</si>
  <si>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</si>
  <si>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</si>
  <si>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</si>
  <si>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</si>
  <si>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</si>
  <si>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</si>
  <si>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</si>
  <si>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</si>
  <si>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</si>
  <si>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</si>
  <si>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</si>
  <si>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</si>
  <si>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</si>
  <si>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</si>
  <si>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</si>
  <si>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</si>
  <si>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</si>
  <si>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</si>
  <si>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</si>
  <si>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</si>
  <si>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</si>
  <si>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</si>
  <si>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</si>
  <si>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</si>
  <si>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</si>
  <si>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</si>
  <si>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</si>
  <si>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</si>
  <si>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</si>
  <si>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</si>
  <si>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</si>
  <si>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</si>
  <si>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</si>
  <si>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</si>
  <si>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</si>
  <si>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</si>
  <si>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</si>
  <si>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</si>
  <si>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</si>
  <si>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</si>
  <si>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</si>
  <si>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</si>
  <si>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</si>
  <si>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</si>
  <si>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</si>
  <si>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</si>
  <si>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</si>
  <si>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</si>
  <si>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</si>
  <si>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</si>
  <si>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</si>
  <si>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</si>
  <si>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</si>
  <si>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</si>
  <si>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</si>
  <si>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</si>
  <si>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</si>
  <si>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</si>
  <si>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</si>
  <si>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</si>
  <si>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</si>
  <si>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</si>
  <si>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</si>
  <si>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</si>
  <si>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</si>
  <si>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</si>
  <si>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</si>
  <si>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</si>
  <si>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</si>
  <si>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</si>
  <si>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</si>
  <si>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</si>
  <si>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</si>
  <si>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</si>
  <si>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</si>
  <si>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</si>
  <si>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</si>
  <si>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</si>
  <si>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</si>
  <si>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</si>
  <si>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</si>
  <si>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</si>
  <si>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</si>
  <si>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</si>
  <si>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</si>
  <si>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</si>
  <si>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</si>
  <si>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</si>
  <si>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</si>
  <si>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</si>
  <si>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</si>
  <si>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</si>
  <si>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</si>
  <si>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</si>
  <si>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</si>
  <si>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</si>
  <si>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</si>
  <si>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</si>
  <si>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</si>
  <si>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</si>
  <si>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</si>
  <si>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</si>
  <si>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</si>
  <si>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</si>
  <si>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</si>
  <si>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</si>
  <si>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</si>
  <si>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</si>
  <si>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</si>
  <si>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</si>
  <si>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</si>
  <si>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</si>
  <si>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</si>
  <si>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</si>
  <si>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</si>
  <si>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</si>
  <si>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</si>
  <si>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</si>
  <si>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</si>
  <si>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</si>
  <si>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</si>
  <si>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</si>
  <si>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</si>
  <si>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</si>
  <si>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</si>
  <si>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</si>
  <si>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</si>
  <si>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</si>
  <si>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</si>
  <si>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</si>
  <si>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</si>
  <si>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</si>
  <si>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</si>
  <si>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</si>
  <si>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</si>
  <si>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</si>
  <si>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</si>
  <si>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</si>
  <si>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</si>
  <si>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</si>
  <si>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</si>
  <si>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</si>
  <si>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</si>
  <si>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</si>
  <si>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</si>
  <si>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</si>
  <si>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</si>
  <si>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</si>
  <si>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</si>
  <si>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</si>
  <si>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</si>
  <si>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</si>
  <si>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</si>
  <si>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</si>
  <si>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</si>
  <si>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</si>
  <si>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</si>
  <si>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</si>
  <si>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</si>
  <si>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</si>
  <si>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</si>
  <si>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</si>
  <si>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</si>
  <si>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</si>
  <si>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</si>
  <si>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</si>
  <si>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</si>
  <si>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</si>
  <si>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</si>
  <si>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</si>
  <si>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</si>
  <si>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</si>
  <si>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</si>
  <si>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</si>
  <si>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</si>
  <si>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</si>
  <si>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</si>
  <si>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</si>
  <si>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</si>
  <si>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</si>
  <si>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</si>
  <si>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</si>
  <si>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</si>
  <si>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</si>
  <si>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</si>
  <si>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</si>
  <si>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</si>
  <si>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</si>
  <si>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</si>
  <si>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</si>
  <si>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</si>
  <si>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</si>
  <si>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</si>
  <si>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</si>
  <si>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</si>
  <si>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</si>
  <si>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</si>
  <si>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</si>
  <si>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</si>
  <si>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</si>
  <si>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</si>
  <si>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</si>
  <si>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</si>
  <si>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</si>
  <si>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</si>
  <si>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</si>
  <si>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</si>
  <si>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</si>
  <si>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</si>
  <si>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</si>
  <si>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</si>
  <si>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</si>
  <si>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</si>
  <si>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</si>
  <si>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</si>
  <si>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</si>
  <si>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</si>
  <si>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</si>
  <si>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</si>
  <si>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</si>
  <si>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</si>
  <si>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</si>
  <si>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</si>
  <si>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</si>
  <si>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</si>
  <si>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</si>
  <si>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</si>
  <si>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</si>
  <si>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</si>
  <si>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</si>
  <si>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</si>
  <si>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</si>
  <si>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</si>
  <si>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</si>
  <si>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</si>
  <si>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</si>
  <si>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</si>
  <si>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</si>
  <si>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</si>
  <si>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</si>
  <si>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</si>
  <si>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</si>
  <si>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</si>
  <si>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</si>
  <si>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</si>
  <si>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</si>
  <si>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</si>
  <si>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</si>
  <si>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</si>
  <si>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</si>
  <si>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</si>
  <si>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</si>
  <si>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</si>
  <si>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</si>
  <si>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</si>
  <si>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</si>
  <si>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</si>
  <si>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</si>
  <si>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</si>
  <si>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</si>
  <si>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</si>
  <si>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</si>
  <si>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</si>
  <si>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</si>
  <si>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</si>
  <si>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</si>
  <si>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</si>
  <si>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</si>
  <si>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</si>
  <si>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</si>
  <si>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</si>
  <si>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</si>
  <si>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</si>
  <si>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</si>
  <si>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</si>
  <si>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</si>
  <si>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</si>
  <si>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</si>
  <si>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</si>
  <si>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</si>
  <si>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</si>
  <si>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</si>
  <si>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</si>
  <si>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</si>
  <si>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</si>
  <si>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</si>
  <si>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</si>
  <si>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</si>
  <si>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</si>
  <si>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</si>
  <si>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</si>
  <si>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</si>
  <si>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</si>
  <si>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</si>
  <si>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</si>
  <si>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</si>
  <si>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</si>
  <si>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</si>
  <si>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</si>
  <si>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</si>
  <si>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</si>
  <si>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</si>
  <si>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</si>
  <si>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</si>
  <si>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</si>
  <si>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</si>
  <si>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</si>
  <si>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</si>
  <si>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</si>
  <si>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</si>
  <si>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</si>
  <si>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</si>
  <si>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</si>
  <si>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</si>
  <si>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</si>
  <si>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</si>
  <si>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</si>
  <si>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</si>
  <si>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</si>
  <si>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</si>
  <si>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</si>
  <si>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</si>
  <si>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</si>
  <si>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</si>
  <si>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</si>
  <si>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</si>
  <si>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</si>
  <si>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</si>
  <si>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</si>
  <si>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</si>
  <si>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</si>
  <si>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</si>
  <si>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</si>
  <si>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</si>
  <si>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</si>
  <si>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</si>
  <si>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</si>
  <si>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</si>
  <si>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</si>
  <si>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</si>
  <si>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</si>
  <si>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</si>
  <si>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</si>
  <si>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</si>
  <si>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</si>
  <si>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</si>
  <si>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</si>
  <si>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</si>
  <si>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</si>
  <si>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</si>
  <si>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</si>
  <si>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</si>
  <si>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</si>
  <si>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</si>
  <si>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</si>
  <si>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</si>
  <si>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</si>
  <si>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</si>
  <si>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</si>
  <si>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</si>
  <si>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</si>
  <si>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</si>
  <si>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</si>
  <si>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</si>
  <si>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</si>
  <si>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</si>
  <si>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</si>
  <si>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</si>
  <si>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</si>
  <si>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</si>
  <si>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</si>
  <si>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</si>
  <si>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</si>
  <si>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</si>
  <si>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</si>
  <si>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</si>
  <si>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</si>
  <si>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</si>
  <si>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</si>
  <si>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</si>
  <si>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</si>
  <si>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</si>
  <si>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</si>
  <si>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</si>
  <si>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</si>
  <si>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</si>
  <si>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</si>
  <si>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</si>
  <si>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</si>
  <si>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</si>
  <si>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</si>
  <si>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</si>
  <si>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</si>
  <si>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</si>
  <si>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</si>
  <si>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</si>
  <si>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</si>
  <si>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</si>
  <si>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</si>
  <si>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</si>
  <si>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</si>
  <si>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</si>
  <si>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</si>
  <si>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</si>
  <si>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</si>
  <si>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</si>
  <si>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</si>
  <si>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</si>
  <si>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</si>
  <si>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</si>
  <si>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</si>
  <si>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</si>
  <si>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</si>
  <si>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</si>
  <si>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</si>
  <si>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</si>
  <si>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</si>
  <si>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</si>
  <si>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</si>
  <si>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</si>
  <si>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</si>
  <si>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</si>
  <si>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</si>
  <si>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</si>
  <si>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</si>
  <si>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</si>
  <si>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</si>
  <si>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</si>
  <si>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</si>
  <si>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</si>
  <si>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</si>
  <si>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</si>
  <si>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</si>
  <si>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</si>
  <si>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</si>
  <si>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</si>
  <si>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</si>
  <si>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</si>
  <si>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</si>
  <si>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</si>
  <si>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</si>
  <si>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</si>
  <si>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</si>
  <si>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</si>
  <si>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</si>
  <si>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</si>
  <si>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</si>
  <si>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</si>
  <si>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</si>
  <si>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</si>
  <si>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</si>
  <si>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</si>
  <si>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</si>
  <si>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</si>
  <si>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</si>
  <si>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</si>
  <si>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</si>
  <si>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</si>
  <si>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</si>
  <si>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</si>
  <si>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</si>
  <si>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</si>
  <si>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</si>
  <si>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</si>
  <si>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</si>
  <si>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</si>
  <si>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</si>
  <si>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</si>
  <si>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</si>
  <si>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</si>
  <si>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</si>
  <si>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</si>
  <si>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</si>
  <si>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</si>
  <si>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</si>
  <si>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</si>
  <si>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</si>
  <si>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</si>
  <si>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</si>
  <si>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</si>
  <si>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</si>
  <si>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</si>
  <si>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</si>
  <si>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</si>
  <si>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</si>
  <si>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</si>
  <si>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</si>
  <si>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</si>
  <si>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</si>
  <si>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</si>
  <si>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</si>
  <si>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</si>
  <si>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</si>
  <si>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</si>
  <si>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</si>
  <si>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</si>
  <si>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</si>
  <si>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</si>
  <si>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</si>
  <si>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</si>
  <si>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</si>
  <si>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</si>
  <si>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</si>
  <si>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</si>
  <si>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</si>
  <si>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</si>
  <si>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</si>
  <si>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</si>
  <si>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</si>
  <si>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</si>
  <si>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</si>
  <si>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</si>
  <si>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</si>
  <si>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</si>
  <si>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</si>
  <si>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</si>
  <si>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</si>
  <si>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</si>
  <si>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</si>
  <si>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</si>
  <si>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</si>
  <si>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</si>
  <si>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</si>
  <si>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</si>
  <si>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</si>
  <si>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</si>
  <si>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</si>
  <si>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</si>
  <si>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</si>
  <si>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</si>
  <si>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</si>
  <si>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</si>
  <si>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</si>
  <si>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</si>
  <si>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</si>
  <si>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</si>
  <si>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</si>
  <si>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</si>
  <si>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</si>
  <si>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</si>
  <si>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</si>
  <si>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</si>
  <si>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</si>
  <si>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</si>
  <si>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</si>
  <si>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</si>
  <si>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</si>
  <si>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</si>
  <si>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</si>
  <si>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</si>
  <si>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</si>
  <si>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</si>
  <si>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</si>
  <si>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</si>
  <si>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</si>
  <si>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</si>
  <si>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</si>
  <si>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</si>
  <si>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</si>
  <si>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</si>
  <si>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</si>
  <si>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</si>
  <si>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</si>
  <si>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</si>
  <si>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</si>
  <si>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</si>
  <si>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</si>
  <si>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</si>
  <si>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</si>
  <si>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</si>
  <si>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</si>
  <si>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</si>
  <si>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</si>
  <si>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</si>
  <si>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</si>
  <si>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</si>
  <si>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</si>
  <si>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</si>
  <si>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</si>
  <si>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</si>
  <si>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</si>
  <si>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</si>
  <si>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</si>
  <si>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</si>
  <si>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</si>
  <si>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</si>
  <si>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</si>
  <si>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</si>
  <si>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</si>
  <si>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</si>
  <si>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</si>
  <si>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</si>
  <si>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</si>
  <si>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</si>
  <si>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</si>
  <si>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</si>
  <si>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</si>
  <si>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</si>
  <si>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</si>
  <si>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</si>
  <si>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</si>
  <si>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</si>
  <si>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</si>
  <si>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</si>
  <si>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</si>
  <si>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</si>
  <si>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</si>
  <si>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</si>
  <si>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</si>
  <si>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</si>
  <si>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</si>
  <si>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</si>
  <si>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</si>
  <si>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</si>
  <si>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</si>
  <si>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</si>
  <si>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</si>
  <si>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</si>
  <si>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</si>
  <si>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</si>
  <si>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</si>
  <si>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</si>
  <si>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</si>
  <si>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</si>
  <si>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</si>
  <si>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</si>
  <si>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</si>
  <si>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</si>
  <si>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</si>
  <si>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</si>
  <si>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</si>
  <si>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</si>
  <si>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</si>
  <si>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</si>
  <si>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</si>
  <si>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</si>
  <si>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</si>
  <si>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</si>
  <si>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</si>
  <si>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</si>
  <si>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</si>
  <si>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</si>
  <si>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</si>
  <si>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</si>
  <si>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</si>
  <si>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</si>
  <si>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</si>
  <si>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</si>
  <si>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</si>
  <si>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</si>
  <si>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</si>
  <si>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</si>
  <si>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</si>
  <si>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</si>
  <si>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</si>
  <si>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</si>
  <si>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</si>
  <si>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</si>
  <si>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</si>
  <si>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</si>
  <si>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</si>
  <si>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</si>
  <si>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</si>
  <si>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</si>
  <si>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</si>
  <si>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</si>
  <si>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</si>
  <si>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</si>
  <si>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</si>
  <si>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</si>
  <si>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</si>
  <si>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</si>
  <si>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</si>
  <si>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</si>
  <si>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</si>
  <si>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</si>
  <si>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</si>
  <si>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</si>
  <si>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</si>
  <si>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</si>
  <si>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</si>
  <si>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</si>
  <si>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</si>
  <si>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</si>
  <si>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</si>
  <si>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</si>
  <si>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</si>
  <si>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</si>
  <si>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</si>
  <si>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</si>
  <si>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</si>
  <si>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</si>
  <si>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</si>
  <si>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</si>
  <si>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</si>
  <si>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</si>
  <si>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</si>
  <si>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</si>
  <si>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</si>
  <si>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</si>
  <si>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</si>
  <si>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</si>
  <si>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</si>
  <si>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</si>
  <si>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</si>
  <si>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</si>
  <si>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</si>
  <si>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</si>
  <si>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</si>
  <si>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</si>
  <si>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</si>
  <si>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</si>
  <si>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</si>
  <si>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</si>
  <si>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</si>
  <si>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</si>
  <si>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</si>
  <si>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</si>
  <si>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</si>
  <si>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</si>
  <si>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</si>
  <si>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</si>
  <si>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</si>
  <si>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</si>
  <si>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</si>
  <si>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</si>
  <si>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</si>
  <si>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</si>
  <si>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</si>
  <si>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</si>
  <si>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</si>
  <si>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</si>
  <si>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</si>
  <si>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</si>
  <si>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</si>
  <si>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</si>
  <si>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</si>
  <si>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</si>
  <si>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</si>
  <si>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</si>
  <si>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</si>
  <si>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</si>
  <si>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</si>
  <si>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</si>
  <si>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</si>
  <si>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</si>
  <si>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</si>
  <si>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</si>
  <si>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</si>
  <si>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</si>
  <si>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</si>
  <si>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</si>
  <si>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</si>
  <si>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</si>
  <si>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</si>
  <si>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</si>
  <si>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</si>
  <si>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</si>
  <si>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</si>
  <si>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</si>
  <si>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</si>
  <si>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</si>
  <si>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</si>
  <si>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</si>
  <si>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</si>
  <si>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</si>
  <si>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</si>
  <si>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</si>
  <si>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</si>
  <si>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</si>
  <si>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</si>
  <si>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</si>
  <si>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</si>
  <si>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</si>
  <si>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</si>
  <si>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</si>
  <si>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</si>
  <si>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</si>
  <si>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</si>
  <si>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</si>
  <si>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</si>
  <si>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</si>
  <si>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</si>
  <si>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</si>
  <si>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</si>
  <si>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</si>
  <si>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</si>
  <si>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</si>
  <si>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</si>
  <si>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</si>
  <si>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</si>
  <si>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</si>
  <si>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</si>
  <si>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</si>
  <si>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</si>
  <si>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</si>
  <si>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</si>
  <si>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</si>
  <si>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</si>
  <si>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</si>
  <si>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</si>
  <si>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</si>
  <si>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</si>
  <si>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</si>
  <si>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</si>
  <si>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</si>
  <si>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</si>
  <si>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</si>
  <si>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</si>
  <si>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</si>
  <si>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</si>
  <si>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</si>
  <si>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</si>
  <si>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</si>
  <si>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</si>
  <si>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</si>
  <si>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</si>
  <si>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</si>
  <si>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</si>
  <si>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</si>
  <si>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</si>
  <si>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</si>
  <si>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</si>
  <si>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</si>
  <si>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</si>
  <si>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</si>
  <si>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</si>
  <si>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</si>
  <si>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</si>
  <si>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</si>
  <si>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</si>
  <si>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</si>
  <si>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</si>
  <si>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</si>
  <si>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</si>
  <si>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</si>
  <si>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</si>
  <si>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</si>
  <si>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</si>
  <si>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</si>
  <si>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</si>
  <si>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</si>
  <si>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</si>
  <si>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</si>
  <si>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</si>
  <si>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</si>
  <si>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</si>
  <si>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</si>
  <si>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</si>
  <si>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</si>
  <si>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</si>
  <si>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</si>
  <si>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</si>
  <si>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</si>
  <si>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</si>
  <si>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</si>
  <si>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</si>
  <si>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</si>
  <si>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</si>
  <si>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</si>
  <si>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</si>
  <si>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</si>
  <si>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</si>
  <si>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</si>
  <si>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</si>
  <si>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</si>
  <si>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</si>
  <si>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</si>
  <si>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</si>
  <si>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</si>
  <si>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</si>
  <si>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</si>
  <si>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</si>
  <si>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</si>
  <si>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</si>
  <si>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</si>
  <si>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</si>
  <si>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</si>
  <si>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</si>
  <si>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</si>
  <si>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</si>
  <si>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</si>
  <si>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</si>
  <si>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</si>
  <si>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</si>
  <si>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</si>
  <si>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</si>
  <si>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</si>
  <si>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</si>
  <si>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</si>
  <si>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</si>
  <si>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</si>
  <si>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</si>
  <si>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</si>
  <si>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</si>
  <si>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</si>
  <si>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</si>
  <si>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</si>
  <si>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</si>
  <si>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</si>
  <si>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</si>
  <si>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</si>
  <si>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</si>
  <si>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</si>
  <si>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</si>
  <si>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</si>
  <si>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</si>
  <si>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</si>
  <si>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</si>
  <si>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</si>
  <si>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</si>
  <si>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</si>
  <si>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</si>
  <si>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</si>
  <si>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</si>
  <si>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</si>
  <si>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</si>
  <si>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</si>
  <si>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</si>
  <si>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</si>
  <si>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</si>
  <si>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</si>
  <si>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</si>
  <si>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</si>
  <si>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</si>
  <si>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</si>
  <si>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</si>
  <si>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</si>
  <si>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</si>
  <si>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</si>
  <si>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</si>
  <si>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</si>
  <si>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</si>
  <si>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</si>
  <si>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</si>
  <si>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</si>
  <si>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</si>
  <si>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</si>
  <si>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</si>
  <si>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</si>
  <si>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</si>
  <si>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</si>
  <si>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</si>
  <si>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</si>
  <si>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</si>
  <si>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</si>
  <si>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</si>
  <si>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</si>
  <si>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</si>
  <si>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</si>
  <si>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</si>
  <si>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</si>
  <si>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</si>
  <si>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</si>
  <si>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</si>
  <si>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</si>
  <si>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</si>
  <si>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</si>
  <si>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</si>
  <si>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</si>
  <si>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</si>
  <si>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</si>
  <si>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</si>
  <si>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</si>
  <si>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</si>
  <si>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</si>
  <si>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</si>
  <si>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</si>
  <si>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</si>
  <si>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</si>
  <si>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</si>
  <si>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</si>
  <si>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</si>
  <si>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</si>
  <si>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</si>
  <si>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</si>
  <si>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</si>
  <si>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</si>
  <si>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</si>
  <si>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</si>
  <si>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</si>
  <si>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</si>
  <si>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</si>
  <si>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</si>
  <si>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</si>
  <si>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</si>
  <si>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</si>
  <si>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</si>
  <si>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</si>
  <si>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</si>
  <si>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</si>
  <si>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</si>
  <si>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</si>
  <si>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</si>
  <si>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</si>
  <si>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</si>
  <si>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</si>
  <si>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</si>
  <si>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</si>
  <si>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</si>
  <si>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</si>
  <si>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</si>
  <si>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</si>
  <si>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</si>
  <si>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</si>
  <si>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</si>
  <si>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</si>
  <si>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</si>
  <si>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</si>
  <si>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</si>
  <si>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</si>
  <si>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</si>
  <si>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</si>
  <si>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</si>
  <si>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</si>
  <si>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</si>
  <si>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</si>
  <si>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</si>
  <si>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</si>
  <si>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</si>
  <si>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</si>
  <si>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</si>
  <si>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</si>
  <si>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</si>
  <si>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</si>
  <si>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</si>
  <si>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</si>
  <si>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</si>
  <si>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</si>
  <si>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</si>
  <si>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</si>
  <si>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</si>
  <si>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</si>
  <si>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</si>
  <si>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</si>
  <si>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</si>
  <si>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</si>
  <si>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</si>
  <si>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</si>
  <si>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</si>
  <si>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</si>
  <si>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</si>
  <si>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</si>
  <si>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</si>
  <si>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</si>
  <si>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</si>
  <si>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</si>
  <si>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</si>
  <si>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</si>
  <si>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</si>
  <si>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</si>
  <si>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</si>
  <si>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</si>
  <si>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</si>
  <si>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</si>
  <si>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</si>
  <si>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</si>
  <si>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</si>
  <si>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</si>
  <si>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</si>
  <si>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</si>
  <si>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</si>
  <si>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</si>
  <si>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</si>
  <si>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</si>
  <si>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</si>
  <si>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</si>
  <si>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</si>
  <si>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</si>
  <si>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</si>
  <si>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</si>
  <si>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</si>
  <si>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</si>
  <si>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</si>
  <si>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</si>
  <si>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</si>
  <si>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</si>
  <si>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</si>
  <si>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</si>
  <si>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</si>
  <si>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</si>
  <si>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</si>
  <si>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</si>
  <si>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</si>
  <si>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</si>
  <si>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</si>
  <si>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</si>
  <si>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</si>
  <si>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</si>
  <si>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</si>
  <si>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</si>
  <si>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</si>
  <si>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</si>
  <si>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</si>
  <si>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</si>
  <si>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</si>
  <si>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</si>
  <si>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</si>
  <si>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</si>
  <si>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</si>
  <si>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</si>
  <si>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</si>
  <si>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</si>
  <si>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</si>
  <si>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</si>
  <si>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</si>
  <si>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</si>
  <si>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</si>
  <si>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</si>
  <si>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</si>
  <si>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</si>
  <si>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</si>
  <si>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</si>
  <si>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</si>
  <si>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</si>
  <si>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</si>
  <si>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</si>
  <si>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</si>
  <si>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</si>
  <si>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</si>
  <si>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</si>
  <si>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</si>
  <si>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</si>
  <si>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</si>
  <si>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</si>
  <si>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</si>
  <si>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</si>
  <si>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</si>
  <si>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</si>
  <si>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</si>
  <si>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</si>
  <si>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</si>
  <si>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</si>
  <si>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</si>
  <si>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</si>
  <si>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</si>
  <si>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</si>
  <si>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</si>
  <si>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</si>
  <si>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</si>
  <si>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</si>
  <si>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</si>
  <si>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</si>
  <si>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</si>
  <si>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</si>
  <si>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</si>
  <si>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</si>
  <si>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</si>
  <si>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</si>
  <si>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</si>
  <si>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</si>
  <si>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</si>
  <si>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</si>
  <si>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</si>
  <si>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</si>
  <si>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</si>
  <si>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</si>
  <si>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</si>
  <si>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</si>
  <si>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</si>
  <si>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</si>
  <si>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</si>
  <si>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</si>
  <si>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</si>
  <si>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</si>
  <si>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</si>
  <si>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</si>
  <si>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</si>
  <si>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</si>
  <si>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</si>
  <si>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</si>
  <si>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</si>
  <si>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</si>
  <si>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</si>
  <si>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</si>
  <si>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</si>
  <si>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</si>
  <si>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</si>
  <si>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</si>
  <si>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</si>
  <si>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</si>
  <si>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</si>
  <si>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</si>
  <si>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</si>
  <si>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</si>
  <si>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</si>
  <si>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</si>
  <si>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</si>
  <si>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</si>
  <si>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</si>
  <si>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</si>
  <si>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</si>
  <si>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</si>
  <si>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</si>
  <si>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</si>
  <si>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</si>
  <si>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</si>
  <si>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</si>
  <si>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</si>
  <si>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</si>
  <si>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</si>
  <si>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</si>
  <si>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</si>
  <si>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</si>
  <si>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</si>
  <si>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</si>
  <si>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</si>
  <si>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</si>
  <si>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</si>
  <si>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</si>
  <si>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</si>
  <si>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</si>
  <si>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</si>
  <si>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</si>
  <si>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</si>
  <si>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</si>
  <si>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</si>
  <si>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</si>
  <si>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</si>
  <si>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</si>
  <si>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</si>
  <si>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</si>
  <si>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</si>
  <si>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</si>
  <si>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</si>
  <si>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</si>
  <si>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</si>
  <si>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</si>
  <si>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</si>
  <si>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</si>
  <si>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</si>
  <si>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</si>
  <si>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</si>
  <si>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</si>
  <si>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</si>
  <si>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</si>
  <si>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</si>
  <si>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</si>
  <si>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</si>
  <si>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</si>
  <si>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</si>
  <si>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</si>
  <si>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</si>
  <si>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</si>
  <si>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</si>
  <si>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</si>
  <si>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</si>
  <si>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</si>
  <si>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</si>
  <si>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</si>
  <si>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</si>
  <si>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</si>
  <si>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</si>
  <si>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</si>
  <si>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</si>
  <si>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</si>
  <si>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</si>
  <si>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</si>
  <si>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</si>
  <si>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</si>
  <si>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</si>
  <si>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</si>
  <si>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</si>
  <si>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</si>
  <si>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</si>
  <si>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</si>
  <si>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</si>
  <si>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</si>
  <si>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</si>
  <si>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</si>
  <si>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</si>
  <si>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</si>
  <si>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</si>
  <si>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</si>
  <si>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</si>
  <si>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</si>
  <si>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</si>
  <si>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</si>
  <si>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</si>
  <si>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</si>
  <si>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</si>
  <si>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</si>
  <si>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</si>
  <si>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</si>
  <si>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</si>
  <si>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</si>
  <si>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</si>
  <si>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</si>
  <si>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</si>
  <si>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</si>
  <si>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</si>
  <si>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</si>
  <si>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</si>
  <si>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</si>
  <si>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</si>
  <si>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</si>
  <si>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</si>
  <si>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</si>
  <si>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</si>
  <si>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</si>
  <si>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</si>
  <si>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</si>
  <si>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</si>
  <si>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</si>
  <si>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</si>
  <si>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</si>
  <si>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</si>
  <si>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</si>
  <si>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</si>
  <si>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</si>
  <si>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</si>
  <si>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</si>
  <si>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</si>
  <si>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</si>
  <si>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</si>
  <si>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</si>
  <si>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</si>
  <si>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</si>
  <si>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</si>
  <si>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</si>
  <si>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</si>
  <si>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</si>
  <si>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</si>
  <si>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</si>
  <si>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</si>
  <si>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</si>
  <si>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</si>
  <si>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</si>
  <si>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</si>
  <si>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</si>
  <si>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</si>
  <si>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</si>
  <si>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</si>
  <si>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</si>
  <si>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</si>
  <si>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</si>
  <si>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</si>
  <si>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</si>
  <si>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</si>
  <si>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</si>
  <si>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</si>
  <si>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</si>
  <si>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</si>
  <si>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</si>
  <si>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</si>
  <si>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</si>
  <si>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</si>
  <si>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</si>
  <si>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</si>
  <si>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</si>
  <si>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RECHAZO LLENO</t>
  </si>
  <si>
    <t xml:space="preserve">GAVETAS VACIAS + GAVETAS FALLANDO </t>
  </si>
  <si>
    <t>1 Gavetas Vacías  + 2 Fallando</t>
  </si>
  <si>
    <t>GAVETA DE DEPOSTIO LLENA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</si>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</sst>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76"/>
  <sheetViews>
    <sheetView tabSelected="1" zoomScaleNormal="100" workbookViewId="0">
      <pane ySplit="4" topLeftCell="A5" activePane="bottomLeft" state="frozen"/>
      <selection pane="bottomLeft" sqref="A1:XFD1048576"/>
    </sheetView>
  </sheetViews>
  <sheetFormatPr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6.28515625" style="46" bestFit="1" customWidth="1"/>
    <col min="4" max="4" width="26.42578125" style="90" bestFit="1" customWidth="1"/>
    <col min="5" max="5" width="10.5703125" style="85" bestFit="1" customWidth="1"/>
    <col min="6" max="6" width="11.42578125" style="47" bestFit="1" customWidth="1"/>
    <col min="7" max="7" width="59" style="47" bestFit="1" customWidth="1"/>
    <col min="8" max="11" width="5.140625" style="47" bestFit="1" customWidth="1"/>
    <col min="12" max="12" width="47.5703125" style="47" bestFit="1" customWidth="1"/>
    <col min="13" max="13" width="18.28515625" style="90" bestFit="1" customWidth="1"/>
    <col min="14" max="14" width="16.42578125" style="90" bestFit="1" customWidth="1"/>
    <col min="15" max="15" width="39" style="90" bestFit="1" customWidth="1"/>
    <col min="16" max="16" width="15.28515625" style="92" bestFit="1" customWidth="1"/>
    <col min="17" max="17" width="48.140625" style="78" bestFit="1" customWidth="1"/>
    <col min="18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2588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335860916</v>
      </c>
      <c r="C5" s="118">
        <v>44307.490914351853</v>
      </c>
      <c r="D5" s="119" t="s">
        <v>2182</v>
      </c>
      <c r="E5" s="120">
        <v>476</v>
      </c>
      <c r="F5" s="144" t="str">
        <f>VLOOKUP(E5,VIP!$A$2:$O12732,2,0)</f>
        <v>DRBR476</v>
      </c>
      <c r="G5" s="119" t="str">
        <f>VLOOKUP(E5,'LISTADO ATM'!$A$2:$B$899,2,0)</f>
        <v xml:space="preserve">ATM Multicentro La Sirena Las Caobas </v>
      </c>
      <c r="H5" s="119" t="str">
        <f>VLOOKUP(E5,VIP!$A$2:$O17653,7,FALSE)</f>
        <v>Si</v>
      </c>
      <c r="I5" s="119" t="str">
        <f>VLOOKUP(E5,VIP!$A$2:$O9618,8,FALSE)</f>
        <v>Si</v>
      </c>
      <c r="J5" s="119" t="str">
        <f>VLOOKUP(E5,VIP!$A$2:$O9568,8,FALSE)</f>
        <v>Si</v>
      </c>
      <c r="K5" s="119" t="str">
        <f>VLOOKUP(E5,VIP!$A$2:$O13142,6,0)</f>
        <v>SI</v>
      </c>
      <c r="L5" s="121" t="s">
        <v>2221</v>
      </c>
      <c r="M5" s="117" t="s">
        <v>2458</v>
      </c>
      <c r="N5" s="117" t="s">
        <v>2499</v>
      </c>
      <c r="O5" s="144" t="s">
        <v>2467</v>
      </c>
      <c r="P5" s="140"/>
      <c r="Q5" s="117" t="s">
        <v>2221</v>
      </c>
    </row>
    <row r="6" spans="1:18" s="99" customFormat="1" ht="18" x14ac:dyDescent="0.25">
      <c r="A6" s="119" t="str">
        <f>VLOOKUP(E6,'LISTADO ATM'!$A$2:$C$900,3,0)</f>
        <v>NORTE</v>
      </c>
      <c r="B6" s="134">
        <v>335861149</v>
      </c>
      <c r="C6" s="118">
        <v>44307.581759259258</v>
      </c>
      <c r="D6" s="119" t="s">
        <v>2183</v>
      </c>
      <c r="E6" s="120">
        <v>840</v>
      </c>
      <c r="F6" s="144" t="str">
        <f>VLOOKUP(E6,VIP!$A$2:$O12716,2,0)</f>
        <v>DRBR840</v>
      </c>
      <c r="G6" s="119" t="str">
        <f>VLOOKUP(E6,'LISTADO ATM'!$A$2:$B$899,2,0)</f>
        <v xml:space="preserve">ATM PUCMM (Santiago) </v>
      </c>
      <c r="H6" s="119" t="str">
        <f>VLOOKUP(E6,VIP!$A$2:$O17637,7,FALSE)</f>
        <v>Si</v>
      </c>
      <c r="I6" s="119" t="str">
        <f>VLOOKUP(E6,VIP!$A$2:$O9602,8,FALSE)</f>
        <v>Si</v>
      </c>
      <c r="J6" s="119" t="str">
        <f>VLOOKUP(E6,VIP!$A$2:$O9552,8,FALSE)</f>
        <v>Si</v>
      </c>
      <c r="K6" s="119" t="str">
        <f>VLOOKUP(E6,VIP!$A$2:$O13126,6,0)</f>
        <v>NO</v>
      </c>
      <c r="L6" s="121" t="s">
        <v>2481</v>
      </c>
      <c r="M6" s="117" t="s">
        <v>2458</v>
      </c>
      <c r="N6" s="117" t="s">
        <v>2465</v>
      </c>
      <c r="O6" s="144" t="s">
        <v>2494</v>
      </c>
      <c r="P6" s="140"/>
      <c r="Q6" s="117" t="s">
        <v>2481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335861178</v>
      </c>
      <c r="C7" s="118">
        <v>44307.598761574074</v>
      </c>
      <c r="D7" s="119" t="s">
        <v>2182</v>
      </c>
      <c r="E7" s="120">
        <v>810</v>
      </c>
      <c r="F7" s="144" t="str">
        <f>VLOOKUP(E7,VIP!$A$2:$O12712,2,0)</f>
        <v>DRBR810</v>
      </c>
      <c r="G7" s="119" t="str">
        <f>VLOOKUP(E7,'LISTADO ATM'!$A$2:$B$899,2,0)</f>
        <v xml:space="preserve">ATM UNP Multicentro La Sirena José Contreras </v>
      </c>
      <c r="H7" s="119" t="str">
        <f>VLOOKUP(E7,VIP!$A$2:$O17633,7,FALSE)</f>
        <v>Si</v>
      </c>
      <c r="I7" s="119" t="str">
        <f>VLOOKUP(E7,VIP!$A$2:$O9598,8,FALSE)</f>
        <v>Si</v>
      </c>
      <c r="J7" s="119" t="str">
        <f>VLOOKUP(E7,VIP!$A$2:$O9548,8,FALSE)</f>
        <v>Si</v>
      </c>
      <c r="K7" s="119" t="str">
        <f>VLOOKUP(E7,VIP!$A$2:$O13122,6,0)</f>
        <v>NO</v>
      </c>
      <c r="L7" s="121" t="s">
        <v>2221</v>
      </c>
      <c r="M7" s="117" t="s">
        <v>2458</v>
      </c>
      <c r="N7" s="117" t="s">
        <v>2465</v>
      </c>
      <c r="O7" s="144" t="s">
        <v>2467</v>
      </c>
      <c r="P7" s="140"/>
      <c r="Q7" s="117" t="s">
        <v>2221</v>
      </c>
    </row>
    <row r="8" spans="1:18" s="99" customFormat="1" ht="18" x14ac:dyDescent="0.25">
      <c r="A8" s="119" t="str">
        <f>VLOOKUP(E8,'LISTADO ATM'!$A$2:$C$900,3,0)</f>
        <v>SUR</v>
      </c>
      <c r="B8" s="134">
        <v>335861450</v>
      </c>
      <c r="C8" s="118">
        <v>44307.695694444446</v>
      </c>
      <c r="D8" s="119" t="s">
        <v>2485</v>
      </c>
      <c r="E8" s="120">
        <v>767</v>
      </c>
      <c r="F8" s="144" t="str">
        <f>VLOOKUP(E8,VIP!$A$2:$O12766,2,0)</f>
        <v>DRBR059</v>
      </c>
      <c r="G8" s="119" t="str">
        <f>VLOOKUP(E8,'LISTADO ATM'!$A$2:$B$899,2,0)</f>
        <v xml:space="preserve">ATM S/M Diverso (Azua) </v>
      </c>
      <c r="H8" s="119" t="str">
        <f>VLOOKUP(E8,VIP!$A$2:$O17687,7,FALSE)</f>
        <v>Si</v>
      </c>
      <c r="I8" s="119" t="str">
        <f>VLOOKUP(E8,VIP!$A$2:$O9652,8,FALSE)</f>
        <v>No</v>
      </c>
      <c r="J8" s="119" t="str">
        <f>VLOOKUP(E8,VIP!$A$2:$O9602,8,FALSE)</f>
        <v>No</v>
      </c>
      <c r="K8" s="119" t="str">
        <f>VLOOKUP(E8,VIP!$A$2:$O13176,6,0)</f>
        <v>NO</v>
      </c>
      <c r="L8" s="121" t="s">
        <v>2518</v>
      </c>
      <c r="M8" s="117" t="s">
        <v>2458</v>
      </c>
      <c r="N8" s="117" t="s">
        <v>2465</v>
      </c>
      <c r="O8" s="144" t="s">
        <v>2486</v>
      </c>
      <c r="P8" s="140"/>
      <c r="Q8" s="117" t="s">
        <v>2421</v>
      </c>
    </row>
    <row r="9" spans="1:18" s="99" customFormat="1" ht="18" x14ac:dyDescent="0.25">
      <c r="A9" s="119" t="str">
        <f>VLOOKUP(E9,'LISTADO ATM'!$A$2:$C$900,3,0)</f>
        <v>NORTE</v>
      </c>
      <c r="B9" s="134">
        <v>335861568</v>
      </c>
      <c r="C9" s="118">
        <v>44307.772835648146</v>
      </c>
      <c r="D9" s="119" t="s">
        <v>2183</v>
      </c>
      <c r="E9" s="120">
        <v>771</v>
      </c>
      <c r="F9" s="144" t="str">
        <f>VLOOKUP(E9,VIP!$A$2:$O12756,2,0)</f>
        <v>DRBR771</v>
      </c>
      <c r="G9" s="119" t="str">
        <f>VLOOKUP(E9,'LISTADO ATM'!$A$2:$B$899,2,0)</f>
        <v xml:space="preserve">ATM UASD Mao </v>
      </c>
      <c r="H9" s="119" t="str">
        <f>VLOOKUP(E9,VIP!$A$2:$O17677,7,FALSE)</f>
        <v>Si</v>
      </c>
      <c r="I9" s="119" t="str">
        <f>VLOOKUP(E9,VIP!$A$2:$O9642,8,FALSE)</f>
        <v>Si</v>
      </c>
      <c r="J9" s="119" t="str">
        <f>VLOOKUP(E9,VIP!$A$2:$O9592,8,FALSE)</f>
        <v>Si</v>
      </c>
      <c r="K9" s="119" t="str">
        <f>VLOOKUP(E9,VIP!$A$2:$O13166,6,0)</f>
        <v>NO</v>
      </c>
      <c r="L9" s="121" t="s">
        <v>2247</v>
      </c>
      <c r="M9" s="117" t="s">
        <v>2458</v>
      </c>
      <c r="N9" s="117" t="s">
        <v>2465</v>
      </c>
      <c r="O9" s="144" t="s">
        <v>2573</v>
      </c>
      <c r="P9" s="140"/>
      <c r="Q9" s="117" t="s">
        <v>2247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335861572</v>
      </c>
      <c r="C10" s="118">
        <v>44307.77679398148</v>
      </c>
      <c r="D10" s="119" t="s">
        <v>2182</v>
      </c>
      <c r="E10" s="120">
        <v>355</v>
      </c>
      <c r="F10" s="144" t="str">
        <f>VLOOKUP(E10,VIP!$A$2:$O12755,2,0)</f>
        <v>DRBR355</v>
      </c>
      <c r="G10" s="119" t="str">
        <f>VLOOKUP(E10,'LISTADO ATM'!$A$2:$B$899,2,0)</f>
        <v xml:space="preserve">ATM UNP Metro II </v>
      </c>
      <c r="H10" s="119" t="str">
        <f>VLOOKUP(E10,VIP!$A$2:$O17676,7,FALSE)</f>
        <v>Si</v>
      </c>
      <c r="I10" s="119" t="str">
        <f>VLOOKUP(E10,VIP!$A$2:$O9641,8,FALSE)</f>
        <v>Si</v>
      </c>
      <c r="J10" s="119" t="str">
        <f>VLOOKUP(E10,VIP!$A$2:$O9591,8,FALSE)</f>
        <v>Si</v>
      </c>
      <c r="K10" s="119" t="str">
        <f>VLOOKUP(E10,VIP!$A$2:$O13165,6,0)</f>
        <v>SI</v>
      </c>
      <c r="L10" s="121" t="s">
        <v>2221</v>
      </c>
      <c r="M10" s="117" t="s">
        <v>2458</v>
      </c>
      <c r="N10" s="117" t="s">
        <v>2465</v>
      </c>
      <c r="O10" s="144" t="s">
        <v>2467</v>
      </c>
      <c r="P10" s="140"/>
      <c r="Q10" s="117" t="s">
        <v>2221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335861574</v>
      </c>
      <c r="C11" s="118">
        <v>44307.779849537037</v>
      </c>
      <c r="D11" s="119" t="s">
        <v>2182</v>
      </c>
      <c r="E11" s="120">
        <v>407</v>
      </c>
      <c r="F11" s="144" t="str">
        <f>VLOOKUP(E11,VIP!$A$2:$O12754,2,0)</f>
        <v>DRBR407</v>
      </c>
      <c r="G11" s="119" t="str">
        <f>VLOOKUP(E11,'LISTADO ATM'!$A$2:$B$899,2,0)</f>
        <v xml:space="preserve">ATM Multicentro La Sirena Villa Mella </v>
      </c>
      <c r="H11" s="119" t="str">
        <f>VLOOKUP(E11,VIP!$A$2:$O17675,7,FALSE)</f>
        <v>Si</v>
      </c>
      <c r="I11" s="119" t="str">
        <f>VLOOKUP(E11,VIP!$A$2:$O9640,8,FALSE)</f>
        <v>Si</v>
      </c>
      <c r="J11" s="119" t="str">
        <f>VLOOKUP(E11,VIP!$A$2:$O9590,8,FALSE)</f>
        <v>Si</v>
      </c>
      <c r="K11" s="119" t="str">
        <f>VLOOKUP(E11,VIP!$A$2:$O13164,6,0)</f>
        <v>NO</v>
      </c>
      <c r="L11" s="121" t="s">
        <v>2221</v>
      </c>
      <c r="M11" s="117" t="s">
        <v>2458</v>
      </c>
      <c r="N11" s="117" t="s">
        <v>2465</v>
      </c>
      <c r="O11" s="144" t="s">
        <v>2467</v>
      </c>
      <c r="P11" s="140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335861640</v>
      </c>
      <c r="C12" s="118">
        <v>44308.311331018522</v>
      </c>
      <c r="D12" s="119" t="s">
        <v>2485</v>
      </c>
      <c r="E12" s="120">
        <v>715</v>
      </c>
      <c r="F12" s="144" t="str">
        <f>VLOOKUP(E12,VIP!$A$2:$O12761,2,0)</f>
        <v>DRBR992</v>
      </c>
      <c r="G12" s="119" t="str">
        <f>VLOOKUP(E12,'LISTADO ATM'!$A$2:$B$899,2,0)</f>
        <v xml:space="preserve">ATM Oficina 27 de Febrero (Lobby) </v>
      </c>
      <c r="H12" s="119" t="str">
        <f>VLOOKUP(E12,VIP!$A$2:$O17682,7,FALSE)</f>
        <v>Si</v>
      </c>
      <c r="I12" s="119" t="str">
        <f>VLOOKUP(E12,VIP!$A$2:$O9647,8,FALSE)</f>
        <v>Si</v>
      </c>
      <c r="J12" s="119" t="str">
        <f>VLOOKUP(E12,VIP!$A$2:$O9597,8,FALSE)</f>
        <v>Si</v>
      </c>
      <c r="K12" s="119" t="str">
        <f>VLOOKUP(E12,VIP!$A$2:$O13171,6,0)</f>
        <v>NO</v>
      </c>
      <c r="L12" s="121" t="s">
        <v>2518</v>
      </c>
      <c r="M12" s="117" t="s">
        <v>2458</v>
      </c>
      <c r="N12" s="117" t="s">
        <v>2465</v>
      </c>
      <c r="O12" s="144" t="s">
        <v>2486</v>
      </c>
      <c r="P12" s="140"/>
      <c r="Q12" s="117" t="s">
        <v>2518</v>
      </c>
    </row>
    <row r="13" spans="1:18" s="99" customFormat="1" ht="18" x14ac:dyDescent="0.25">
      <c r="A13" s="119" t="str">
        <f>VLOOKUP(E13,'LISTADO ATM'!$A$2:$C$900,3,0)</f>
        <v>SUR</v>
      </c>
      <c r="B13" s="134">
        <v>335861850</v>
      </c>
      <c r="C13" s="118">
        <v>44308.385081018518</v>
      </c>
      <c r="D13" s="119" t="s">
        <v>2182</v>
      </c>
      <c r="E13" s="120">
        <v>342</v>
      </c>
      <c r="F13" s="144" t="str">
        <f>VLOOKUP(E13,VIP!$A$2:$O12766,2,0)</f>
        <v>DRBR342</v>
      </c>
      <c r="G13" s="119" t="str">
        <f>VLOOKUP(E13,'LISTADO ATM'!$A$2:$B$899,2,0)</f>
        <v>ATM Oficina Obras Públicas Azua</v>
      </c>
      <c r="H13" s="119" t="str">
        <f>VLOOKUP(E13,VIP!$A$2:$O17687,7,FALSE)</f>
        <v>Si</v>
      </c>
      <c r="I13" s="119" t="str">
        <f>VLOOKUP(E13,VIP!$A$2:$O9652,8,FALSE)</f>
        <v>Si</v>
      </c>
      <c r="J13" s="119" t="str">
        <f>VLOOKUP(E13,VIP!$A$2:$O9602,8,FALSE)</f>
        <v>Si</v>
      </c>
      <c r="K13" s="119" t="str">
        <f>VLOOKUP(E13,VIP!$A$2:$O13176,6,0)</f>
        <v>SI</v>
      </c>
      <c r="L13" s="121" t="s">
        <v>2247</v>
      </c>
      <c r="M13" s="117" t="s">
        <v>2458</v>
      </c>
      <c r="N13" s="117" t="s">
        <v>2465</v>
      </c>
      <c r="O13" s="144" t="s">
        <v>2467</v>
      </c>
      <c r="P13" s="140"/>
      <c r="Q13" s="117" t="s">
        <v>2247</v>
      </c>
    </row>
    <row r="14" spans="1:18" s="99" customFormat="1" ht="18" x14ac:dyDescent="0.25">
      <c r="A14" s="119" t="str">
        <f>VLOOKUP(E14,'LISTADO ATM'!$A$2:$C$900,3,0)</f>
        <v>DISTRITO NACIONAL</v>
      </c>
      <c r="B14" s="134">
        <v>335862101</v>
      </c>
      <c r="C14" s="118">
        <v>44308.456041666665</v>
      </c>
      <c r="D14" s="119" t="s">
        <v>2461</v>
      </c>
      <c r="E14" s="120">
        <v>909</v>
      </c>
      <c r="F14" s="144" t="str">
        <f>VLOOKUP(E14,VIP!$A$2:$O12798,2,0)</f>
        <v>DRBR01A</v>
      </c>
      <c r="G14" s="119" t="str">
        <f>VLOOKUP(E14,'LISTADO ATM'!$A$2:$B$899,2,0)</f>
        <v xml:space="preserve">ATM UNP UASD </v>
      </c>
      <c r="H14" s="119" t="str">
        <f>VLOOKUP(E14,VIP!$A$2:$O17719,7,FALSE)</f>
        <v>Si</v>
      </c>
      <c r="I14" s="119" t="str">
        <f>VLOOKUP(E14,VIP!$A$2:$O9684,8,FALSE)</f>
        <v>Si</v>
      </c>
      <c r="J14" s="119" t="str">
        <f>VLOOKUP(E14,VIP!$A$2:$O9634,8,FALSE)</f>
        <v>Si</v>
      </c>
      <c r="K14" s="119" t="str">
        <f>VLOOKUP(E14,VIP!$A$2:$O13208,6,0)</f>
        <v>SI</v>
      </c>
      <c r="L14" s="121" t="s">
        <v>2452</v>
      </c>
      <c r="M14" s="117" t="s">
        <v>2458</v>
      </c>
      <c r="N14" s="117" t="s">
        <v>2465</v>
      </c>
      <c r="O14" s="144" t="s">
        <v>2466</v>
      </c>
      <c r="P14" s="140"/>
      <c r="Q14" s="117" t="s">
        <v>2452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335862184</v>
      </c>
      <c r="C15" s="118">
        <v>44308.476226851853</v>
      </c>
      <c r="D15" s="119" t="s">
        <v>2461</v>
      </c>
      <c r="E15" s="120">
        <v>618</v>
      </c>
      <c r="F15" s="144" t="str">
        <f>VLOOKUP(E15,VIP!$A$2:$O12797,2,0)</f>
        <v>DRBR618</v>
      </c>
      <c r="G15" s="119" t="str">
        <f>VLOOKUP(E15,'LISTADO ATM'!$A$2:$B$899,2,0)</f>
        <v xml:space="preserve">ATM Bienes Nacionales </v>
      </c>
      <c r="H15" s="119" t="str">
        <f>VLOOKUP(E15,VIP!$A$2:$O17718,7,FALSE)</f>
        <v>Si</v>
      </c>
      <c r="I15" s="119" t="str">
        <f>VLOOKUP(E15,VIP!$A$2:$O9683,8,FALSE)</f>
        <v>Si</v>
      </c>
      <c r="J15" s="119" t="str">
        <f>VLOOKUP(E15,VIP!$A$2:$O9633,8,FALSE)</f>
        <v>Si</v>
      </c>
      <c r="K15" s="119" t="str">
        <f>VLOOKUP(E15,VIP!$A$2:$O13207,6,0)</f>
        <v>NO</v>
      </c>
      <c r="L15" s="121" t="s">
        <v>2518</v>
      </c>
      <c r="M15" s="117" t="s">
        <v>2458</v>
      </c>
      <c r="N15" s="117" t="s">
        <v>2465</v>
      </c>
      <c r="O15" s="144" t="s">
        <v>2466</v>
      </c>
      <c r="P15" s="140"/>
      <c r="Q15" s="117" t="s">
        <v>2421</v>
      </c>
    </row>
    <row r="16" spans="1:18" s="99" customFormat="1" ht="18" x14ac:dyDescent="0.25">
      <c r="A16" s="119" t="str">
        <f>VLOOKUP(E16,'LISTADO ATM'!$A$2:$C$900,3,0)</f>
        <v>SUR</v>
      </c>
      <c r="B16" s="134">
        <v>335862209</v>
      </c>
      <c r="C16" s="118">
        <v>44308.485185185185</v>
      </c>
      <c r="D16" s="119" t="s">
        <v>2485</v>
      </c>
      <c r="E16" s="120">
        <v>730</v>
      </c>
      <c r="F16" s="144" t="str">
        <f>VLOOKUP(E16,VIP!$A$2:$O12795,2,0)</f>
        <v>DRBR082</v>
      </c>
      <c r="G16" s="119" t="str">
        <f>VLOOKUP(E16,'LISTADO ATM'!$A$2:$B$899,2,0)</f>
        <v xml:space="preserve">ATM Palacio de Justicia Barahona </v>
      </c>
      <c r="H16" s="119" t="str">
        <f>VLOOKUP(E16,VIP!$A$2:$O17716,7,FALSE)</f>
        <v>Si</v>
      </c>
      <c r="I16" s="119" t="str">
        <f>VLOOKUP(E16,VIP!$A$2:$O9681,8,FALSE)</f>
        <v>Si</v>
      </c>
      <c r="J16" s="119" t="str">
        <f>VLOOKUP(E16,VIP!$A$2:$O9631,8,FALSE)</f>
        <v>Si</v>
      </c>
      <c r="K16" s="119" t="str">
        <f>VLOOKUP(E16,VIP!$A$2:$O13205,6,0)</f>
        <v>NO</v>
      </c>
      <c r="L16" s="121" t="s">
        <v>2517</v>
      </c>
      <c r="M16" s="117" t="s">
        <v>2458</v>
      </c>
      <c r="N16" s="117" t="s">
        <v>2465</v>
      </c>
      <c r="O16" s="144" t="s">
        <v>2486</v>
      </c>
      <c r="P16" s="140"/>
      <c r="Q16" s="117" t="s">
        <v>2517</v>
      </c>
    </row>
    <row r="17" spans="1:17" s="99" customFormat="1" ht="18" x14ac:dyDescent="0.25">
      <c r="A17" s="119" t="str">
        <f>VLOOKUP(E17,'LISTADO ATM'!$A$2:$C$900,3,0)</f>
        <v>DISTRITO NACIONAL</v>
      </c>
      <c r="B17" s="134">
        <v>335862292</v>
      </c>
      <c r="C17" s="118">
        <v>44308.511041666665</v>
      </c>
      <c r="D17" s="119" t="s">
        <v>2182</v>
      </c>
      <c r="E17" s="120">
        <v>37</v>
      </c>
      <c r="F17" s="144" t="str">
        <f>VLOOKUP(E17,VIP!$A$2:$O12788,2,0)</f>
        <v>DRBR037</v>
      </c>
      <c r="G17" s="119" t="str">
        <f>VLOOKUP(E17,'LISTADO ATM'!$A$2:$B$899,2,0)</f>
        <v xml:space="preserve">ATM Oficina Villa Mella </v>
      </c>
      <c r="H17" s="119" t="str">
        <f>VLOOKUP(E17,VIP!$A$2:$O17709,7,FALSE)</f>
        <v>Si</v>
      </c>
      <c r="I17" s="119" t="str">
        <f>VLOOKUP(E17,VIP!$A$2:$O9674,8,FALSE)</f>
        <v>Si</v>
      </c>
      <c r="J17" s="119" t="str">
        <f>VLOOKUP(E17,VIP!$A$2:$O9624,8,FALSE)</f>
        <v>Si</v>
      </c>
      <c r="K17" s="119" t="str">
        <f>VLOOKUP(E17,VIP!$A$2:$O13198,6,0)</f>
        <v>SI</v>
      </c>
      <c r="L17" s="121" t="s">
        <v>2221</v>
      </c>
      <c r="M17" s="117" t="s">
        <v>2458</v>
      </c>
      <c r="N17" s="117" t="s">
        <v>2465</v>
      </c>
      <c r="O17" s="144" t="s">
        <v>2467</v>
      </c>
      <c r="P17" s="140"/>
      <c r="Q17" s="117" t="s">
        <v>2221</v>
      </c>
    </row>
    <row r="18" spans="1:17" s="99" customFormat="1" ht="18" x14ac:dyDescent="0.25">
      <c r="A18" s="119" t="str">
        <f>VLOOKUP(E18,'LISTADO ATM'!$A$2:$C$900,3,0)</f>
        <v>DISTRITO NACIONAL</v>
      </c>
      <c r="B18" s="134">
        <v>335862295</v>
      </c>
      <c r="C18" s="118">
        <v>44308.511770833335</v>
      </c>
      <c r="D18" s="119" t="s">
        <v>2485</v>
      </c>
      <c r="E18" s="120">
        <v>527</v>
      </c>
      <c r="F18" s="144" t="str">
        <f>VLOOKUP(E18,VIP!$A$2:$O12787,2,0)</f>
        <v>DRBR527</v>
      </c>
      <c r="G18" s="119" t="str">
        <f>VLOOKUP(E18,'LISTADO ATM'!$A$2:$B$899,2,0)</f>
        <v>ATM Oficina Zona Oriental II</v>
      </c>
      <c r="H18" s="119" t="str">
        <f>VLOOKUP(E18,VIP!$A$2:$O17708,7,FALSE)</f>
        <v>Si</v>
      </c>
      <c r="I18" s="119" t="str">
        <f>VLOOKUP(E18,VIP!$A$2:$O9673,8,FALSE)</f>
        <v>Si</v>
      </c>
      <c r="J18" s="119" t="str">
        <f>VLOOKUP(E18,VIP!$A$2:$O9623,8,FALSE)</f>
        <v>Si</v>
      </c>
      <c r="K18" s="119" t="str">
        <f>VLOOKUP(E18,VIP!$A$2:$O13197,6,0)</f>
        <v>SI</v>
      </c>
      <c r="L18" s="121" t="s">
        <v>2518</v>
      </c>
      <c r="M18" s="117" t="s">
        <v>2458</v>
      </c>
      <c r="N18" s="117" t="s">
        <v>2465</v>
      </c>
      <c r="O18" s="144" t="s">
        <v>2486</v>
      </c>
      <c r="P18" s="140"/>
      <c r="Q18" s="117" t="s">
        <v>2421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335862298</v>
      </c>
      <c r="C19" s="118">
        <v>44308.512118055558</v>
      </c>
      <c r="D19" s="119" t="s">
        <v>2182</v>
      </c>
      <c r="E19" s="120">
        <v>542</v>
      </c>
      <c r="F19" s="144" t="str">
        <f>VLOOKUP(E19,VIP!$A$2:$O12786,2,0)</f>
        <v>DRBR542</v>
      </c>
      <c r="G19" s="119" t="str">
        <f>VLOOKUP(E19,'LISTADO ATM'!$A$2:$B$899,2,0)</f>
        <v>ATM S/M la Cadena Carretera Mella</v>
      </c>
      <c r="H19" s="119" t="str">
        <f>VLOOKUP(E19,VIP!$A$2:$O17707,7,FALSE)</f>
        <v>NO</v>
      </c>
      <c r="I19" s="119" t="str">
        <f>VLOOKUP(E19,VIP!$A$2:$O9672,8,FALSE)</f>
        <v>SI</v>
      </c>
      <c r="J19" s="119" t="str">
        <f>VLOOKUP(E19,VIP!$A$2:$O9622,8,FALSE)</f>
        <v>SI</v>
      </c>
      <c r="K19" s="119" t="str">
        <f>VLOOKUP(E19,VIP!$A$2:$O13196,6,0)</f>
        <v>NO</v>
      </c>
      <c r="L19" s="121" t="s">
        <v>2221</v>
      </c>
      <c r="M19" s="117" t="s">
        <v>2458</v>
      </c>
      <c r="N19" s="117" t="s">
        <v>2465</v>
      </c>
      <c r="O19" s="144" t="s">
        <v>2467</v>
      </c>
      <c r="P19" s="140"/>
      <c r="Q19" s="117" t="s">
        <v>2221</v>
      </c>
    </row>
    <row r="20" spans="1:17" s="99" customFormat="1" ht="18" x14ac:dyDescent="0.25">
      <c r="A20" s="119" t="str">
        <f>VLOOKUP(E20,'LISTADO ATM'!$A$2:$C$900,3,0)</f>
        <v>DISTRITO NACIONAL</v>
      </c>
      <c r="B20" s="134">
        <v>335862304</v>
      </c>
      <c r="C20" s="118">
        <v>44308.513865740744</v>
      </c>
      <c r="D20" s="119" t="s">
        <v>2182</v>
      </c>
      <c r="E20" s="120">
        <v>961</v>
      </c>
      <c r="F20" s="144" t="str">
        <f>VLOOKUP(E20,VIP!$A$2:$O12784,2,0)</f>
        <v>DRBR03H</v>
      </c>
      <c r="G20" s="119" t="str">
        <f>VLOOKUP(E20,'LISTADO ATM'!$A$2:$B$899,2,0)</f>
        <v xml:space="preserve">ATM Listín Diario </v>
      </c>
      <c r="H20" s="119" t="str">
        <f>VLOOKUP(E20,VIP!$A$2:$O17705,7,FALSE)</f>
        <v>Si</v>
      </c>
      <c r="I20" s="119" t="str">
        <f>VLOOKUP(E20,VIP!$A$2:$O9670,8,FALSE)</f>
        <v>Si</v>
      </c>
      <c r="J20" s="119" t="str">
        <f>VLOOKUP(E20,VIP!$A$2:$O9620,8,FALSE)</f>
        <v>Si</v>
      </c>
      <c r="K20" s="119" t="str">
        <f>VLOOKUP(E20,VIP!$A$2:$O13194,6,0)</f>
        <v>NO</v>
      </c>
      <c r="L20" s="121" t="s">
        <v>2221</v>
      </c>
      <c r="M20" s="117" t="s">
        <v>2458</v>
      </c>
      <c r="N20" s="117" t="s">
        <v>2465</v>
      </c>
      <c r="O20" s="144" t="s">
        <v>2467</v>
      </c>
      <c r="P20" s="140"/>
      <c r="Q20" s="117" t="s">
        <v>2221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335862319</v>
      </c>
      <c r="C21" s="118">
        <v>44308.515011574076</v>
      </c>
      <c r="D21" s="119" t="s">
        <v>2182</v>
      </c>
      <c r="E21" s="120">
        <v>20</v>
      </c>
      <c r="F21" s="144" t="str">
        <f>VLOOKUP(E21,VIP!$A$2:$O12783,2,0)</f>
        <v>DRBR049</v>
      </c>
      <c r="G21" s="119" t="str">
        <f>VLOOKUP(E21,'LISTADO ATM'!$A$2:$B$899,2,0)</f>
        <v>ATM S/M Aprezio Las Palmas</v>
      </c>
      <c r="H21" s="119" t="str">
        <f>VLOOKUP(E21,VIP!$A$2:$O17704,7,FALSE)</f>
        <v>Si</v>
      </c>
      <c r="I21" s="119" t="str">
        <f>VLOOKUP(E21,VIP!$A$2:$O9669,8,FALSE)</f>
        <v>Si</v>
      </c>
      <c r="J21" s="119" t="str">
        <f>VLOOKUP(E21,VIP!$A$2:$O9619,8,FALSE)</f>
        <v>Si</v>
      </c>
      <c r="K21" s="119" t="str">
        <f>VLOOKUP(E21,VIP!$A$2:$O13193,6,0)</f>
        <v>NO</v>
      </c>
      <c r="L21" s="121" t="s">
        <v>2221</v>
      </c>
      <c r="M21" s="117" t="s">
        <v>2458</v>
      </c>
      <c r="N21" s="117" t="s">
        <v>2465</v>
      </c>
      <c r="O21" s="144" t="s">
        <v>2467</v>
      </c>
      <c r="P21" s="140"/>
      <c r="Q21" s="117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4">
        <v>335862330</v>
      </c>
      <c r="C22" s="118">
        <v>44308.517361111109</v>
      </c>
      <c r="D22" s="119" t="s">
        <v>2183</v>
      </c>
      <c r="E22" s="120">
        <v>487</v>
      </c>
      <c r="F22" s="144" t="str">
        <f>VLOOKUP(E22,VIP!$A$2:$O12779,2,0)</f>
        <v>DRBR487</v>
      </c>
      <c r="G22" s="119" t="str">
        <f>VLOOKUP(E22,'LISTADO ATM'!$A$2:$B$899,2,0)</f>
        <v xml:space="preserve">ATM Olé Hainamosa </v>
      </c>
      <c r="H22" s="119" t="str">
        <f>VLOOKUP(E22,VIP!$A$2:$O17700,7,FALSE)</f>
        <v>Si</v>
      </c>
      <c r="I22" s="119" t="str">
        <f>VLOOKUP(E22,VIP!$A$2:$O9665,8,FALSE)</f>
        <v>Si</v>
      </c>
      <c r="J22" s="119" t="str">
        <f>VLOOKUP(E22,VIP!$A$2:$O9615,8,FALSE)</f>
        <v>Si</v>
      </c>
      <c r="K22" s="119" t="str">
        <f>VLOOKUP(E22,VIP!$A$2:$O13189,6,0)</f>
        <v>SI</v>
      </c>
      <c r="L22" s="121" t="s">
        <v>2221</v>
      </c>
      <c r="M22" s="117" t="s">
        <v>2458</v>
      </c>
      <c r="N22" s="117" t="s">
        <v>2465</v>
      </c>
      <c r="O22" s="144" t="s">
        <v>2467</v>
      </c>
      <c r="P22" s="140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4">
        <v>335862332</v>
      </c>
      <c r="C23" s="118">
        <v>44308.518321759257</v>
      </c>
      <c r="D23" s="119" t="s">
        <v>2182</v>
      </c>
      <c r="E23" s="120">
        <v>113</v>
      </c>
      <c r="F23" s="144" t="str">
        <f>VLOOKUP(E23,VIP!$A$2:$O12781,2,0)</f>
        <v>DRBR113</v>
      </c>
      <c r="G23" s="119" t="str">
        <f>VLOOKUP(E23,'LISTADO ATM'!$A$2:$B$899,2,0)</f>
        <v xml:space="preserve">ATM Autoservicio Atalaya del Mar </v>
      </c>
      <c r="H23" s="119" t="str">
        <f>VLOOKUP(E23,VIP!$A$2:$O17702,7,FALSE)</f>
        <v>Si</v>
      </c>
      <c r="I23" s="119" t="str">
        <f>VLOOKUP(E23,VIP!$A$2:$O9667,8,FALSE)</f>
        <v>No</v>
      </c>
      <c r="J23" s="119" t="str">
        <f>VLOOKUP(E23,VIP!$A$2:$O9617,8,FALSE)</f>
        <v>No</v>
      </c>
      <c r="K23" s="119" t="str">
        <f>VLOOKUP(E23,VIP!$A$2:$O13191,6,0)</f>
        <v>NO</v>
      </c>
      <c r="L23" s="121" t="s">
        <v>2221</v>
      </c>
      <c r="M23" s="117" t="s">
        <v>2458</v>
      </c>
      <c r="N23" s="117" t="s">
        <v>2465</v>
      </c>
      <c r="O23" s="144" t="s">
        <v>2467</v>
      </c>
      <c r="P23" s="140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34">
        <v>335862370</v>
      </c>
      <c r="C24" s="118">
        <v>44308.540277777778</v>
      </c>
      <c r="D24" s="119" t="s">
        <v>2182</v>
      </c>
      <c r="E24" s="120">
        <v>243</v>
      </c>
      <c r="F24" s="144" t="str">
        <f>VLOOKUP(E24,VIP!$A$2:$O12780,2,0)</f>
        <v>DRBR243</v>
      </c>
      <c r="G24" s="119" t="str">
        <f>VLOOKUP(E24,'LISTADO ATM'!$A$2:$B$899,2,0)</f>
        <v xml:space="preserve">ATM Autoservicio Plaza Central  </v>
      </c>
      <c r="H24" s="119" t="str">
        <f>VLOOKUP(E24,VIP!$A$2:$O17701,7,FALSE)</f>
        <v>Si</v>
      </c>
      <c r="I24" s="119" t="str">
        <f>VLOOKUP(E24,VIP!$A$2:$O9666,8,FALSE)</f>
        <v>Si</v>
      </c>
      <c r="J24" s="119" t="str">
        <f>VLOOKUP(E24,VIP!$A$2:$O9616,8,FALSE)</f>
        <v>Si</v>
      </c>
      <c r="K24" s="119" t="str">
        <f>VLOOKUP(E24,VIP!$A$2:$O13190,6,0)</f>
        <v>SI</v>
      </c>
      <c r="L24" s="121" t="s">
        <v>2430</v>
      </c>
      <c r="M24" s="117" t="s">
        <v>2458</v>
      </c>
      <c r="N24" s="117" t="s">
        <v>2465</v>
      </c>
      <c r="O24" s="144" t="s">
        <v>2467</v>
      </c>
      <c r="P24" s="140"/>
      <c r="Q24" s="117" t="s">
        <v>2430</v>
      </c>
    </row>
    <row r="25" spans="1:17" s="99" customFormat="1" ht="18" x14ac:dyDescent="0.25">
      <c r="A25" s="119" t="str">
        <f>VLOOKUP(E25,'LISTADO ATM'!$A$2:$C$900,3,0)</f>
        <v>DISTRITO NACIONAL</v>
      </c>
      <c r="B25" s="134">
        <v>335862434</v>
      </c>
      <c r="C25" s="118">
        <v>44308.564108796294</v>
      </c>
      <c r="D25" s="119" t="s">
        <v>2461</v>
      </c>
      <c r="E25" s="120">
        <v>54</v>
      </c>
      <c r="F25" s="144" t="str">
        <f>VLOOKUP(E25,VIP!$A$2:$O12779,2,0)</f>
        <v>DRBR054</v>
      </c>
      <c r="G25" s="119" t="str">
        <f>VLOOKUP(E25,'LISTADO ATM'!$A$2:$B$899,2,0)</f>
        <v xml:space="preserve">ATM Autoservicio Galería 360 </v>
      </c>
      <c r="H25" s="119" t="str">
        <f>VLOOKUP(E25,VIP!$A$2:$O17700,7,FALSE)</f>
        <v>Si</v>
      </c>
      <c r="I25" s="119" t="str">
        <f>VLOOKUP(E25,VIP!$A$2:$O9665,8,FALSE)</f>
        <v>Si</v>
      </c>
      <c r="J25" s="119" t="str">
        <f>VLOOKUP(E25,VIP!$A$2:$O9615,8,FALSE)</f>
        <v>Si</v>
      </c>
      <c r="K25" s="119" t="str">
        <f>VLOOKUP(E25,VIP!$A$2:$O13189,6,0)</f>
        <v>NO</v>
      </c>
      <c r="L25" s="121" t="s">
        <v>2517</v>
      </c>
      <c r="M25" s="117" t="s">
        <v>2458</v>
      </c>
      <c r="N25" s="117" t="s">
        <v>2465</v>
      </c>
      <c r="O25" s="144" t="s">
        <v>2466</v>
      </c>
      <c r="P25" s="140"/>
      <c r="Q25" s="117" t="s">
        <v>2584</v>
      </c>
    </row>
    <row r="26" spans="1:17" s="99" customFormat="1" ht="18" x14ac:dyDescent="0.25">
      <c r="A26" s="119" t="str">
        <f>VLOOKUP(E26,'LISTADO ATM'!$A$2:$C$900,3,0)</f>
        <v>DISTRITO NACIONAL</v>
      </c>
      <c r="B26" s="134">
        <v>335862455</v>
      </c>
      <c r="C26" s="118">
        <v>44308.567071759258</v>
      </c>
      <c r="D26" s="119" t="s">
        <v>2461</v>
      </c>
      <c r="E26" s="120">
        <v>147</v>
      </c>
      <c r="F26" s="144" t="str">
        <f>VLOOKUP(E26,VIP!$A$2:$O12778,2,0)</f>
        <v>DRBR147</v>
      </c>
      <c r="G26" s="119" t="str">
        <f>VLOOKUP(E26,'LISTADO ATM'!$A$2:$B$899,2,0)</f>
        <v xml:space="preserve">ATM Kiosco Megacentro I </v>
      </c>
      <c r="H26" s="119" t="str">
        <f>VLOOKUP(E26,VIP!$A$2:$O17699,7,FALSE)</f>
        <v>Si</v>
      </c>
      <c r="I26" s="119" t="str">
        <f>VLOOKUP(E26,VIP!$A$2:$O9664,8,FALSE)</f>
        <v>Si</v>
      </c>
      <c r="J26" s="119" t="str">
        <f>VLOOKUP(E26,VIP!$A$2:$O9614,8,FALSE)</f>
        <v>Si</v>
      </c>
      <c r="K26" s="119" t="str">
        <f>VLOOKUP(E26,VIP!$A$2:$O13188,6,0)</f>
        <v>NO</v>
      </c>
      <c r="L26" s="121" t="s">
        <v>2452</v>
      </c>
      <c r="M26" s="117" t="s">
        <v>2458</v>
      </c>
      <c r="N26" s="117" t="s">
        <v>2465</v>
      </c>
      <c r="O26" s="144" t="s">
        <v>2466</v>
      </c>
      <c r="P26" s="140"/>
      <c r="Q26" s="117" t="s">
        <v>2452</v>
      </c>
    </row>
    <row r="27" spans="1:17" s="99" customFormat="1" ht="18" x14ac:dyDescent="0.25">
      <c r="A27" s="119" t="str">
        <f>VLOOKUP(E27,'LISTADO ATM'!$A$2:$C$900,3,0)</f>
        <v>ESTE</v>
      </c>
      <c r="B27" s="134">
        <v>335862477</v>
      </c>
      <c r="C27" s="118">
        <v>44308.573900462965</v>
      </c>
      <c r="D27" s="119" t="s">
        <v>2485</v>
      </c>
      <c r="E27" s="120">
        <v>429</v>
      </c>
      <c r="F27" s="144" t="str">
        <f>VLOOKUP(E27,VIP!$A$2:$O12776,2,0)</f>
        <v>DRBR429</v>
      </c>
      <c r="G27" s="119" t="str">
        <f>VLOOKUP(E27,'LISTADO ATM'!$A$2:$B$899,2,0)</f>
        <v xml:space="preserve">ATM Oficina Jumbo La Romana </v>
      </c>
      <c r="H27" s="119" t="str">
        <f>VLOOKUP(E27,VIP!$A$2:$O17697,7,FALSE)</f>
        <v>Si</v>
      </c>
      <c r="I27" s="119" t="str">
        <f>VLOOKUP(E27,VIP!$A$2:$O9662,8,FALSE)</f>
        <v>Si</v>
      </c>
      <c r="J27" s="119" t="str">
        <f>VLOOKUP(E27,VIP!$A$2:$O9612,8,FALSE)</f>
        <v>Si</v>
      </c>
      <c r="K27" s="119" t="str">
        <f>VLOOKUP(E27,VIP!$A$2:$O13186,6,0)</f>
        <v>NO</v>
      </c>
      <c r="L27" s="121" t="s">
        <v>2518</v>
      </c>
      <c r="M27" s="117" t="s">
        <v>2458</v>
      </c>
      <c r="N27" s="117" t="s">
        <v>2465</v>
      </c>
      <c r="O27" s="144" t="s">
        <v>2486</v>
      </c>
      <c r="P27" s="140"/>
      <c r="Q27" s="117" t="s">
        <v>2421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335862495</v>
      </c>
      <c r="C28" s="118">
        <v>44308.592048611114</v>
      </c>
      <c r="D28" s="119" t="s">
        <v>2182</v>
      </c>
      <c r="E28" s="120">
        <v>571</v>
      </c>
      <c r="F28" s="144" t="str">
        <f>VLOOKUP(E28,VIP!$A$2:$O12775,2,0)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VLOOKUP(E28,VIP!$A$2:$O17696,7,FALSE)</f>
        <v>Si</v>
      </c>
      <c r="I28" s="119" t="str">
        <f>VLOOKUP(E28,VIP!$A$2:$O9661,8,FALSE)</f>
        <v>Si</v>
      </c>
      <c r="J28" s="119" t="str">
        <f>VLOOKUP(E28,VIP!$A$2:$O9611,8,FALSE)</f>
        <v>Si</v>
      </c>
      <c r="K28" s="119" t="str">
        <f>VLOOKUP(E28,VIP!$A$2:$O13185,6,0)</f>
        <v>NO</v>
      </c>
      <c r="L28" s="121" t="s">
        <v>2221</v>
      </c>
      <c r="M28" s="117" t="s">
        <v>2458</v>
      </c>
      <c r="N28" s="117" t="s">
        <v>2465</v>
      </c>
      <c r="O28" s="144" t="s">
        <v>2467</v>
      </c>
      <c r="P28" s="140"/>
      <c r="Q28" s="117" t="s">
        <v>2221</v>
      </c>
    </row>
    <row r="29" spans="1:17" s="99" customFormat="1" ht="18" x14ac:dyDescent="0.25">
      <c r="A29" s="119" t="str">
        <f>VLOOKUP(E29,'LISTADO ATM'!$A$2:$C$900,3,0)</f>
        <v>ESTE</v>
      </c>
      <c r="B29" s="134">
        <v>335862498</v>
      </c>
      <c r="C29" s="118">
        <v>44308.593611111108</v>
      </c>
      <c r="D29" s="119" t="s">
        <v>2182</v>
      </c>
      <c r="E29" s="120">
        <v>16</v>
      </c>
      <c r="F29" s="144" t="str">
        <f>VLOOKUP(E29,VIP!$A$2:$O12774,2,0)</f>
        <v>DRBR046</v>
      </c>
      <c r="G29" s="119" t="str">
        <f>VLOOKUP(E29,'LISTADO ATM'!$A$2:$B$899,2,0)</f>
        <v>ATM Estación Texaco Sabana de la Mar</v>
      </c>
      <c r="H29" s="119" t="str">
        <f>VLOOKUP(E29,VIP!$A$2:$O17695,7,FALSE)</f>
        <v>Si</v>
      </c>
      <c r="I29" s="119" t="str">
        <f>VLOOKUP(E29,VIP!$A$2:$O9660,8,FALSE)</f>
        <v>Si</v>
      </c>
      <c r="J29" s="119" t="str">
        <f>VLOOKUP(E29,VIP!$A$2:$O9610,8,FALSE)</f>
        <v>Si</v>
      </c>
      <c r="K29" s="119" t="str">
        <f>VLOOKUP(E29,VIP!$A$2:$O13184,6,0)</f>
        <v>NO</v>
      </c>
      <c r="L29" s="121" t="s">
        <v>2221</v>
      </c>
      <c r="M29" s="117" t="s">
        <v>2458</v>
      </c>
      <c r="N29" s="117" t="s">
        <v>2465</v>
      </c>
      <c r="O29" s="144" t="s">
        <v>2467</v>
      </c>
      <c r="P29" s="140"/>
      <c r="Q29" s="117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335862501</v>
      </c>
      <c r="C30" s="118">
        <v>44308.595150462963</v>
      </c>
      <c r="D30" s="119" t="s">
        <v>2182</v>
      </c>
      <c r="E30" s="120">
        <v>414</v>
      </c>
      <c r="F30" s="144" t="str">
        <f>VLOOKUP(E30,VIP!$A$2:$O12772,2,0)</f>
        <v>DRBR414</v>
      </c>
      <c r="G30" s="119" t="str">
        <f>VLOOKUP(E30,'LISTADO ATM'!$A$2:$B$899,2,0)</f>
        <v>ATM Villa Francisca II</v>
      </c>
      <c r="H30" s="119" t="str">
        <f>VLOOKUP(E30,VIP!$A$2:$O17693,7,FALSE)</f>
        <v>Si</v>
      </c>
      <c r="I30" s="119" t="str">
        <f>VLOOKUP(E30,VIP!$A$2:$O9658,8,FALSE)</f>
        <v>Si</v>
      </c>
      <c r="J30" s="119" t="str">
        <f>VLOOKUP(E30,VIP!$A$2:$O9608,8,FALSE)</f>
        <v>Si</v>
      </c>
      <c r="K30" s="119" t="str">
        <f>VLOOKUP(E30,VIP!$A$2:$O13182,6,0)</f>
        <v>SI</v>
      </c>
      <c r="L30" s="121" t="s">
        <v>2481</v>
      </c>
      <c r="M30" s="117" t="s">
        <v>2458</v>
      </c>
      <c r="N30" s="117" t="s">
        <v>2465</v>
      </c>
      <c r="O30" s="144" t="s">
        <v>2467</v>
      </c>
      <c r="P30" s="140"/>
      <c r="Q30" s="117" t="s">
        <v>2481</v>
      </c>
    </row>
    <row r="31" spans="1:17" s="99" customFormat="1" ht="18" x14ac:dyDescent="0.25">
      <c r="A31" s="119" t="str">
        <f>VLOOKUP(E31,'LISTADO ATM'!$A$2:$C$900,3,0)</f>
        <v>DISTRITO NACIONAL</v>
      </c>
      <c r="B31" s="134">
        <v>335862546</v>
      </c>
      <c r="C31" s="118">
        <v>44308.612175925926</v>
      </c>
      <c r="D31" s="119" t="s">
        <v>2182</v>
      </c>
      <c r="E31" s="120">
        <v>707</v>
      </c>
      <c r="F31" s="144" t="str">
        <f>VLOOKUP(E31,VIP!$A$2:$O12779,2,0)</f>
        <v>DRBR707</v>
      </c>
      <c r="G31" s="119" t="str">
        <f>VLOOKUP(E31,'LISTADO ATM'!$A$2:$B$899,2,0)</f>
        <v xml:space="preserve">ATM IAD </v>
      </c>
      <c r="H31" s="119" t="str">
        <f>VLOOKUP(E31,VIP!$A$2:$O17700,7,FALSE)</f>
        <v>No</v>
      </c>
      <c r="I31" s="119" t="str">
        <f>VLOOKUP(E31,VIP!$A$2:$O9665,8,FALSE)</f>
        <v>No</v>
      </c>
      <c r="J31" s="119" t="str">
        <f>VLOOKUP(E31,VIP!$A$2:$O9615,8,FALSE)</f>
        <v>No</v>
      </c>
      <c r="K31" s="119" t="str">
        <f>VLOOKUP(E31,VIP!$A$2:$O13189,6,0)</f>
        <v>NO</v>
      </c>
      <c r="L31" s="121" t="s">
        <v>2221</v>
      </c>
      <c r="M31" s="117" t="s">
        <v>2458</v>
      </c>
      <c r="N31" s="117" t="s">
        <v>2465</v>
      </c>
      <c r="O31" s="144" t="s">
        <v>2467</v>
      </c>
      <c r="P31" s="140"/>
      <c r="Q31" s="117" t="s">
        <v>2221</v>
      </c>
    </row>
    <row r="32" spans="1:17" ht="18" x14ac:dyDescent="0.25">
      <c r="A32" s="119" t="str">
        <f>VLOOKUP(E32,'LISTADO ATM'!$A$2:$C$900,3,0)</f>
        <v>DISTRITO NACIONAL</v>
      </c>
      <c r="B32" s="134">
        <v>335862568</v>
      </c>
      <c r="C32" s="118">
        <v>44308.618645833332</v>
      </c>
      <c r="D32" s="119" t="s">
        <v>2461</v>
      </c>
      <c r="E32" s="120">
        <v>938</v>
      </c>
      <c r="F32" s="146" t="str">
        <f>VLOOKUP(E32,VIP!$A$2:$O12778,2,0)</f>
        <v>DRBR938</v>
      </c>
      <c r="G32" s="119" t="str">
        <f>VLOOKUP(E32,'LISTADO ATM'!$A$2:$B$899,2,0)</f>
        <v xml:space="preserve">ATM Autobanco Oficina Filadelfia Plaza </v>
      </c>
      <c r="H32" s="119" t="str">
        <f>VLOOKUP(E32,VIP!$A$2:$O17699,7,FALSE)</f>
        <v>Si</v>
      </c>
      <c r="I32" s="119" t="str">
        <f>VLOOKUP(E32,VIP!$A$2:$O9664,8,FALSE)</f>
        <v>Si</v>
      </c>
      <c r="J32" s="119" t="str">
        <f>VLOOKUP(E32,VIP!$A$2:$O9614,8,FALSE)</f>
        <v>Si</v>
      </c>
      <c r="K32" s="119" t="str">
        <f>VLOOKUP(E32,VIP!$A$2:$O13188,6,0)</f>
        <v>NO</v>
      </c>
      <c r="L32" s="121" t="s">
        <v>2452</v>
      </c>
      <c r="M32" s="117" t="s">
        <v>2458</v>
      </c>
      <c r="N32" s="117" t="s">
        <v>2465</v>
      </c>
      <c r="O32" s="146" t="s">
        <v>2466</v>
      </c>
      <c r="P32" s="140"/>
      <c r="Q32" s="117" t="s">
        <v>2585</v>
      </c>
    </row>
    <row r="33" spans="1:17" ht="18" x14ac:dyDescent="0.25">
      <c r="A33" s="119" t="str">
        <f>VLOOKUP(E33,'LISTADO ATM'!$A$2:$C$900,3,0)</f>
        <v>DISTRITO NACIONAL</v>
      </c>
      <c r="B33" s="134">
        <v>335862582</v>
      </c>
      <c r="C33" s="118">
        <v>44308.625659722224</v>
      </c>
      <c r="D33" s="119" t="s">
        <v>2461</v>
      </c>
      <c r="E33" s="120">
        <v>577</v>
      </c>
      <c r="F33" s="146" t="str">
        <f>VLOOKUP(E33,VIP!$A$2:$O12773,2,0)</f>
        <v>DRBR173</v>
      </c>
      <c r="G33" s="119" t="str">
        <f>VLOOKUP(E33,'LISTADO ATM'!$A$2:$B$899,2,0)</f>
        <v xml:space="preserve">ATM Olé Ave. Duarte </v>
      </c>
      <c r="H33" s="119" t="str">
        <f>VLOOKUP(E33,VIP!$A$2:$O17694,7,FALSE)</f>
        <v>Si</v>
      </c>
      <c r="I33" s="119" t="str">
        <f>VLOOKUP(E33,VIP!$A$2:$O9659,8,FALSE)</f>
        <v>Si</v>
      </c>
      <c r="J33" s="119" t="str">
        <f>VLOOKUP(E33,VIP!$A$2:$O9609,8,FALSE)</f>
        <v>Si</v>
      </c>
      <c r="K33" s="119" t="str">
        <f>VLOOKUP(E33,VIP!$A$2:$O13183,6,0)</f>
        <v>SI</v>
      </c>
      <c r="L33" s="121" t="s">
        <v>2452</v>
      </c>
      <c r="M33" s="117" t="s">
        <v>2458</v>
      </c>
      <c r="N33" s="117" t="s">
        <v>2465</v>
      </c>
      <c r="O33" s="146" t="s">
        <v>2466</v>
      </c>
      <c r="P33" s="140"/>
      <c r="Q33" s="117" t="s">
        <v>2585</v>
      </c>
    </row>
    <row r="34" spans="1:17" ht="18" x14ac:dyDescent="0.25">
      <c r="A34" s="119" t="str">
        <f>VLOOKUP(E34,'LISTADO ATM'!$A$2:$C$900,3,0)</f>
        <v>DISTRITO NACIONAL</v>
      </c>
      <c r="B34" s="134">
        <v>335862591</v>
      </c>
      <c r="C34" s="118">
        <v>44308.629016203704</v>
      </c>
      <c r="D34" s="119" t="s">
        <v>2461</v>
      </c>
      <c r="E34" s="120">
        <v>629</v>
      </c>
      <c r="F34" s="146" t="str">
        <f>VLOOKUP(E34,VIP!$A$2:$O12772,2,0)</f>
        <v>DRBR24M</v>
      </c>
      <c r="G34" s="119" t="str">
        <f>VLOOKUP(E34,'LISTADO ATM'!$A$2:$B$899,2,0)</f>
        <v xml:space="preserve">ATM Oficina Americana Independencia I </v>
      </c>
      <c r="H34" s="119" t="str">
        <f>VLOOKUP(E34,VIP!$A$2:$O17693,7,FALSE)</f>
        <v>Si</v>
      </c>
      <c r="I34" s="119" t="str">
        <f>VLOOKUP(E34,VIP!$A$2:$O9658,8,FALSE)</f>
        <v>Si</v>
      </c>
      <c r="J34" s="119" t="str">
        <f>VLOOKUP(E34,VIP!$A$2:$O9608,8,FALSE)</f>
        <v>Si</v>
      </c>
      <c r="K34" s="119" t="str">
        <f>VLOOKUP(E34,VIP!$A$2:$O13182,6,0)</f>
        <v>SI</v>
      </c>
      <c r="L34" s="121" t="s">
        <v>2518</v>
      </c>
      <c r="M34" s="117" t="s">
        <v>2458</v>
      </c>
      <c r="N34" s="117" t="s">
        <v>2465</v>
      </c>
      <c r="O34" s="146" t="s">
        <v>2466</v>
      </c>
      <c r="P34" s="140"/>
      <c r="Q34" s="117" t="s">
        <v>2421</v>
      </c>
    </row>
    <row r="35" spans="1:17" ht="18" x14ac:dyDescent="0.25">
      <c r="A35" s="119" t="str">
        <f>VLOOKUP(E35,'LISTADO ATM'!$A$2:$C$900,3,0)</f>
        <v>DISTRITO NACIONAL</v>
      </c>
      <c r="B35" s="134">
        <v>335862643</v>
      </c>
      <c r="C35" s="118">
        <v>44308.641793981478</v>
      </c>
      <c r="D35" s="119" t="s">
        <v>2182</v>
      </c>
      <c r="E35" s="120">
        <v>517</v>
      </c>
      <c r="F35" s="146" t="str">
        <f>VLOOKUP(E35,VIP!$A$2:$O12781,2,0)</f>
        <v>DRBR517</v>
      </c>
      <c r="G35" s="119" t="str">
        <f>VLOOKUP(E35,'LISTADO ATM'!$A$2:$B$899,2,0)</f>
        <v xml:space="preserve">ATM Autobanco Oficina Sans Soucí </v>
      </c>
      <c r="H35" s="119" t="str">
        <f>VLOOKUP(E35,VIP!$A$2:$O17702,7,FALSE)</f>
        <v>Si</v>
      </c>
      <c r="I35" s="119" t="str">
        <f>VLOOKUP(E35,VIP!$A$2:$O9667,8,FALSE)</f>
        <v>Si</v>
      </c>
      <c r="J35" s="119" t="str">
        <f>VLOOKUP(E35,VIP!$A$2:$O9617,8,FALSE)</f>
        <v>Si</v>
      </c>
      <c r="K35" s="119" t="str">
        <f>VLOOKUP(E35,VIP!$A$2:$O13191,6,0)</f>
        <v>SI</v>
      </c>
      <c r="L35" s="121" t="s">
        <v>2221</v>
      </c>
      <c r="M35" s="117" t="s">
        <v>2458</v>
      </c>
      <c r="N35" s="117" t="s">
        <v>2465</v>
      </c>
      <c r="O35" s="146" t="s">
        <v>2467</v>
      </c>
      <c r="P35" s="140"/>
      <c r="Q35" s="117" t="s">
        <v>2221</v>
      </c>
    </row>
    <row r="36" spans="1:17" ht="18" x14ac:dyDescent="0.25">
      <c r="A36" s="119" t="str">
        <f>VLOOKUP(E36,'LISTADO ATM'!$A$2:$C$900,3,0)</f>
        <v>DISTRITO NACIONAL</v>
      </c>
      <c r="B36" s="134">
        <v>335862652</v>
      </c>
      <c r="C36" s="118">
        <v>44308.643738425926</v>
      </c>
      <c r="D36" s="119" t="s">
        <v>2182</v>
      </c>
      <c r="E36" s="120">
        <v>684</v>
      </c>
      <c r="F36" s="146" t="str">
        <f>VLOOKUP(E36,VIP!$A$2:$O12780,2,0)</f>
        <v>DRBR684</v>
      </c>
      <c r="G36" s="119" t="str">
        <f>VLOOKUP(E36,'LISTADO ATM'!$A$2:$B$899,2,0)</f>
        <v>ATM Estación Texaco Prolongación 27 Febrero</v>
      </c>
      <c r="H36" s="119" t="str">
        <f>VLOOKUP(E36,VIP!$A$2:$O17701,7,FALSE)</f>
        <v>NO</v>
      </c>
      <c r="I36" s="119" t="str">
        <f>VLOOKUP(E36,VIP!$A$2:$O9666,8,FALSE)</f>
        <v>NO</v>
      </c>
      <c r="J36" s="119" t="str">
        <f>VLOOKUP(E36,VIP!$A$2:$O9616,8,FALSE)</f>
        <v>NO</v>
      </c>
      <c r="K36" s="119" t="str">
        <f>VLOOKUP(E36,VIP!$A$2:$O13190,6,0)</f>
        <v>NO</v>
      </c>
      <c r="L36" s="121" t="s">
        <v>2481</v>
      </c>
      <c r="M36" s="117" t="s">
        <v>2458</v>
      </c>
      <c r="N36" s="117" t="s">
        <v>2465</v>
      </c>
      <c r="O36" s="146" t="s">
        <v>2467</v>
      </c>
      <c r="P36" s="140"/>
      <c r="Q36" s="117" t="s">
        <v>2481</v>
      </c>
    </row>
    <row r="37" spans="1:17" ht="18" x14ac:dyDescent="0.25">
      <c r="A37" s="119" t="str">
        <f>VLOOKUP(E37,'LISTADO ATM'!$A$2:$C$900,3,0)</f>
        <v>ESTE</v>
      </c>
      <c r="B37" s="134">
        <v>335862678</v>
      </c>
      <c r="C37" s="118">
        <v>44308.657083333332</v>
      </c>
      <c r="D37" s="119" t="s">
        <v>2182</v>
      </c>
      <c r="E37" s="120">
        <v>842</v>
      </c>
      <c r="F37" s="146" t="str">
        <f>VLOOKUP(E37,VIP!$A$2:$O12778,2,0)</f>
        <v>DRBR842</v>
      </c>
      <c r="G37" s="119" t="str">
        <f>VLOOKUP(E37,'LISTADO ATM'!$A$2:$B$899,2,0)</f>
        <v xml:space="preserve">ATM Plaza Orense II (La Romana) </v>
      </c>
      <c r="H37" s="119" t="str">
        <f>VLOOKUP(E37,VIP!$A$2:$O17699,7,FALSE)</f>
        <v>Si</v>
      </c>
      <c r="I37" s="119" t="str">
        <f>VLOOKUP(E37,VIP!$A$2:$O9664,8,FALSE)</f>
        <v>Si</v>
      </c>
      <c r="J37" s="119" t="str">
        <f>VLOOKUP(E37,VIP!$A$2:$O9614,8,FALSE)</f>
        <v>Si</v>
      </c>
      <c r="K37" s="119" t="str">
        <f>VLOOKUP(E37,VIP!$A$2:$O13188,6,0)</f>
        <v>NO</v>
      </c>
      <c r="L37" s="121" t="s">
        <v>2247</v>
      </c>
      <c r="M37" s="117" t="s">
        <v>2458</v>
      </c>
      <c r="N37" s="117" t="s">
        <v>2465</v>
      </c>
      <c r="O37" s="146" t="s">
        <v>2467</v>
      </c>
      <c r="P37" s="140"/>
      <c r="Q37" s="117" t="s">
        <v>2247</v>
      </c>
    </row>
    <row r="38" spans="1:17" ht="18" x14ac:dyDescent="0.25">
      <c r="A38" s="119" t="str">
        <f>VLOOKUP(E38,'LISTADO ATM'!$A$2:$C$900,3,0)</f>
        <v>SUR</v>
      </c>
      <c r="B38" s="134">
        <v>335862713</v>
      </c>
      <c r="C38" s="118">
        <v>44308.665266203701</v>
      </c>
      <c r="D38" s="119" t="s">
        <v>2182</v>
      </c>
      <c r="E38" s="120">
        <v>84</v>
      </c>
      <c r="F38" s="146" t="str">
        <f>VLOOKUP(E38,VIP!$A$2:$O12773,2,0)</f>
        <v>DRBR084</v>
      </c>
      <c r="G38" s="119" t="str">
        <f>VLOOKUP(E38,'LISTADO ATM'!$A$2:$B$899,2,0)</f>
        <v xml:space="preserve">ATM Oficina Multicentro Sirena San Cristóbal </v>
      </c>
      <c r="H38" s="119" t="str">
        <f>VLOOKUP(E38,VIP!$A$2:$O17694,7,FALSE)</f>
        <v>Si</v>
      </c>
      <c r="I38" s="119" t="str">
        <f>VLOOKUP(E38,VIP!$A$2:$O9659,8,FALSE)</f>
        <v>Si</v>
      </c>
      <c r="J38" s="119" t="str">
        <f>VLOOKUP(E38,VIP!$A$2:$O9609,8,FALSE)</f>
        <v>Si</v>
      </c>
      <c r="K38" s="119" t="str">
        <f>VLOOKUP(E38,VIP!$A$2:$O13183,6,0)</f>
        <v>SI</v>
      </c>
      <c r="L38" s="121" t="s">
        <v>2221</v>
      </c>
      <c r="M38" s="117" t="s">
        <v>2458</v>
      </c>
      <c r="N38" s="117" t="s">
        <v>2465</v>
      </c>
      <c r="O38" s="146" t="s">
        <v>2467</v>
      </c>
      <c r="P38" s="140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4">
        <v>335862815</v>
      </c>
      <c r="C39" s="118">
        <v>44308.689942129633</v>
      </c>
      <c r="D39" s="119" t="s">
        <v>2182</v>
      </c>
      <c r="E39" s="120">
        <v>671</v>
      </c>
      <c r="F39" s="146" t="str">
        <f>VLOOKUP(E39,VIP!$A$2:$O12775,2,0)</f>
        <v>DRBR671</v>
      </c>
      <c r="G39" s="119" t="str">
        <f>VLOOKUP(E39,'LISTADO ATM'!$A$2:$B$899,2,0)</f>
        <v>ATM Ayuntamiento Sto. Dgo. Norte</v>
      </c>
      <c r="H39" s="119" t="str">
        <f>VLOOKUP(E39,VIP!$A$2:$O17696,7,FALSE)</f>
        <v>Si</v>
      </c>
      <c r="I39" s="119" t="str">
        <f>VLOOKUP(E39,VIP!$A$2:$O9661,8,FALSE)</f>
        <v>Si</v>
      </c>
      <c r="J39" s="119" t="str">
        <f>VLOOKUP(E39,VIP!$A$2:$O9611,8,FALSE)</f>
        <v>Si</v>
      </c>
      <c r="K39" s="119" t="str">
        <f>VLOOKUP(E39,VIP!$A$2:$O13185,6,0)</f>
        <v>NO</v>
      </c>
      <c r="L39" s="121" t="s">
        <v>2430</v>
      </c>
      <c r="M39" s="117" t="s">
        <v>2458</v>
      </c>
      <c r="N39" s="117" t="s">
        <v>2465</v>
      </c>
      <c r="O39" s="146" t="s">
        <v>2467</v>
      </c>
      <c r="P39" s="140"/>
      <c r="Q39" s="117" t="s">
        <v>2430</v>
      </c>
    </row>
    <row r="40" spans="1:17" ht="18" x14ac:dyDescent="0.25">
      <c r="A40" s="119" t="str">
        <f>VLOOKUP(E40,'LISTADO ATM'!$A$2:$C$900,3,0)</f>
        <v>DISTRITO NACIONAL</v>
      </c>
      <c r="B40" s="134">
        <v>335862829</v>
      </c>
      <c r="C40" s="118">
        <v>44308.694976851853</v>
      </c>
      <c r="D40" s="119" t="s">
        <v>2485</v>
      </c>
      <c r="E40" s="120">
        <v>743</v>
      </c>
      <c r="F40" s="146" t="str">
        <f>VLOOKUP(E40,VIP!$A$2:$O12774,2,0)</f>
        <v>DRBR287</v>
      </c>
      <c r="G40" s="119" t="str">
        <f>VLOOKUP(E40,'LISTADO ATM'!$A$2:$B$899,2,0)</f>
        <v xml:space="preserve">ATM Oficina Los Frailes </v>
      </c>
      <c r="H40" s="119" t="str">
        <f>VLOOKUP(E40,VIP!$A$2:$O17695,7,FALSE)</f>
        <v>Si</v>
      </c>
      <c r="I40" s="119" t="str">
        <f>VLOOKUP(E40,VIP!$A$2:$O9660,8,FALSE)</f>
        <v>Si</v>
      </c>
      <c r="J40" s="119" t="str">
        <f>VLOOKUP(E40,VIP!$A$2:$O9610,8,FALSE)</f>
        <v>Si</v>
      </c>
      <c r="K40" s="119" t="str">
        <f>VLOOKUP(E40,VIP!$A$2:$O13184,6,0)</f>
        <v>SI</v>
      </c>
      <c r="L40" s="153" t="s">
        <v>2576</v>
      </c>
      <c r="M40" s="117" t="s">
        <v>2458</v>
      </c>
      <c r="N40" s="117" t="s">
        <v>2465</v>
      </c>
      <c r="O40" s="146" t="s">
        <v>2486</v>
      </c>
      <c r="P40" s="140"/>
      <c r="Q40" s="117" t="s">
        <v>2587</v>
      </c>
    </row>
    <row r="41" spans="1:17" ht="18" x14ac:dyDescent="0.25">
      <c r="A41" s="119" t="str">
        <f>VLOOKUP(E41,'LISTADO ATM'!$A$2:$C$900,3,0)</f>
        <v>DISTRITO NACIONAL</v>
      </c>
      <c r="B41" s="134">
        <v>335862852</v>
      </c>
      <c r="C41" s="118">
        <v>44308.704872685186</v>
      </c>
      <c r="D41" s="119" t="s">
        <v>2485</v>
      </c>
      <c r="E41" s="120">
        <v>911</v>
      </c>
      <c r="F41" s="146" t="str">
        <f>VLOOKUP(E41,VIP!$A$2:$O12786,2,0)</f>
        <v>DRBR911</v>
      </c>
      <c r="G41" s="119" t="str">
        <f>VLOOKUP(E41,'LISTADO ATM'!$A$2:$B$899,2,0)</f>
        <v xml:space="preserve">ATM Oficina Venezuela II </v>
      </c>
      <c r="H41" s="119" t="str">
        <f>VLOOKUP(E41,VIP!$A$2:$O17707,7,FALSE)</f>
        <v>Si</v>
      </c>
      <c r="I41" s="119" t="str">
        <f>VLOOKUP(E41,VIP!$A$2:$O9672,8,FALSE)</f>
        <v>Si</v>
      </c>
      <c r="J41" s="119" t="str">
        <f>VLOOKUP(E41,VIP!$A$2:$O9622,8,FALSE)</f>
        <v>Si</v>
      </c>
      <c r="K41" s="119" t="str">
        <f>VLOOKUP(E41,VIP!$A$2:$O13196,6,0)</f>
        <v>SI</v>
      </c>
      <c r="L41" s="121" t="s">
        <v>2452</v>
      </c>
      <c r="M41" s="117" t="s">
        <v>2458</v>
      </c>
      <c r="N41" s="117" t="s">
        <v>2465</v>
      </c>
      <c r="O41" s="146" t="s">
        <v>2486</v>
      </c>
      <c r="P41" s="140"/>
      <c r="Q41" s="117" t="s">
        <v>2452</v>
      </c>
    </row>
    <row r="42" spans="1:17" ht="18" x14ac:dyDescent="0.25">
      <c r="A42" s="119" t="str">
        <f>VLOOKUP(E42,'LISTADO ATM'!$A$2:$C$900,3,0)</f>
        <v>DISTRITO NACIONAL</v>
      </c>
      <c r="B42" s="134">
        <v>335862857</v>
      </c>
      <c r="C42" s="118">
        <v>44308.706458333334</v>
      </c>
      <c r="D42" s="119" t="s">
        <v>2485</v>
      </c>
      <c r="E42" s="120">
        <v>957</v>
      </c>
      <c r="F42" s="146" t="str">
        <f>VLOOKUP(E42,VIP!$A$2:$O12785,2,0)</f>
        <v>DRBR23F</v>
      </c>
      <c r="G42" s="119" t="str">
        <f>VLOOKUP(E42,'LISTADO ATM'!$A$2:$B$899,2,0)</f>
        <v xml:space="preserve">ATM Oficina Venezuela </v>
      </c>
      <c r="H42" s="119" t="str">
        <f>VLOOKUP(E42,VIP!$A$2:$O17706,7,FALSE)</f>
        <v>Si</v>
      </c>
      <c r="I42" s="119" t="str">
        <f>VLOOKUP(E42,VIP!$A$2:$O9671,8,FALSE)</f>
        <v>Si</v>
      </c>
      <c r="J42" s="119" t="str">
        <f>VLOOKUP(E42,VIP!$A$2:$O9621,8,FALSE)</f>
        <v>Si</v>
      </c>
      <c r="K42" s="119" t="str">
        <f>VLOOKUP(E42,VIP!$A$2:$O13195,6,0)</f>
        <v>SI</v>
      </c>
      <c r="L42" s="121" t="s">
        <v>2452</v>
      </c>
      <c r="M42" s="117" t="s">
        <v>2458</v>
      </c>
      <c r="N42" s="117" t="s">
        <v>2465</v>
      </c>
      <c r="O42" s="146" t="s">
        <v>2486</v>
      </c>
      <c r="P42" s="140"/>
      <c r="Q42" s="117" t="s">
        <v>2452</v>
      </c>
    </row>
    <row r="43" spans="1:17" ht="18" x14ac:dyDescent="0.25">
      <c r="A43" s="119" t="str">
        <f>VLOOKUP(E43,'LISTADO ATM'!$A$2:$C$900,3,0)</f>
        <v>DISTRITO NACIONAL</v>
      </c>
      <c r="B43" s="134">
        <v>335862866</v>
      </c>
      <c r="C43" s="118">
        <v>44308.709861111114</v>
      </c>
      <c r="D43" s="119" t="s">
        <v>2182</v>
      </c>
      <c r="E43" s="120">
        <v>812</v>
      </c>
      <c r="F43" s="146" t="str">
        <f>VLOOKUP(E43,VIP!$A$2:$O12784,2,0)</f>
        <v>DRBR812</v>
      </c>
      <c r="G43" s="119" t="str">
        <f>VLOOKUP(E43,'LISTADO ATM'!$A$2:$B$899,2,0)</f>
        <v xml:space="preserve">ATM Canasta del Pueblo </v>
      </c>
      <c r="H43" s="119" t="str">
        <f>VLOOKUP(E43,VIP!$A$2:$O17705,7,FALSE)</f>
        <v>Si</v>
      </c>
      <c r="I43" s="119" t="str">
        <f>VLOOKUP(E43,VIP!$A$2:$O9670,8,FALSE)</f>
        <v>Si</v>
      </c>
      <c r="J43" s="119" t="str">
        <f>VLOOKUP(E43,VIP!$A$2:$O9620,8,FALSE)</f>
        <v>Si</v>
      </c>
      <c r="K43" s="119" t="str">
        <f>VLOOKUP(E43,VIP!$A$2:$O13194,6,0)</f>
        <v>NO</v>
      </c>
      <c r="L43" s="121" t="s">
        <v>2221</v>
      </c>
      <c r="M43" s="117" t="s">
        <v>2458</v>
      </c>
      <c r="N43" s="117" t="s">
        <v>2465</v>
      </c>
      <c r="O43" s="146" t="s">
        <v>2467</v>
      </c>
      <c r="P43" s="140"/>
      <c r="Q43" s="117" t="s">
        <v>2221</v>
      </c>
    </row>
    <row r="44" spans="1:17" ht="18" x14ac:dyDescent="0.25">
      <c r="A44" s="119" t="str">
        <f>VLOOKUP(E44,'LISTADO ATM'!$A$2:$C$900,3,0)</f>
        <v>DISTRITO NACIONAL</v>
      </c>
      <c r="B44" s="134">
        <v>335862875</v>
      </c>
      <c r="C44" s="118">
        <v>44308.713518518518</v>
      </c>
      <c r="D44" s="119" t="s">
        <v>2182</v>
      </c>
      <c r="E44" s="120">
        <v>515</v>
      </c>
      <c r="F44" s="146" t="str">
        <f>VLOOKUP(E44,VIP!$A$2:$O12783,2,0)</f>
        <v>DRBR515</v>
      </c>
      <c r="G44" s="119" t="str">
        <f>VLOOKUP(E44,'LISTADO ATM'!$A$2:$B$899,2,0)</f>
        <v xml:space="preserve">ATM Oficina Agora Mall I </v>
      </c>
      <c r="H44" s="119" t="str">
        <f>VLOOKUP(E44,VIP!$A$2:$O17704,7,FALSE)</f>
        <v>Si</v>
      </c>
      <c r="I44" s="119" t="str">
        <f>VLOOKUP(E44,VIP!$A$2:$O9669,8,FALSE)</f>
        <v>Si</v>
      </c>
      <c r="J44" s="119" t="str">
        <f>VLOOKUP(E44,VIP!$A$2:$O9619,8,FALSE)</f>
        <v>Si</v>
      </c>
      <c r="K44" s="119" t="str">
        <f>VLOOKUP(E44,VIP!$A$2:$O13193,6,0)</f>
        <v>SI</v>
      </c>
      <c r="L44" s="121" t="s">
        <v>2481</v>
      </c>
      <c r="M44" s="117" t="s">
        <v>2458</v>
      </c>
      <c r="N44" s="117" t="s">
        <v>2465</v>
      </c>
      <c r="O44" s="146" t="s">
        <v>2467</v>
      </c>
      <c r="P44" s="140"/>
      <c r="Q44" s="117" t="s">
        <v>2481</v>
      </c>
    </row>
    <row r="45" spans="1:17" ht="18" x14ac:dyDescent="0.25">
      <c r="A45" s="119" t="str">
        <f>VLOOKUP(E45,'LISTADO ATM'!$A$2:$C$900,3,0)</f>
        <v>DISTRITO NACIONAL</v>
      </c>
      <c r="B45" s="134">
        <v>335862880</v>
      </c>
      <c r="C45" s="118">
        <v>44308.715046296296</v>
      </c>
      <c r="D45" s="119" t="s">
        <v>2182</v>
      </c>
      <c r="E45" s="120">
        <v>146</v>
      </c>
      <c r="F45" s="146" t="str">
        <f>VLOOKUP(E45,VIP!$A$2:$O12782,2,0)</f>
        <v>DRBR146</v>
      </c>
      <c r="G45" s="119" t="str">
        <f>VLOOKUP(E45,'LISTADO ATM'!$A$2:$B$899,2,0)</f>
        <v xml:space="preserve">ATM Tribunal Superior Constitucional </v>
      </c>
      <c r="H45" s="119" t="str">
        <f>VLOOKUP(E45,VIP!$A$2:$O17703,7,FALSE)</f>
        <v>Si</v>
      </c>
      <c r="I45" s="119" t="str">
        <f>VLOOKUP(E45,VIP!$A$2:$O9668,8,FALSE)</f>
        <v>Si</v>
      </c>
      <c r="J45" s="119" t="str">
        <f>VLOOKUP(E45,VIP!$A$2:$O9618,8,FALSE)</f>
        <v>Si</v>
      </c>
      <c r="K45" s="119" t="str">
        <f>VLOOKUP(E45,VIP!$A$2:$O13192,6,0)</f>
        <v>NO</v>
      </c>
      <c r="L45" s="121" t="s">
        <v>2221</v>
      </c>
      <c r="M45" s="117" t="s">
        <v>2458</v>
      </c>
      <c r="N45" s="117" t="s">
        <v>2465</v>
      </c>
      <c r="O45" s="146" t="s">
        <v>2467</v>
      </c>
      <c r="P45" s="140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4">
        <v>335862888</v>
      </c>
      <c r="C46" s="118">
        <v>44308.718622685185</v>
      </c>
      <c r="D46" s="119" t="s">
        <v>2182</v>
      </c>
      <c r="E46" s="120">
        <v>943</v>
      </c>
      <c r="F46" s="146" t="str">
        <f>VLOOKUP(E46,VIP!$A$2:$O12781,2,0)</f>
        <v>DRBR16K</v>
      </c>
      <c r="G46" s="119" t="str">
        <f>VLOOKUP(E46,'LISTADO ATM'!$A$2:$B$899,2,0)</f>
        <v xml:space="preserve">ATM Oficina Tránsito Terreste </v>
      </c>
      <c r="H46" s="119" t="str">
        <f>VLOOKUP(E46,VIP!$A$2:$O17702,7,FALSE)</f>
        <v>Si</v>
      </c>
      <c r="I46" s="119" t="str">
        <f>VLOOKUP(E46,VIP!$A$2:$O9667,8,FALSE)</f>
        <v>Si</v>
      </c>
      <c r="J46" s="119" t="str">
        <f>VLOOKUP(E46,VIP!$A$2:$O9617,8,FALSE)</f>
        <v>Si</v>
      </c>
      <c r="K46" s="119" t="str">
        <f>VLOOKUP(E46,VIP!$A$2:$O13191,6,0)</f>
        <v>NO</v>
      </c>
      <c r="L46" s="121" t="s">
        <v>2221</v>
      </c>
      <c r="M46" s="117" t="s">
        <v>2458</v>
      </c>
      <c r="N46" s="117" t="s">
        <v>2465</v>
      </c>
      <c r="O46" s="146" t="s">
        <v>2467</v>
      </c>
      <c r="P46" s="140"/>
      <c r="Q46" s="117" t="s">
        <v>2221</v>
      </c>
    </row>
    <row r="47" spans="1:17" ht="18" x14ac:dyDescent="0.25">
      <c r="A47" s="119" t="str">
        <f>VLOOKUP(E47,'LISTADO ATM'!$A$2:$C$900,3,0)</f>
        <v>NORTE</v>
      </c>
      <c r="B47" s="134">
        <v>335862898</v>
      </c>
      <c r="C47" s="118">
        <v>44308.720405092594</v>
      </c>
      <c r="D47" s="119" t="s">
        <v>2183</v>
      </c>
      <c r="E47" s="120">
        <v>262</v>
      </c>
      <c r="F47" s="146" t="str">
        <f>VLOOKUP(E47,VIP!$A$2:$O12780,2,0)</f>
        <v>DRBR262</v>
      </c>
      <c r="G47" s="119" t="str">
        <f>VLOOKUP(E47,'LISTADO ATM'!$A$2:$B$899,2,0)</f>
        <v xml:space="preserve">ATM Oficina Obras Públicas (Santiago) </v>
      </c>
      <c r="H47" s="119" t="str">
        <f>VLOOKUP(E47,VIP!$A$2:$O17701,7,FALSE)</f>
        <v>Si</v>
      </c>
      <c r="I47" s="119" t="str">
        <f>VLOOKUP(E47,VIP!$A$2:$O9666,8,FALSE)</f>
        <v>Si</v>
      </c>
      <c r="J47" s="119" t="str">
        <f>VLOOKUP(E47,VIP!$A$2:$O9616,8,FALSE)</f>
        <v>Si</v>
      </c>
      <c r="K47" s="119" t="str">
        <f>VLOOKUP(E47,VIP!$A$2:$O13190,6,0)</f>
        <v>SI</v>
      </c>
      <c r="L47" s="121" t="s">
        <v>2221</v>
      </c>
      <c r="M47" s="117" t="s">
        <v>2458</v>
      </c>
      <c r="N47" s="117" t="s">
        <v>2465</v>
      </c>
      <c r="O47" s="146" t="s">
        <v>2494</v>
      </c>
      <c r="P47" s="140"/>
      <c r="Q47" s="117" t="s">
        <v>2221</v>
      </c>
    </row>
    <row r="48" spans="1:17" ht="18" x14ac:dyDescent="0.25">
      <c r="A48" s="119" t="str">
        <f>VLOOKUP(E48,'LISTADO ATM'!$A$2:$C$900,3,0)</f>
        <v>NORTE</v>
      </c>
      <c r="B48" s="134">
        <v>335862904</v>
      </c>
      <c r="C48" s="118">
        <v>44308.722743055558</v>
      </c>
      <c r="D48" s="119" t="s">
        <v>2183</v>
      </c>
      <c r="E48" s="120">
        <v>944</v>
      </c>
      <c r="F48" s="146" t="str">
        <f>VLOOKUP(E48,VIP!$A$2:$O12778,2,0)</f>
        <v>DRBR944</v>
      </c>
      <c r="G48" s="119" t="str">
        <f>VLOOKUP(E48,'LISTADO ATM'!$A$2:$B$899,2,0)</f>
        <v xml:space="preserve">ATM UNP Mao </v>
      </c>
      <c r="H48" s="119" t="str">
        <f>VLOOKUP(E48,VIP!$A$2:$O17699,7,FALSE)</f>
        <v>Si</v>
      </c>
      <c r="I48" s="119" t="str">
        <f>VLOOKUP(E48,VIP!$A$2:$O9664,8,FALSE)</f>
        <v>Si</v>
      </c>
      <c r="J48" s="119" t="str">
        <f>VLOOKUP(E48,VIP!$A$2:$O9614,8,FALSE)</f>
        <v>Si</v>
      </c>
      <c r="K48" s="119" t="str">
        <f>VLOOKUP(E48,VIP!$A$2:$O13188,6,0)</f>
        <v>NO</v>
      </c>
      <c r="L48" s="121" t="s">
        <v>2481</v>
      </c>
      <c r="M48" s="117" t="s">
        <v>2458</v>
      </c>
      <c r="N48" s="117" t="s">
        <v>2465</v>
      </c>
      <c r="O48" s="146" t="s">
        <v>2494</v>
      </c>
      <c r="P48" s="140"/>
      <c r="Q48" s="117" t="s">
        <v>2481</v>
      </c>
    </row>
    <row r="49" spans="1:17" ht="18" x14ac:dyDescent="0.25">
      <c r="A49" s="119" t="str">
        <f>VLOOKUP(E49,'LISTADO ATM'!$A$2:$C$900,3,0)</f>
        <v>DISTRITO NACIONAL</v>
      </c>
      <c r="B49" s="134">
        <v>335862907</v>
      </c>
      <c r="C49" s="118">
        <v>44308.724861111114</v>
      </c>
      <c r="D49" s="119" t="s">
        <v>2182</v>
      </c>
      <c r="E49" s="120">
        <v>696</v>
      </c>
      <c r="F49" s="146" t="str">
        <f>VLOOKUP(E49,VIP!$A$2:$O12777,2,0)</f>
        <v>DRBR696</v>
      </c>
      <c r="G49" s="119" t="str">
        <f>VLOOKUP(E49,'LISTADO ATM'!$A$2:$B$899,2,0)</f>
        <v>ATM Olé Jacobo Majluta</v>
      </c>
      <c r="H49" s="119" t="str">
        <f>VLOOKUP(E49,VIP!$A$2:$O17698,7,FALSE)</f>
        <v>Si</v>
      </c>
      <c r="I49" s="119" t="str">
        <f>VLOOKUP(E49,VIP!$A$2:$O9663,8,FALSE)</f>
        <v>Si</v>
      </c>
      <c r="J49" s="119" t="str">
        <f>VLOOKUP(E49,VIP!$A$2:$O9613,8,FALSE)</f>
        <v>Si</v>
      </c>
      <c r="K49" s="119" t="str">
        <f>VLOOKUP(E49,VIP!$A$2:$O13187,6,0)</f>
        <v>NO</v>
      </c>
      <c r="L49" s="121" t="s">
        <v>2221</v>
      </c>
      <c r="M49" s="117" t="s">
        <v>2458</v>
      </c>
      <c r="N49" s="117" t="s">
        <v>2465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>
        <v>335862910</v>
      </c>
      <c r="C50" s="118">
        <v>44308.727870370371</v>
      </c>
      <c r="D50" s="119" t="s">
        <v>2182</v>
      </c>
      <c r="E50" s="120">
        <v>792</v>
      </c>
      <c r="F50" s="146" t="str">
        <f>VLOOKUP(E50,VIP!$A$2:$O12776,2,0)</f>
        <v>DRBR792</v>
      </c>
      <c r="G50" s="119" t="str">
        <f>VLOOKUP(E50,'LISTADO ATM'!$A$2:$B$899,2,0)</f>
        <v>ATM Hospital Salvador de Gautier</v>
      </c>
      <c r="H50" s="119" t="str">
        <f>VLOOKUP(E50,VIP!$A$2:$O17697,7,FALSE)</f>
        <v>Si</v>
      </c>
      <c r="I50" s="119" t="str">
        <f>VLOOKUP(E50,VIP!$A$2:$O9662,8,FALSE)</f>
        <v>Si</v>
      </c>
      <c r="J50" s="119" t="str">
        <f>VLOOKUP(E50,VIP!$A$2:$O9612,8,FALSE)</f>
        <v>Si</v>
      </c>
      <c r="K50" s="119" t="str">
        <f>VLOOKUP(E50,VIP!$A$2:$O13186,6,0)</f>
        <v>NO</v>
      </c>
      <c r="L50" s="121" t="s">
        <v>2221</v>
      </c>
      <c r="M50" s="117" t="s">
        <v>2458</v>
      </c>
      <c r="N50" s="117" t="s">
        <v>2465</v>
      </c>
      <c r="O50" s="146" t="s">
        <v>2467</v>
      </c>
      <c r="P50" s="140"/>
      <c r="Q50" s="117" t="s">
        <v>2221</v>
      </c>
    </row>
    <row r="51" spans="1:17" ht="18" x14ac:dyDescent="0.25">
      <c r="A51" s="119" t="str">
        <f>VLOOKUP(E51,'LISTADO ATM'!$A$2:$C$900,3,0)</f>
        <v>DISTRITO NACIONAL</v>
      </c>
      <c r="B51" s="134">
        <v>335862912</v>
      </c>
      <c r="C51" s="118">
        <v>44308.728460648148</v>
      </c>
      <c r="D51" s="119" t="s">
        <v>2182</v>
      </c>
      <c r="E51" s="120">
        <v>239</v>
      </c>
      <c r="F51" s="146" t="str">
        <f>VLOOKUP(E51,VIP!$A$2:$O12775,2,0)</f>
        <v>DRBR239</v>
      </c>
      <c r="G51" s="119" t="str">
        <f>VLOOKUP(E51,'LISTADO ATM'!$A$2:$B$899,2,0)</f>
        <v xml:space="preserve">ATM Autobanco Charles de Gaulle </v>
      </c>
      <c r="H51" s="119" t="str">
        <f>VLOOKUP(E51,VIP!$A$2:$O17696,7,FALSE)</f>
        <v>Si</v>
      </c>
      <c r="I51" s="119" t="str">
        <f>VLOOKUP(E51,VIP!$A$2:$O9661,8,FALSE)</f>
        <v>Si</v>
      </c>
      <c r="J51" s="119" t="str">
        <f>VLOOKUP(E51,VIP!$A$2:$O9611,8,FALSE)</f>
        <v>Si</v>
      </c>
      <c r="K51" s="119" t="str">
        <f>VLOOKUP(E51,VIP!$A$2:$O13185,6,0)</f>
        <v>SI</v>
      </c>
      <c r="L51" s="121" t="s">
        <v>2221</v>
      </c>
      <c r="M51" s="117" t="s">
        <v>2458</v>
      </c>
      <c r="N51" s="117" t="s">
        <v>2465</v>
      </c>
      <c r="O51" s="146" t="s">
        <v>2467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>
        <v>335862935</v>
      </c>
      <c r="C52" s="118">
        <v>44308.753703703704</v>
      </c>
      <c r="D52" s="119" t="s">
        <v>2182</v>
      </c>
      <c r="E52" s="120">
        <v>932</v>
      </c>
      <c r="F52" s="146" t="str">
        <f>VLOOKUP(E52,VIP!$A$2:$O12776,2,0)</f>
        <v>DRBR01E</v>
      </c>
      <c r="G52" s="119" t="str">
        <f>VLOOKUP(E52,'LISTADO ATM'!$A$2:$B$899,2,0)</f>
        <v xml:space="preserve">ATM Banco Agrícola </v>
      </c>
      <c r="H52" s="119" t="str">
        <f>VLOOKUP(E52,VIP!$A$2:$O17697,7,FALSE)</f>
        <v>Si</v>
      </c>
      <c r="I52" s="119" t="str">
        <f>VLOOKUP(E52,VIP!$A$2:$O9662,8,FALSE)</f>
        <v>Si</v>
      </c>
      <c r="J52" s="119" t="str">
        <f>VLOOKUP(E52,VIP!$A$2:$O9612,8,FALSE)</f>
        <v>Si</v>
      </c>
      <c r="K52" s="119" t="str">
        <f>VLOOKUP(E52,VIP!$A$2:$O13186,6,0)</f>
        <v>NO</v>
      </c>
      <c r="L52" s="121" t="s">
        <v>2430</v>
      </c>
      <c r="M52" s="117" t="s">
        <v>2458</v>
      </c>
      <c r="N52" s="117" t="s">
        <v>2465</v>
      </c>
      <c r="O52" s="146" t="s">
        <v>2467</v>
      </c>
      <c r="P52" s="140"/>
      <c r="Q52" s="117" t="s">
        <v>2430</v>
      </c>
    </row>
    <row r="53" spans="1:17" ht="18" x14ac:dyDescent="0.25">
      <c r="A53" s="119" t="str">
        <f>VLOOKUP(E53,'LISTADO ATM'!$A$2:$C$900,3,0)</f>
        <v>SUR</v>
      </c>
      <c r="B53" s="134">
        <v>335862950</v>
      </c>
      <c r="C53" s="118">
        <v>44308.81659722222</v>
      </c>
      <c r="D53" s="119" t="s">
        <v>2182</v>
      </c>
      <c r="E53" s="120">
        <v>968</v>
      </c>
      <c r="F53" s="146" t="str">
        <f>VLOOKUP(E53,VIP!$A$2:$O12778,2,0)</f>
        <v>DRBR24I</v>
      </c>
      <c r="G53" s="119" t="str">
        <f>VLOOKUP(E53,'LISTADO ATM'!$A$2:$B$899,2,0)</f>
        <v xml:space="preserve">ATM UNP Mercado Baní </v>
      </c>
      <c r="H53" s="119" t="str">
        <f>VLOOKUP(E53,VIP!$A$2:$O17699,7,FALSE)</f>
        <v>Si</v>
      </c>
      <c r="I53" s="119" t="str">
        <f>VLOOKUP(E53,VIP!$A$2:$O9664,8,FALSE)</f>
        <v>Si</v>
      </c>
      <c r="J53" s="119" t="str">
        <f>VLOOKUP(E53,VIP!$A$2:$O9614,8,FALSE)</f>
        <v>Si</v>
      </c>
      <c r="K53" s="119" t="str">
        <f>VLOOKUP(E53,VIP!$A$2:$O13188,6,0)</f>
        <v>SI</v>
      </c>
      <c r="L53" s="121" t="s">
        <v>2430</v>
      </c>
      <c r="M53" s="117" t="s">
        <v>2458</v>
      </c>
      <c r="N53" s="117" t="s">
        <v>2465</v>
      </c>
      <c r="O53" s="146" t="s">
        <v>2467</v>
      </c>
      <c r="P53" s="140"/>
      <c r="Q53" s="117" t="s">
        <v>2430</v>
      </c>
    </row>
    <row r="54" spans="1:17" ht="18" x14ac:dyDescent="0.25">
      <c r="A54" s="119" t="str">
        <f>VLOOKUP(E54,'LISTADO ATM'!$A$2:$C$900,3,0)</f>
        <v>DISTRITO NACIONAL</v>
      </c>
      <c r="B54" s="134">
        <v>335862961</v>
      </c>
      <c r="C54" s="118">
        <v>44308.951192129629</v>
      </c>
      <c r="D54" s="119" t="s">
        <v>2485</v>
      </c>
      <c r="E54" s="120">
        <v>722</v>
      </c>
      <c r="F54" s="146" t="str">
        <f>VLOOKUP(E54,VIP!$A$2:$O12777,2,0)</f>
        <v>DRBR393</v>
      </c>
      <c r="G54" s="119" t="str">
        <f>VLOOKUP(E54,'LISTADO ATM'!$A$2:$B$899,2,0)</f>
        <v xml:space="preserve">ATM Oficina Charles de Gaulle III </v>
      </c>
      <c r="H54" s="119" t="str">
        <f>VLOOKUP(E54,VIP!$A$2:$O17698,7,FALSE)</f>
        <v>Si</v>
      </c>
      <c r="I54" s="119" t="str">
        <f>VLOOKUP(E54,VIP!$A$2:$O9663,8,FALSE)</f>
        <v>Si</v>
      </c>
      <c r="J54" s="119" t="str">
        <f>VLOOKUP(E54,VIP!$A$2:$O9613,8,FALSE)</f>
        <v>Si</v>
      </c>
      <c r="K54" s="119" t="str">
        <f>VLOOKUP(E54,VIP!$A$2:$O13187,6,0)</f>
        <v>SI</v>
      </c>
      <c r="L54" s="121" t="s">
        <v>2421</v>
      </c>
      <c r="M54" s="117" t="s">
        <v>2458</v>
      </c>
      <c r="N54" s="117" t="s">
        <v>2465</v>
      </c>
      <c r="O54" s="146" t="s">
        <v>2486</v>
      </c>
      <c r="P54" s="140"/>
      <c r="Q54" s="117" t="s">
        <v>2421</v>
      </c>
    </row>
    <row r="55" spans="1:17" ht="18" x14ac:dyDescent="0.25">
      <c r="A55" s="119" t="str">
        <f>VLOOKUP(E55,'LISTADO ATM'!$A$2:$C$900,3,0)</f>
        <v>DISTRITO NACIONAL</v>
      </c>
      <c r="B55" s="134">
        <v>335862962</v>
      </c>
      <c r="C55" s="118">
        <v>44308.97587962963</v>
      </c>
      <c r="D55" s="119" t="s">
        <v>2182</v>
      </c>
      <c r="E55" s="120">
        <v>184</v>
      </c>
      <c r="F55" s="146" t="str">
        <f>VLOOKUP(E55,VIP!$A$2:$O12790,2,0)</f>
        <v>DRBR184</v>
      </c>
      <c r="G55" s="119" t="str">
        <f>VLOOKUP(E55,'LISTADO ATM'!$A$2:$B$899,2,0)</f>
        <v xml:space="preserve">ATM Hermanas Mirabal </v>
      </c>
      <c r="H55" s="119" t="str">
        <f>VLOOKUP(E55,VIP!$A$2:$O17711,7,FALSE)</f>
        <v>Si</v>
      </c>
      <c r="I55" s="119" t="str">
        <f>VLOOKUP(E55,VIP!$A$2:$O9676,8,FALSE)</f>
        <v>Si</v>
      </c>
      <c r="J55" s="119" t="str">
        <f>VLOOKUP(E55,VIP!$A$2:$O9626,8,FALSE)</f>
        <v>Si</v>
      </c>
      <c r="K55" s="119" t="str">
        <f>VLOOKUP(E55,VIP!$A$2:$O13200,6,0)</f>
        <v>SI</v>
      </c>
      <c r="L55" s="121" t="s">
        <v>2221</v>
      </c>
      <c r="M55" s="117" t="s">
        <v>2458</v>
      </c>
      <c r="N55" s="117" t="s">
        <v>2465</v>
      </c>
      <c r="O55" s="146" t="s">
        <v>2467</v>
      </c>
      <c r="P55" s="140"/>
      <c r="Q55" s="117" t="s">
        <v>2221</v>
      </c>
    </row>
    <row r="56" spans="1:17" ht="18" x14ac:dyDescent="0.25">
      <c r="A56" s="119" t="str">
        <f>VLOOKUP(E56,'LISTADO ATM'!$A$2:$C$900,3,0)</f>
        <v>NORTE</v>
      </c>
      <c r="B56" s="134">
        <v>335862963</v>
      </c>
      <c r="C56" s="118">
        <v>44308.976400462961</v>
      </c>
      <c r="D56" s="119" t="s">
        <v>2183</v>
      </c>
      <c r="E56" s="120">
        <v>275</v>
      </c>
      <c r="F56" s="146" t="str">
        <f>VLOOKUP(E56,VIP!$A$2:$O12789,2,0)</f>
        <v>DRBR275</v>
      </c>
      <c r="G56" s="119" t="str">
        <f>VLOOKUP(E56,'LISTADO ATM'!$A$2:$B$899,2,0)</f>
        <v xml:space="preserve">ATM Autobanco Duarte Stgo. II </v>
      </c>
      <c r="H56" s="119" t="str">
        <f>VLOOKUP(E56,VIP!$A$2:$O17710,7,FALSE)</f>
        <v>Si</v>
      </c>
      <c r="I56" s="119" t="str">
        <f>VLOOKUP(E56,VIP!$A$2:$O9675,8,FALSE)</f>
        <v>Si</v>
      </c>
      <c r="J56" s="119" t="str">
        <f>VLOOKUP(E56,VIP!$A$2:$O9625,8,FALSE)</f>
        <v>Si</v>
      </c>
      <c r="K56" s="119" t="str">
        <f>VLOOKUP(E56,VIP!$A$2:$O13199,6,0)</f>
        <v>NO</v>
      </c>
      <c r="L56" s="121" t="s">
        <v>2221</v>
      </c>
      <c r="M56" s="117" t="s">
        <v>2458</v>
      </c>
      <c r="N56" s="117" t="s">
        <v>2465</v>
      </c>
      <c r="O56" s="146" t="s">
        <v>2494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>
        <v>335862964</v>
      </c>
      <c r="C57" s="118">
        <v>44308.977430555555</v>
      </c>
      <c r="D57" s="119" t="s">
        <v>2182</v>
      </c>
      <c r="E57" s="120">
        <v>953</v>
      </c>
      <c r="F57" s="146" t="str">
        <f>VLOOKUP(E57,VIP!$A$2:$O12788,2,0)</f>
        <v>DRBR01I</v>
      </c>
      <c r="G57" s="119" t="str">
        <f>VLOOKUP(E57,'LISTADO ATM'!$A$2:$B$899,2,0)</f>
        <v xml:space="preserve">ATM Estafeta Dirección General de Pasaportes/Migración </v>
      </c>
      <c r="H57" s="119" t="str">
        <f>VLOOKUP(E57,VIP!$A$2:$O17709,7,FALSE)</f>
        <v>Si</v>
      </c>
      <c r="I57" s="119" t="str">
        <f>VLOOKUP(E57,VIP!$A$2:$O9674,8,FALSE)</f>
        <v>Si</v>
      </c>
      <c r="J57" s="119" t="str">
        <f>VLOOKUP(E57,VIP!$A$2:$O9624,8,FALSE)</f>
        <v>Si</v>
      </c>
      <c r="K57" s="119" t="str">
        <f>VLOOKUP(E57,VIP!$A$2:$O13198,6,0)</f>
        <v>No</v>
      </c>
      <c r="L57" s="121" t="s">
        <v>2221</v>
      </c>
      <c r="M57" s="117" t="s">
        <v>2458</v>
      </c>
      <c r="N57" s="117" t="s">
        <v>2465</v>
      </c>
      <c r="O57" s="146" t="s">
        <v>2467</v>
      </c>
      <c r="P57" s="140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4">
        <v>335862965</v>
      </c>
      <c r="C58" s="118">
        <v>44308.978738425925</v>
      </c>
      <c r="D58" s="119" t="s">
        <v>2182</v>
      </c>
      <c r="E58" s="120">
        <v>57</v>
      </c>
      <c r="F58" s="146" t="str">
        <f>VLOOKUP(E58,VIP!$A$2:$O12787,2,0)</f>
        <v>DRBR057</v>
      </c>
      <c r="G58" s="119" t="str">
        <f>VLOOKUP(E58,'LISTADO ATM'!$A$2:$B$899,2,0)</f>
        <v xml:space="preserve">ATM Oficina Malecon Center </v>
      </c>
      <c r="H58" s="119" t="str">
        <f>VLOOKUP(E58,VIP!$A$2:$O17708,7,FALSE)</f>
        <v>Si</v>
      </c>
      <c r="I58" s="119" t="str">
        <f>VLOOKUP(E58,VIP!$A$2:$O9673,8,FALSE)</f>
        <v>Si</v>
      </c>
      <c r="J58" s="119" t="str">
        <f>VLOOKUP(E58,VIP!$A$2:$O9623,8,FALSE)</f>
        <v>Si</v>
      </c>
      <c r="K58" s="119" t="str">
        <f>VLOOKUP(E58,VIP!$A$2:$O13197,6,0)</f>
        <v>NO</v>
      </c>
      <c r="L58" s="121" t="s">
        <v>2221</v>
      </c>
      <c r="M58" s="117" t="s">
        <v>2458</v>
      </c>
      <c r="N58" s="117" t="s">
        <v>2465</v>
      </c>
      <c r="O58" s="146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335862966</v>
      </c>
      <c r="C59" s="118">
        <v>44308.979513888888</v>
      </c>
      <c r="D59" s="119" t="s">
        <v>2182</v>
      </c>
      <c r="E59" s="120">
        <v>115</v>
      </c>
      <c r="F59" s="146" t="str">
        <f>VLOOKUP(E59,VIP!$A$2:$O12786,2,0)</f>
        <v>DRBR115</v>
      </c>
      <c r="G59" s="119" t="str">
        <f>VLOOKUP(E59,'LISTADO ATM'!$A$2:$B$899,2,0)</f>
        <v xml:space="preserve">ATM Oficina Megacentro I </v>
      </c>
      <c r="H59" s="119" t="str">
        <f>VLOOKUP(E59,VIP!$A$2:$O17707,7,FALSE)</f>
        <v>Si</v>
      </c>
      <c r="I59" s="119" t="str">
        <f>VLOOKUP(E59,VIP!$A$2:$O9672,8,FALSE)</f>
        <v>Si</v>
      </c>
      <c r="J59" s="119" t="str">
        <f>VLOOKUP(E59,VIP!$A$2:$O9622,8,FALSE)</f>
        <v>Si</v>
      </c>
      <c r="K59" s="119" t="str">
        <f>VLOOKUP(E59,VIP!$A$2:$O13196,6,0)</f>
        <v>SI</v>
      </c>
      <c r="L59" s="121" t="s">
        <v>2221</v>
      </c>
      <c r="M59" s="117" t="s">
        <v>2458</v>
      </c>
      <c r="N59" s="117" t="s">
        <v>2465</v>
      </c>
      <c r="O59" s="146" t="s">
        <v>2467</v>
      </c>
      <c r="P59" s="140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4">
        <v>335862968</v>
      </c>
      <c r="C60" s="118">
        <v>44308.981631944444</v>
      </c>
      <c r="D60" s="119" t="s">
        <v>2182</v>
      </c>
      <c r="E60" s="120">
        <v>816</v>
      </c>
      <c r="F60" s="146" t="str">
        <f>VLOOKUP(E60,VIP!$A$2:$O12784,2,0)</f>
        <v>DRBR816</v>
      </c>
      <c r="G60" s="119" t="str">
        <f>VLOOKUP(E60,'LISTADO ATM'!$A$2:$B$899,2,0)</f>
        <v xml:space="preserve">ATM Oficina Pedro Brand </v>
      </c>
      <c r="H60" s="119" t="str">
        <f>VLOOKUP(E60,VIP!$A$2:$O17705,7,FALSE)</f>
        <v>Si</v>
      </c>
      <c r="I60" s="119" t="str">
        <f>VLOOKUP(E60,VIP!$A$2:$O9670,8,FALSE)</f>
        <v>Si</v>
      </c>
      <c r="J60" s="119" t="str">
        <f>VLOOKUP(E60,VIP!$A$2:$O9620,8,FALSE)</f>
        <v>Si</v>
      </c>
      <c r="K60" s="119" t="str">
        <f>VLOOKUP(E60,VIP!$A$2:$O13194,6,0)</f>
        <v>NO</v>
      </c>
      <c r="L60" s="121" t="s">
        <v>2221</v>
      </c>
      <c r="M60" s="117" t="s">
        <v>2458</v>
      </c>
      <c r="N60" s="117" t="s">
        <v>2465</v>
      </c>
      <c r="O60" s="146" t="s">
        <v>2467</v>
      </c>
      <c r="P60" s="140"/>
      <c r="Q60" s="117" t="s">
        <v>2221</v>
      </c>
    </row>
    <row r="61" spans="1:17" ht="18" x14ac:dyDescent="0.25">
      <c r="A61" s="119" t="str">
        <f>VLOOKUP(E61,'LISTADO ATM'!$A$2:$C$900,3,0)</f>
        <v>ESTE</v>
      </c>
      <c r="B61" s="134">
        <v>335862969</v>
      </c>
      <c r="C61" s="118">
        <v>44308.982268518521</v>
      </c>
      <c r="D61" s="119" t="s">
        <v>2182</v>
      </c>
      <c r="E61" s="120">
        <v>104</v>
      </c>
      <c r="F61" s="146" t="str">
        <f>VLOOKUP(E61,VIP!$A$2:$O12783,2,0)</f>
        <v>DRBR104</v>
      </c>
      <c r="G61" s="119" t="str">
        <f>VLOOKUP(E61,'LISTADO ATM'!$A$2:$B$899,2,0)</f>
        <v xml:space="preserve">ATM Jumbo Higuey </v>
      </c>
      <c r="H61" s="119" t="str">
        <f>VLOOKUP(E61,VIP!$A$2:$O17704,7,FALSE)</f>
        <v>Si</v>
      </c>
      <c r="I61" s="119" t="str">
        <f>VLOOKUP(E61,VIP!$A$2:$O9669,8,FALSE)</f>
        <v>Si</v>
      </c>
      <c r="J61" s="119" t="str">
        <f>VLOOKUP(E61,VIP!$A$2:$O9619,8,FALSE)</f>
        <v>Si</v>
      </c>
      <c r="K61" s="119" t="str">
        <f>VLOOKUP(E61,VIP!$A$2:$O13193,6,0)</f>
        <v>NO</v>
      </c>
      <c r="L61" s="121" t="s">
        <v>2221</v>
      </c>
      <c r="M61" s="117" t="s">
        <v>2458</v>
      </c>
      <c r="N61" s="117" t="s">
        <v>2465</v>
      </c>
      <c r="O61" s="146" t="s">
        <v>2467</v>
      </c>
      <c r="P61" s="140"/>
      <c r="Q61" s="117" t="s">
        <v>2221</v>
      </c>
    </row>
    <row r="62" spans="1:17" ht="18" x14ac:dyDescent="0.25">
      <c r="A62" s="119" t="str">
        <f>VLOOKUP(E62,'LISTADO ATM'!$A$2:$C$900,3,0)</f>
        <v>NORTE</v>
      </c>
      <c r="B62" s="134">
        <v>335862970</v>
      </c>
      <c r="C62" s="118">
        <v>44308.983298611114</v>
      </c>
      <c r="D62" s="119" t="s">
        <v>2183</v>
      </c>
      <c r="E62" s="120">
        <v>937</v>
      </c>
      <c r="F62" s="146" t="str">
        <f>VLOOKUP(E62,VIP!$A$2:$O12782,2,0)</f>
        <v>DRBR937</v>
      </c>
      <c r="G62" s="119" t="str">
        <f>VLOOKUP(E62,'LISTADO ATM'!$A$2:$B$899,2,0)</f>
        <v xml:space="preserve">ATM Autobanco Oficina La Vega II </v>
      </c>
      <c r="H62" s="119" t="str">
        <f>VLOOKUP(E62,VIP!$A$2:$O17703,7,FALSE)</f>
        <v>Si</v>
      </c>
      <c r="I62" s="119" t="str">
        <f>VLOOKUP(E62,VIP!$A$2:$O9668,8,FALSE)</f>
        <v>Si</v>
      </c>
      <c r="J62" s="119" t="str">
        <f>VLOOKUP(E62,VIP!$A$2:$O9618,8,FALSE)</f>
        <v>Si</v>
      </c>
      <c r="K62" s="119" t="str">
        <f>VLOOKUP(E62,VIP!$A$2:$O13192,6,0)</f>
        <v>NO</v>
      </c>
      <c r="L62" s="121" t="s">
        <v>2221</v>
      </c>
      <c r="M62" s="117" t="s">
        <v>2458</v>
      </c>
      <c r="N62" s="117" t="s">
        <v>2465</v>
      </c>
      <c r="O62" s="146" t="s">
        <v>2494</v>
      </c>
      <c r="P62" s="140"/>
      <c r="Q62" s="117" t="s">
        <v>2221</v>
      </c>
    </row>
    <row r="63" spans="1:17" ht="18" x14ac:dyDescent="0.25">
      <c r="A63" s="119" t="str">
        <f>VLOOKUP(E63,'LISTADO ATM'!$A$2:$C$900,3,0)</f>
        <v>ESTE</v>
      </c>
      <c r="B63" s="134">
        <v>335862971</v>
      </c>
      <c r="C63" s="118">
        <v>44308.98337962963</v>
      </c>
      <c r="D63" s="119" t="s">
        <v>2182</v>
      </c>
      <c r="E63" s="120">
        <v>399</v>
      </c>
      <c r="F63" s="146" t="str">
        <f>VLOOKUP(E63,VIP!$A$2:$O12781,2,0)</f>
        <v>DRBR399</v>
      </c>
      <c r="G63" s="119" t="str">
        <f>VLOOKUP(E63,'LISTADO ATM'!$A$2:$B$899,2,0)</f>
        <v xml:space="preserve">ATM Oficina La Romana II </v>
      </c>
      <c r="H63" s="119" t="str">
        <f>VLOOKUP(E63,VIP!$A$2:$O17702,7,FALSE)</f>
        <v>Si</v>
      </c>
      <c r="I63" s="119" t="str">
        <f>VLOOKUP(E63,VIP!$A$2:$O9667,8,FALSE)</f>
        <v>Si</v>
      </c>
      <c r="J63" s="119" t="str">
        <f>VLOOKUP(E63,VIP!$A$2:$O9617,8,FALSE)</f>
        <v>Si</v>
      </c>
      <c r="K63" s="119" t="str">
        <f>VLOOKUP(E63,VIP!$A$2:$O13191,6,0)</f>
        <v>NO</v>
      </c>
      <c r="L63" s="121" t="s">
        <v>2221</v>
      </c>
      <c r="M63" s="117" t="s">
        <v>2458</v>
      </c>
      <c r="N63" s="117" t="s">
        <v>2465</v>
      </c>
      <c r="O63" s="146" t="s">
        <v>2467</v>
      </c>
      <c r="P63" s="140"/>
      <c r="Q63" s="117" t="s">
        <v>2221</v>
      </c>
    </row>
    <row r="64" spans="1:17" ht="18" x14ac:dyDescent="0.25">
      <c r="A64" s="119" t="str">
        <f>VLOOKUP(E64,'LISTADO ATM'!$A$2:$C$900,3,0)</f>
        <v>ESTE</v>
      </c>
      <c r="B64" s="134">
        <v>335862972</v>
      </c>
      <c r="C64" s="118">
        <v>44308.984039351853</v>
      </c>
      <c r="D64" s="119" t="s">
        <v>2182</v>
      </c>
      <c r="E64" s="120">
        <v>843</v>
      </c>
      <c r="F64" s="146" t="str">
        <f>VLOOKUP(E64,VIP!$A$2:$O12780,2,0)</f>
        <v>DRBR843</v>
      </c>
      <c r="G64" s="119" t="str">
        <f>VLOOKUP(E64,'LISTADO ATM'!$A$2:$B$899,2,0)</f>
        <v xml:space="preserve">ATM Oficina Romana Centro </v>
      </c>
      <c r="H64" s="119" t="str">
        <f>VLOOKUP(E64,VIP!$A$2:$O17701,7,FALSE)</f>
        <v>Si</v>
      </c>
      <c r="I64" s="119" t="str">
        <f>VLOOKUP(E64,VIP!$A$2:$O9666,8,FALSE)</f>
        <v>Si</v>
      </c>
      <c r="J64" s="119" t="str">
        <f>VLOOKUP(E64,VIP!$A$2:$O9616,8,FALSE)</f>
        <v>Si</v>
      </c>
      <c r="K64" s="119" t="str">
        <f>VLOOKUP(E64,VIP!$A$2:$O13190,6,0)</f>
        <v>NO</v>
      </c>
      <c r="L64" s="121" t="s">
        <v>2221</v>
      </c>
      <c r="M64" s="117" t="s">
        <v>2458</v>
      </c>
      <c r="N64" s="117" t="s">
        <v>2465</v>
      </c>
      <c r="O64" s="146" t="s">
        <v>2467</v>
      </c>
      <c r="P64" s="140"/>
      <c r="Q64" s="117" t="s">
        <v>2221</v>
      </c>
    </row>
    <row r="65" spans="1:17" ht="18" x14ac:dyDescent="0.25">
      <c r="A65" s="119" t="str">
        <f>VLOOKUP(E65,'LISTADO ATM'!$A$2:$C$900,3,0)</f>
        <v>DISTRITO NACIONAL</v>
      </c>
      <c r="B65" s="134">
        <v>335862973</v>
      </c>
      <c r="C65" s="118">
        <v>44308.984502314815</v>
      </c>
      <c r="D65" s="119" t="s">
        <v>2182</v>
      </c>
      <c r="E65" s="120">
        <v>623</v>
      </c>
      <c r="F65" s="146" t="str">
        <f>VLOOKUP(E65,VIP!$A$2:$O12779,2,0)</f>
        <v>DRBR623</v>
      </c>
      <c r="G65" s="119" t="str">
        <f>VLOOKUP(E65,'LISTADO ATM'!$A$2:$B$899,2,0)</f>
        <v xml:space="preserve">ATM Operaciones Especiales (Manoguayabo) </v>
      </c>
      <c r="H65" s="119" t="str">
        <f>VLOOKUP(E65,VIP!$A$2:$O17700,7,FALSE)</f>
        <v>Si</v>
      </c>
      <c r="I65" s="119" t="str">
        <f>VLOOKUP(E65,VIP!$A$2:$O9665,8,FALSE)</f>
        <v>Si</v>
      </c>
      <c r="J65" s="119" t="str">
        <f>VLOOKUP(E65,VIP!$A$2:$O9615,8,FALSE)</f>
        <v>Si</v>
      </c>
      <c r="K65" s="119" t="str">
        <f>VLOOKUP(E65,VIP!$A$2:$O13189,6,0)</f>
        <v>No</v>
      </c>
      <c r="L65" s="121" t="s">
        <v>2221</v>
      </c>
      <c r="M65" s="117" t="s">
        <v>2458</v>
      </c>
      <c r="N65" s="117" t="s">
        <v>2465</v>
      </c>
      <c r="O65" s="146" t="s">
        <v>2467</v>
      </c>
      <c r="P65" s="140"/>
      <c r="Q65" s="117" t="s">
        <v>2221</v>
      </c>
    </row>
    <row r="66" spans="1:17" ht="18" x14ac:dyDescent="0.25">
      <c r="A66" s="119" t="str">
        <f>VLOOKUP(E66,'LISTADO ATM'!$A$2:$C$900,3,0)</f>
        <v>ESTE</v>
      </c>
      <c r="B66" s="134">
        <v>335862974</v>
      </c>
      <c r="C66" s="118">
        <v>44308.984525462962</v>
      </c>
      <c r="D66" s="119" t="s">
        <v>2182</v>
      </c>
      <c r="E66" s="120">
        <v>631</v>
      </c>
      <c r="F66" s="149" t="str">
        <f>VLOOKUP(E66,VIP!$A$2:$O12778,2,0)</f>
        <v>DRBR417</v>
      </c>
      <c r="G66" s="119" t="str">
        <f>VLOOKUP(E66,'LISTADO ATM'!$A$2:$B$899,2,0)</f>
        <v xml:space="preserve">ATM ASOCODEQUI (San Pedro) </v>
      </c>
      <c r="H66" s="119" t="str">
        <f>VLOOKUP(E66,VIP!$A$2:$O17699,7,FALSE)</f>
        <v>Si</v>
      </c>
      <c r="I66" s="119" t="str">
        <f>VLOOKUP(E66,VIP!$A$2:$O9664,8,FALSE)</f>
        <v>Si</v>
      </c>
      <c r="J66" s="119" t="str">
        <f>VLOOKUP(E66,VIP!$A$2:$O9614,8,FALSE)</f>
        <v>Si</v>
      </c>
      <c r="K66" s="119" t="str">
        <f>VLOOKUP(E66,VIP!$A$2:$O13188,6,0)</f>
        <v>NO</v>
      </c>
      <c r="L66" s="121" t="s">
        <v>2221</v>
      </c>
      <c r="M66" s="117" t="s">
        <v>2458</v>
      </c>
      <c r="N66" s="117" t="s">
        <v>2465</v>
      </c>
      <c r="O66" s="149" t="s">
        <v>2467</v>
      </c>
      <c r="P66" s="140"/>
      <c r="Q66" s="117" t="s">
        <v>2221</v>
      </c>
    </row>
    <row r="67" spans="1:17" ht="18" x14ac:dyDescent="0.25">
      <c r="A67" s="119" t="str">
        <f>VLOOKUP(E67,'LISTADO ATM'!$A$2:$C$900,3,0)</f>
        <v>SUR</v>
      </c>
      <c r="B67" s="134" t="s">
        <v>2589</v>
      </c>
      <c r="C67" s="118">
        <v>44309.108391203707</v>
      </c>
      <c r="D67" s="119" t="s">
        <v>2182</v>
      </c>
      <c r="E67" s="120">
        <v>751</v>
      </c>
      <c r="F67" s="149" t="str">
        <f>VLOOKUP(E67,VIP!$A$2:$O12779,2,0)</f>
        <v>DRBR751</v>
      </c>
      <c r="G67" s="119" t="str">
        <f>VLOOKUP(E67,'LISTADO ATM'!$A$2:$B$899,2,0)</f>
        <v>ATM Eco Petroleo Camilo</v>
      </c>
      <c r="H67" s="119" t="str">
        <f>VLOOKUP(E67,VIP!$A$2:$O17700,7,FALSE)</f>
        <v>N/A</v>
      </c>
      <c r="I67" s="119" t="str">
        <f>VLOOKUP(E67,VIP!$A$2:$O9665,8,FALSE)</f>
        <v>N/A</v>
      </c>
      <c r="J67" s="119" t="str">
        <f>VLOOKUP(E67,VIP!$A$2:$O9615,8,FALSE)</f>
        <v>N/A</v>
      </c>
      <c r="K67" s="119" t="str">
        <f>VLOOKUP(E67,VIP!$A$2:$O13189,6,0)</f>
        <v>N/A</v>
      </c>
      <c r="L67" s="121" t="s">
        <v>2481</v>
      </c>
      <c r="M67" s="117" t="s">
        <v>2458</v>
      </c>
      <c r="N67" s="117" t="s">
        <v>2465</v>
      </c>
      <c r="O67" s="149" t="s">
        <v>2467</v>
      </c>
      <c r="P67" s="140"/>
      <c r="Q67" s="117" t="s">
        <v>2481</v>
      </c>
    </row>
    <row r="68" spans="1:17" ht="18" x14ac:dyDescent="0.25">
      <c r="A68" s="119" t="str">
        <f>VLOOKUP(E68,'LISTADO ATM'!$A$2:$C$900,3,0)</f>
        <v>DISTRITO NACIONAL</v>
      </c>
      <c r="B68" s="134" t="s">
        <v>2590</v>
      </c>
      <c r="C68" s="118">
        <v>44309.111273148148</v>
      </c>
      <c r="D68" s="119" t="s">
        <v>2182</v>
      </c>
      <c r="E68" s="120">
        <v>974</v>
      </c>
      <c r="F68" s="149" t="str">
        <f>VLOOKUP(E68,VIP!$A$2:$O12780,2,0)</f>
        <v>DRBR974</v>
      </c>
      <c r="G68" s="119" t="str">
        <f>VLOOKUP(E68,'LISTADO ATM'!$A$2:$B$899,2,0)</f>
        <v xml:space="preserve">ATM S/M Nacional Ave. Lope de Vega </v>
      </c>
      <c r="H68" s="119" t="str">
        <f>VLOOKUP(E68,VIP!$A$2:$O17701,7,FALSE)</f>
        <v>Si</v>
      </c>
      <c r="I68" s="119" t="str">
        <f>VLOOKUP(E68,VIP!$A$2:$O9666,8,FALSE)</f>
        <v>Si</v>
      </c>
      <c r="J68" s="119" t="str">
        <f>VLOOKUP(E68,VIP!$A$2:$O9616,8,FALSE)</f>
        <v>Si</v>
      </c>
      <c r="K68" s="119" t="str">
        <f>VLOOKUP(E68,VIP!$A$2:$O13190,6,0)</f>
        <v>NO</v>
      </c>
      <c r="L68" s="121" t="s">
        <v>2481</v>
      </c>
      <c r="M68" s="117" t="s">
        <v>2458</v>
      </c>
      <c r="N68" s="117" t="s">
        <v>2465</v>
      </c>
      <c r="O68" s="149" t="s">
        <v>2467</v>
      </c>
      <c r="P68" s="140"/>
      <c r="Q68" s="117" t="s">
        <v>2481</v>
      </c>
    </row>
    <row r="69" spans="1:17" ht="18" x14ac:dyDescent="0.25">
      <c r="A69" s="119" t="str">
        <f>VLOOKUP(E69,'LISTADO ATM'!$A$2:$C$900,3,0)</f>
        <v>NORTE</v>
      </c>
      <c r="B69" s="134" t="s">
        <v>2591</v>
      </c>
      <c r="C69" s="118">
        <v>44309.114710648151</v>
      </c>
      <c r="D69" s="119" t="s">
        <v>2183</v>
      </c>
      <c r="E69" s="120">
        <v>307</v>
      </c>
      <c r="F69" s="149" t="str">
        <f>VLOOKUP(E69,VIP!$A$2:$O12781,2,0)</f>
        <v>DRBR307</v>
      </c>
      <c r="G69" s="119" t="str">
        <f>VLOOKUP(E69,'LISTADO ATM'!$A$2:$B$899,2,0)</f>
        <v>ATM Oficina Nagua II</v>
      </c>
      <c r="H69" s="119" t="str">
        <f>VLOOKUP(E69,VIP!$A$2:$O17702,7,FALSE)</f>
        <v>Si</v>
      </c>
      <c r="I69" s="119" t="str">
        <f>VLOOKUP(E69,VIP!$A$2:$O9667,8,FALSE)</f>
        <v>Si</v>
      </c>
      <c r="J69" s="119" t="str">
        <f>VLOOKUP(E69,VIP!$A$2:$O9617,8,FALSE)</f>
        <v>Si</v>
      </c>
      <c r="K69" s="119" t="str">
        <f>VLOOKUP(E69,VIP!$A$2:$O13191,6,0)</f>
        <v>SI</v>
      </c>
      <c r="L69" s="121" t="s">
        <v>2481</v>
      </c>
      <c r="M69" s="117" t="s">
        <v>2458</v>
      </c>
      <c r="N69" s="117" t="s">
        <v>2465</v>
      </c>
      <c r="O69" s="149" t="s">
        <v>2573</v>
      </c>
      <c r="P69" s="140"/>
      <c r="Q69" s="117" t="s">
        <v>2481</v>
      </c>
    </row>
    <row r="70" spans="1:17" ht="18" x14ac:dyDescent="0.25">
      <c r="A70" s="119" t="str">
        <f>VLOOKUP(E70,'LISTADO ATM'!$A$2:$C$900,3,0)</f>
        <v>SUR</v>
      </c>
      <c r="B70" s="134" t="s">
        <v>2592</v>
      </c>
      <c r="C70" s="118">
        <v>44309.141585648147</v>
      </c>
      <c r="D70" s="119" t="s">
        <v>2182</v>
      </c>
      <c r="E70" s="120">
        <v>781</v>
      </c>
      <c r="F70" s="149" t="str">
        <f>VLOOKUP(E70,VIP!$A$2:$O12783,2,0)</f>
        <v>DRBR186</v>
      </c>
      <c r="G70" s="119" t="str">
        <f>VLOOKUP(E70,'LISTADO ATM'!$A$2:$B$899,2,0)</f>
        <v xml:space="preserve">ATM Estación Isla Barahona </v>
      </c>
      <c r="H70" s="119" t="str">
        <f>VLOOKUP(E70,VIP!$A$2:$O17704,7,FALSE)</f>
        <v>Si</v>
      </c>
      <c r="I70" s="119" t="str">
        <f>VLOOKUP(E70,VIP!$A$2:$O9669,8,FALSE)</f>
        <v>Si</v>
      </c>
      <c r="J70" s="119" t="str">
        <f>VLOOKUP(E70,VIP!$A$2:$O9619,8,FALSE)</f>
        <v>Si</v>
      </c>
      <c r="K70" s="119" t="str">
        <f>VLOOKUP(E70,VIP!$A$2:$O13193,6,0)</f>
        <v>NO</v>
      </c>
      <c r="L70" s="121" t="s">
        <v>2247</v>
      </c>
      <c r="M70" s="117" t="s">
        <v>2458</v>
      </c>
      <c r="N70" s="117" t="s">
        <v>2465</v>
      </c>
      <c r="O70" s="149" t="s">
        <v>2467</v>
      </c>
      <c r="P70" s="140"/>
      <c r="Q70" s="117" t="s">
        <v>2247</v>
      </c>
    </row>
    <row r="71" spans="1:17" ht="18" x14ac:dyDescent="0.25">
      <c r="A71" s="119" t="str">
        <f>VLOOKUP(E71,'LISTADO ATM'!$A$2:$C$900,3,0)</f>
        <v>NORTE</v>
      </c>
      <c r="B71" s="134" t="s">
        <v>2593</v>
      </c>
      <c r="C71" s="118">
        <v>44309.150856481479</v>
      </c>
      <c r="D71" s="119" t="s">
        <v>2183</v>
      </c>
      <c r="E71" s="120">
        <v>413</v>
      </c>
      <c r="F71" s="149" t="str">
        <f>VLOOKUP(E71,VIP!$A$2:$O12784,2,0)</f>
        <v>DRBR413</v>
      </c>
      <c r="G71" s="119" t="str">
        <f>VLOOKUP(E71,'LISTADO ATM'!$A$2:$B$899,2,0)</f>
        <v xml:space="preserve">ATM UNP Las Galeras Samaná </v>
      </c>
      <c r="H71" s="119" t="str">
        <f>VLOOKUP(E71,VIP!$A$2:$O17705,7,FALSE)</f>
        <v>Si</v>
      </c>
      <c r="I71" s="119" t="str">
        <f>VLOOKUP(E71,VIP!$A$2:$O9670,8,FALSE)</f>
        <v>Si</v>
      </c>
      <c r="J71" s="119" t="str">
        <f>VLOOKUP(E71,VIP!$A$2:$O9620,8,FALSE)</f>
        <v>Si</v>
      </c>
      <c r="K71" s="119" t="str">
        <f>VLOOKUP(E71,VIP!$A$2:$O13194,6,0)</f>
        <v>NO</v>
      </c>
      <c r="L71" s="121" t="s">
        <v>2247</v>
      </c>
      <c r="M71" s="117" t="s">
        <v>2458</v>
      </c>
      <c r="N71" s="117" t="s">
        <v>2465</v>
      </c>
      <c r="O71" s="149" t="s">
        <v>2573</v>
      </c>
      <c r="P71" s="140"/>
      <c r="Q71" s="117" t="s">
        <v>2247</v>
      </c>
    </row>
    <row r="72" spans="1:17" ht="18" x14ac:dyDescent="0.25">
      <c r="A72" s="119" t="str">
        <f>VLOOKUP(E72,'LISTADO ATM'!$A$2:$C$900,3,0)</f>
        <v>DISTRITO NACIONAL</v>
      </c>
      <c r="B72" s="134" t="s">
        <v>2594</v>
      </c>
      <c r="C72" s="118">
        <v>44309.157523148147</v>
      </c>
      <c r="D72" s="119" t="s">
        <v>2182</v>
      </c>
      <c r="E72" s="120">
        <v>338</v>
      </c>
      <c r="F72" s="149" t="str">
        <f>VLOOKUP(E72,VIP!$A$2:$O12785,2,0)</f>
        <v>DRBR338</v>
      </c>
      <c r="G72" s="119" t="str">
        <f>VLOOKUP(E72,'LISTADO ATM'!$A$2:$B$899,2,0)</f>
        <v>ATM S/M Aprezio Pantoja</v>
      </c>
      <c r="H72" s="119" t="str">
        <f>VLOOKUP(E72,VIP!$A$2:$O17706,7,FALSE)</f>
        <v>Si</v>
      </c>
      <c r="I72" s="119" t="str">
        <f>VLOOKUP(E72,VIP!$A$2:$O9671,8,FALSE)</f>
        <v>Si</v>
      </c>
      <c r="J72" s="119" t="str">
        <f>VLOOKUP(E72,VIP!$A$2:$O9621,8,FALSE)</f>
        <v>Si</v>
      </c>
      <c r="K72" s="119" t="str">
        <f>VLOOKUP(E72,VIP!$A$2:$O13195,6,0)</f>
        <v>NO</v>
      </c>
      <c r="L72" s="121" t="s">
        <v>2247</v>
      </c>
      <c r="M72" s="117" t="s">
        <v>2458</v>
      </c>
      <c r="N72" s="117" t="s">
        <v>2465</v>
      </c>
      <c r="O72" s="149" t="s">
        <v>2467</v>
      </c>
      <c r="P72" s="140"/>
      <c r="Q72" s="117" t="s">
        <v>2247</v>
      </c>
    </row>
    <row r="73" spans="1:17" ht="18" x14ac:dyDescent="0.25">
      <c r="A73" s="119" t="str">
        <f>VLOOKUP(E73,'LISTADO ATM'!$A$2:$C$900,3,0)</f>
        <v>ESTE</v>
      </c>
      <c r="B73" s="134" t="s">
        <v>2595</v>
      </c>
      <c r="C73" s="118">
        <v>44309.167129629626</v>
      </c>
      <c r="D73" s="119" t="s">
        <v>2461</v>
      </c>
      <c r="E73" s="120">
        <v>612</v>
      </c>
      <c r="F73" s="149" t="str">
        <f>VLOOKUP(E73,VIP!$A$2:$O12786,2,0)</f>
        <v>DRBR220</v>
      </c>
      <c r="G73" s="119" t="str">
        <f>VLOOKUP(E73,'LISTADO ATM'!$A$2:$B$899,2,0)</f>
        <v xml:space="preserve">ATM Plaza Orense (La Romana) </v>
      </c>
      <c r="H73" s="119" t="str">
        <f>VLOOKUP(E73,VIP!$A$2:$O17707,7,FALSE)</f>
        <v>Si</v>
      </c>
      <c r="I73" s="119" t="str">
        <f>VLOOKUP(E73,VIP!$A$2:$O9672,8,FALSE)</f>
        <v>Si</v>
      </c>
      <c r="J73" s="119" t="str">
        <f>VLOOKUP(E73,VIP!$A$2:$O9622,8,FALSE)</f>
        <v>Si</v>
      </c>
      <c r="K73" s="119" t="str">
        <f>VLOOKUP(E73,VIP!$A$2:$O13196,6,0)</f>
        <v>NO</v>
      </c>
      <c r="L73" s="121" t="s">
        <v>2421</v>
      </c>
      <c r="M73" s="117" t="s">
        <v>2458</v>
      </c>
      <c r="N73" s="117" t="s">
        <v>2465</v>
      </c>
      <c r="O73" s="149" t="s">
        <v>2466</v>
      </c>
      <c r="P73" s="140"/>
      <c r="Q73" s="117" t="s">
        <v>2421</v>
      </c>
    </row>
    <row r="74" spans="1:17" ht="18" x14ac:dyDescent="0.25">
      <c r="A74" s="119" t="str">
        <f>VLOOKUP(E74,'LISTADO ATM'!$A$2:$C$900,3,0)</f>
        <v>ESTE</v>
      </c>
      <c r="B74" s="134" t="s">
        <v>2596</v>
      </c>
      <c r="C74" s="118">
        <v>44309.16815972222</v>
      </c>
      <c r="D74" s="119" t="s">
        <v>2461</v>
      </c>
      <c r="E74" s="120">
        <v>386</v>
      </c>
      <c r="F74" s="149" t="str">
        <f>VLOOKUP(E74,VIP!$A$2:$O12787,2,0)</f>
        <v>DRBR386</v>
      </c>
      <c r="G74" s="119" t="str">
        <f>VLOOKUP(E74,'LISTADO ATM'!$A$2:$B$899,2,0)</f>
        <v xml:space="preserve">ATM Plaza Verón II </v>
      </c>
      <c r="H74" s="119" t="str">
        <f>VLOOKUP(E74,VIP!$A$2:$O17708,7,FALSE)</f>
        <v>Si</v>
      </c>
      <c r="I74" s="119" t="str">
        <f>VLOOKUP(E74,VIP!$A$2:$O9673,8,FALSE)</f>
        <v>Si</v>
      </c>
      <c r="J74" s="119" t="str">
        <f>VLOOKUP(E74,VIP!$A$2:$O9623,8,FALSE)</f>
        <v>Si</v>
      </c>
      <c r="K74" s="119" t="str">
        <f>VLOOKUP(E74,VIP!$A$2:$O13197,6,0)</f>
        <v>NO</v>
      </c>
      <c r="L74" s="121" t="s">
        <v>2421</v>
      </c>
      <c r="M74" s="117" t="s">
        <v>2458</v>
      </c>
      <c r="N74" s="117" t="s">
        <v>2465</v>
      </c>
      <c r="O74" s="149" t="s">
        <v>2466</v>
      </c>
      <c r="P74" s="140"/>
      <c r="Q74" s="117" t="s">
        <v>2421</v>
      </c>
    </row>
    <row r="75" spans="1:17" ht="18" x14ac:dyDescent="0.25">
      <c r="A75" s="119" t="str">
        <f>VLOOKUP(E75,'LISTADO ATM'!$A$2:$C$900,3,0)</f>
        <v>DISTRITO NACIONAL</v>
      </c>
      <c r="B75" s="134" t="s">
        <v>2597</v>
      </c>
      <c r="C75" s="118">
        <v>44309.169050925928</v>
      </c>
      <c r="D75" s="119" t="s">
        <v>2461</v>
      </c>
      <c r="E75" s="120">
        <v>259</v>
      </c>
      <c r="F75" s="149" t="str">
        <f>VLOOKUP(E75,VIP!$A$2:$O12788,2,0)</f>
        <v>DRBR259</v>
      </c>
      <c r="G75" s="119" t="str">
        <f>VLOOKUP(E75,'LISTADO ATM'!$A$2:$B$899,2,0)</f>
        <v>ATM Senado de la Republica</v>
      </c>
      <c r="H75" s="119" t="str">
        <f>VLOOKUP(E75,VIP!$A$2:$O17709,7,FALSE)</f>
        <v>Si</v>
      </c>
      <c r="I75" s="119" t="str">
        <f>VLOOKUP(E75,VIP!$A$2:$O9674,8,FALSE)</f>
        <v>Si</v>
      </c>
      <c r="J75" s="119" t="str">
        <f>VLOOKUP(E75,VIP!$A$2:$O9624,8,FALSE)</f>
        <v>Si</v>
      </c>
      <c r="K75" s="119" t="str">
        <f>VLOOKUP(E75,VIP!$A$2:$O13198,6,0)</f>
        <v>NO</v>
      </c>
      <c r="L75" s="121" t="s">
        <v>2452</v>
      </c>
      <c r="M75" s="117" t="s">
        <v>2458</v>
      </c>
      <c r="N75" s="117" t="s">
        <v>2465</v>
      </c>
      <c r="O75" s="149" t="s">
        <v>2466</v>
      </c>
      <c r="P75" s="140"/>
      <c r="Q75" s="117" t="s">
        <v>2452</v>
      </c>
    </row>
    <row r="76" spans="1:17" ht="18" x14ac:dyDescent="0.25">
      <c r="A76" s="119" t="str">
        <f>VLOOKUP(E76,'LISTADO ATM'!$A$2:$C$900,3,0)</f>
        <v>DISTRITO NACIONAL</v>
      </c>
      <c r="B76" s="134" t="s">
        <v>2598</v>
      </c>
      <c r="C76" s="118">
        <v>44309.170254629629</v>
      </c>
      <c r="D76" s="119" t="s">
        <v>2461</v>
      </c>
      <c r="E76" s="120">
        <v>583</v>
      </c>
      <c r="F76" s="149" t="str">
        <f>VLOOKUP(E76,VIP!$A$2:$O12789,2,0)</f>
        <v>DRBR431</v>
      </c>
      <c r="G76" s="119" t="str">
        <f>VLOOKUP(E76,'LISTADO ATM'!$A$2:$B$899,2,0)</f>
        <v xml:space="preserve">ATM Ministerio Fuerzas Armadas I </v>
      </c>
      <c r="H76" s="119" t="str">
        <f>VLOOKUP(E76,VIP!$A$2:$O17710,7,FALSE)</f>
        <v>Si</v>
      </c>
      <c r="I76" s="119" t="str">
        <f>VLOOKUP(E76,VIP!$A$2:$O9675,8,FALSE)</f>
        <v>Si</v>
      </c>
      <c r="J76" s="119" t="str">
        <f>VLOOKUP(E76,VIP!$A$2:$O9625,8,FALSE)</f>
        <v>Si</v>
      </c>
      <c r="K76" s="119" t="str">
        <f>VLOOKUP(E76,VIP!$A$2:$O13199,6,0)</f>
        <v>NO</v>
      </c>
      <c r="L76" s="121" t="s">
        <v>2452</v>
      </c>
      <c r="M76" s="117" t="s">
        <v>2458</v>
      </c>
      <c r="N76" s="117" t="s">
        <v>2465</v>
      </c>
      <c r="O76" s="149" t="s">
        <v>2466</v>
      </c>
      <c r="P76" s="140"/>
      <c r="Q76" s="117" t="s">
        <v>2452</v>
      </c>
    </row>
  </sheetData>
  <autoFilter ref="A4:Q4" xr:uid="{00000000-0009-0000-0000-000000000000}">
    <sortState xmlns:xlrd2="http://schemas.microsoft.com/office/spreadsheetml/2017/richdata2" ref="A5:Q7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7:E1048576 E53 E1:E35">
    <cfRule type="duplicateValues" dxfId="217" priority="81"/>
  </conditionalFormatting>
  <conditionalFormatting sqref="B77:B1048576 B1:B31">
    <cfRule type="duplicateValues" dxfId="216" priority="80"/>
  </conditionalFormatting>
  <conditionalFormatting sqref="E32:E35">
    <cfRule type="duplicateValues" dxfId="215" priority="79"/>
  </conditionalFormatting>
  <conditionalFormatting sqref="B32:B35">
    <cfRule type="duplicateValues" dxfId="214" priority="78"/>
  </conditionalFormatting>
  <conditionalFormatting sqref="E77:E1048576 E53 E1:E44">
    <cfRule type="duplicateValues" dxfId="213" priority="74"/>
  </conditionalFormatting>
  <conditionalFormatting sqref="B77:B1048576 B1:B44">
    <cfRule type="duplicateValues" dxfId="212" priority="73"/>
  </conditionalFormatting>
  <conditionalFormatting sqref="E45">
    <cfRule type="duplicateValues" dxfId="211" priority="72"/>
  </conditionalFormatting>
  <conditionalFormatting sqref="B45">
    <cfRule type="duplicateValues" dxfId="210" priority="71"/>
  </conditionalFormatting>
  <conditionalFormatting sqref="E45">
    <cfRule type="duplicateValues" dxfId="209" priority="70"/>
  </conditionalFormatting>
  <conditionalFormatting sqref="B45">
    <cfRule type="duplicateValues" dxfId="208" priority="69"/>
  </conditionalFormatting>
  <conditionalFormatting sqref="E77:E1048576 E53 E1:E45">
    <cfRule type="duplicateValues" dxfId="207" priority="67"/>
    <cfRule type="duplicateValues" dxfId="206" priority="68"/>
  </conditionalFormatting>
  <conditionalFormatting sqref="B77:B1048576 B1:B45">
    <cfRule type="duplicateValues" dxfId="205" priority="66"/>
  </conditionalFormatting>
  <conditionalFormatting sqref="E46:E47">
    <cfRule type="duplicateValues" dxfId="204" priority="65"/>
  </conditionalFormatting>
  <conditionalFormatting sqref="B46:B47">
    <cfRule type="duplicateValues" dxfId="203" priority="64"/>
  </conditionalFormatting>
  <conditionalFormatting sqref="E46:E47">
    <cfRule type="duplicateValues" dxfId="202" priority="63"/>
  </conditionalFormatting>
  <conditionalFormatting sqref="B46:B47">
    <cfRule type="duplicateValues" dxfId="201" priority="62"/>
  </conditionalFormatting>
  <conditionalFormatting sqref="E46:E47">
    <cfRule type="duplicateValues" dxfId="200" priority="60"/>
    <cfRule type="duplicateValues" dxfId="199" priority="61"/>
  </conditionalFormatting>
  <conditionalFormatting sqref="B46:B47">
    <cfRule type="duplicateValues" dxfId="198" priority="59"/>
  </conditionalFormatting>
  <conditionalFormatting sqref="E77:E1048576 E53 E1:E47">
    <cfRule type="duplicateValues" dxfId="197" priority="58"/>
  </conditionalFormatting>
  <conditionalFormatting sqref="B77:B1048576 B1:B47">
    <cfRule type="duplicateValues" dxfId="196" priority="57"/>
  </conditionalFormatting>
  <conditionalFormatting sqref="E48:E52">
    <cfRule type="duplicateValues" dxfId="195" priority="56"/>
  </conditionalFormatting>
  <conditionalFormatting sqref="B48:B52">
    <cfRule type="duplicateValues" dxfId="194" priority="55"/>
  </conditionalFormatting>
  <conditionalFormatting sqref="E48:E52">
    <cfRule type="duplicateValues" dxfId="193" priority="54"/>
  </conditionalFormatting>
  <conditionalFormatting sqref="B48:B52">
    <cfRule type="duplicateValues" dxfId="192" priority="53"/>
  </conditionalFormatting>
  <conditionalFormatting sqref="E48:E52">
    <cfRule type="duplicateValues" dxfId="191" priority="51"/>
    <cfRule type="duplicateValues" dxfId="190" priority="52"/>
  </conditionalFormatting>
  <conditionalFormatting sqref="B48:B52">
    <cfRule type="duplicateValues" dxfId="189" priority="50"/>
  </conditionalFormatting>
  <conditionalFormatting sqref="E48:E52">
    <cfRule type="duplicateValues" dxfId="188" priority="49"/>
  </conditionalFormatting>
  <conditionalFormatting sqref="B48:B52">
    <cfRule type="duplicateValues" dxfId="187" priority="48"/>
  </conditionalFormatting>
  <conditionalFormatting sqref="E77:E1048576 E1:E53">
    <cfRule type="duplicateValues" dxfId="186" priority="37"/>
    <cfRule type="duplicateValues" dxfId="185" priority="47"/>
  </conditionalFormatting>
  <conditionalFormatting sqref="B53">
    <cfRule type="duplicateValues" dxfId="184" priority="46"/>
  </conditionalFormatting>
  <conditionalFormatting sqref="B53">
    <cfRule type="duplicateValues" dxfId="183" priority="45"/>
  </conditionalFormatting>
  <conditionalFormatting sqref="B53">
    <cfRule type="duplicateValues" dxfId="182" priority="44"/>
  </conditionalFormatting>
  <conditionalFormatting sqref="B53">
    <cfRule type="duplicateValues" dxfId="181" priority="43"/>
  </conditionalFormatting>
  <conditionalFormatting sqref="E53">
    <cfRule type="duplicateValues" dxfId="180" priority="42"/>
  </conditionalFormatting>
  <conditionalFormatting sqref="E53">
    <cfRule type="duplicateValues" dxfId="179" priority="41"/>
  </conditionalFormatting>
  <conditionalFormatting sqref="E53">
    <cfRule type="duplicateValues" dxfId="178" priority="39"/>
    <cfRule type="duplicateValues" dxfId="177" priority="40"/>
  </conditionalFormatting>
  <conditionalFormatting sqref="E53">
    <cfRule type="duplicateValues" dxfId="176" priority="38"/>
  </conditionalFormatting>
  <conditionalFormatting sqref="E77:E1048576 E1:E65">
    <cfRule type="duplicateValues" dxfId="175" priority="20"/>
  </conditionalFormatting>
  <conditionalFormatting sqref="B77:B1048576 B1:B65">
    <cfRule type="duplicateValues" dxfId="174" priority="19"/>
  </conditionalFormatting>
  <conditionalFormatting sqref="E66:E76">
    <cfRule type="duplicateValues" dxfId="173" priority="18"/>
  </conditionalFormatting>
  <conditionalFormatting sqref="E66:E76">
    <cfRule type="duplicateValues" dxfId="172" priority="17"/>
  </conditionalFormatting>
  <conditionalFormatting sqref="E66:E76">
    <cfRule type="duplicateValues" dxfId="171" priority="15"/>
    <cfRule type="duplicateValues" dxfId="170" priority="16"/>
  </conditionalFormatting>
  <conditionalFormatting sqref="E66:E76">
    <cfRule type="duplicateValues" dxfId="169" priority="14"/>
  </conditionalFormatting>
  <conditionalFormatting sqref="E66:E76">
    <cfRule type="duplicateValues" dxfId="168" priority="3"/>
    <cfRule type="duplicateValues" dxfId="167" priority="13"/>
  </conditionalFormatting>
  <conditionalFormatting sqref="B66:B76">
    <cfRule type="duplicateValues" dxfId="166" priority="12"/>
  </conditionalFormatting>
  <conditionalFormatting sqref="B66:B76">
    <cfRule type="duplicateValues" dxfId="165" priority="11"/>
  </conditionalFormatting>
  <conditionalFormatting sqref="B66:B76">
    <cfRule type="duplicateValues" dxfId="164" priority="10"/>
  </conditionalFormatting>
  <conditionalFormatting sqref="B66:B76">
    <cfRule type="duplicateValues" dxfId="163" priority="9"/>
  </conditionalFormatting>
  <conditionalFormatting sqref="E66:E76">
    <cfRule type="duplicateValues" dxfId="162" priority="8"/>
  </conditionalFormatting>
  <conditionalFormatting sqref="E66:E76">
    <cfRule type="duplicateValues" dxfId="161" priority="7"/>
  </conditionalFormatting>
  <conditionalFormatting sqref="E66:E76">
    <cfRule type="duplicateValues" dxfId="160" priority="5"/>
    <cfRule type="duplicateValues" dxfId="159" priority="6"/>
  </conditionalFormatting>
  <conditionalFormatting sqref="E66:E76">
    <cfRule type="duplicateValues" dxfId="158" priority="4"/>
  </conditionalFormatting>
  <conditionalFormatting sqref="E66:E76">
    <cfRule type="duplicateValues" dxfId="157" priority="2"/>
  </conditionalFormatting>
  <conditionalFormatting sqref="B66:B76">
    <cfRule type="duplicateValues" dxfId="156" priority="1"/>
  </conditionalFormatting>
  <conditionalFormatting sqref="E36:E44">
    <cfRule type="duplicateValues" dxfId="155" priority="119586"/>
  </conditionalFormatting>
  <conditionalFormatting sqref="B36:B44">
    <cfRule type="duplicateValues" dxfId="154" priority="119587"/>
  </conditionalFormatting>
  <conditionalFormatting sqref="E54:E65">
    <cfRule type="duplicateValues" dxfId="3" priority="119604"/>
  </conditionalFormatting>
  <conditionalFormatting sqref="E54:E65">
    <cfRule type="duplicateValues" dxfId="2" priority="119606"/>
    <cfRule type="duplicateValues" dxfId="1" priority="119607"/>
  </conditionalFormatting>
  <conditionalFormatting sqref="B54:B65">
    <cfRule type="duplicateValues" dxfId="0" priority="119611"/>
  </conditionalFormatting>
  <hyperlinks>
    <hyperlink ref="B76" r:id="rId7" display="http://s460-helpdesk/CAisd/pdmweb.exe?OP=SEARCH+FACTORY=in+SKIPLIST=1+QBE.EQ.id=3571094" xr:uid="{00000000-0004-0000-0000-000000000000}"/>
    <hyperlink ref="B75" r:id="rId8" display="http://s460-helpdesk/CAisd/pdmweb.exe?OP=SEARCH+FACTORY=in+SKIPLIST=1+QBE.EQ.id=3571093" xr:uid="{00000000-0004-0000-0000-000001000000}"/>
    <hyperlink ref="B74" r:id="rId9" display="http://s460-helpdesk/CAisd/pdmweb.exe?OP=SEARCH+FACTORY=in+SKIPLIST=1+QBE.EQ.id=3571092" xr:uid="{00000000-0004-0000-0000-000002000000}"/>
    <hyperlink ref="B73" r:id="rId10" display="http://s460-helpdesk/CAisd/pdmweb.exe?OP=SEARCH+FACTORY=in+SKIPLIST=1+QBE.EQ.id=3571091" xr:uid="{00000000-0004-0000-0000-000003000000}"/>
    <hyperlink ref="B72" r:id="rId11" display="http://s460-helpdesk/CAisd/pdmweb.exe?OP=SEARCH+FACTORY=in+SKIPLIST=1+QBE.EQ.id=3571090" xr:uid="{00000000-0004-0000-0000-000004000000}"/>
    <hyperlink ref="B71" r:id="rId12" display="http://s460-helpdesk/CAisd/pdmweb.exe?OP=SEARCH+FACTORY=in+SKIPLIST=1+QBE.EQ.id=3571089" xr:uid="{00000000-0004-0000-0000-000005000000}"/>
    <hyperlink ref="B70" r:id="rId13" display="http://s460-helpdesk/CAisd/pdmweb.exe?OP=SEARCH+FACTORY=in+SKIPLIST=1+QBE.EQ.id=3571088" xr:uid="{00000000-0004-0000-0000-000006000000}"/>
    <hyperlink ref="B69" r:id="rId14" display="http://s460-helpdesk/CAisd/pdmweb.exe?OP=SEARCH+FACTORY=in+SKIPLIST=1+QBE.EQ.id=3571086" xr:uid="{00000000-0004-0000-0000-000008000000}"/>
    <hyperlink ref="B68" r:id="rId15" display="http://s460-helpdesk/CAisd/pdmweb.exe?OP=SEARCH+FACTORY=in+SKIPLIST=1+QBE.EQ.id=3571085" xr:uid="{00000000-0004-0000-0000-000009000000}"/>
    <hyperlink ref="B67" r:id="rId16" display="http://s460-helpdesk/CAisd/pdmweb.exe?OP=SEARCH+FACTORY=in+SKIPLIST=1+QBE.EQ.id=3571084" xr:uid="{00000000-0004-0000-0000-00000A000000}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Normal="100" workbookViewId="0">
      <selection sqref="A1:E66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0" t="s">
        <v>2151</v>
      </c>
      <c r="B1" s="171"/>
      <c r="C1" s="171"/>
      <c r="D1" s="171"/>
      <c r="E1" s="172"/>
    </row>
    <row r="2" spans="1:5" ht="25.5" x14ac:dyDescent="0.25">
      <c r="A2" s="173" t="s">
        <v>2463</v>
      </c>
      <c r="B2" s="174"/>
      <c r="C2" s="174"/>
      <c r="D2" s="174"/>
      <c r="E2" s="17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2572</v>
      </c>
      <c r="E9" s="128"/>
    </row>
    <row r="10" spans="1:5" ht="18.75" thickBot="1" x14ac:dyDescent="0.3">
      <c r="A10" s="103" t="s">
        <v>2488</v>
      </c>
      <c r="B10" s="154">
        <f>COUNT(B9:B9)</f>
        <v>0</v>
      </c>
      <c r="C10" s="179"/>
      <c r="D10" s="180"/>
      <c r="E10" s="181"/>
    </row>
    <row r="11" spans="1:5" x14ac:dyDescent="0.25">
      <c r="B11" s="105"/>
      <c r="E11" s="105"/>
    </row>
    <row r="12" spans="1:5" ht="18" x14ac:dyDescent="0.25">
      <c r="A12" s="176" t="s">
        <v>2489</v>
      </c>
      <c r="B12" s="177"/>
      <c r="C12" s="177"/>
      <c r="D12" s="177"/>
      <c r="E12" s="178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2516</v>
      </c>
      <c r="E14" s="135"/>
    </row>
    <row r="15" spans="1:5" ht="18.75" thickBot="1" x14ac:dyDescent="0.3">
      <c r="A15" s="103" t="s">
        <v>2488</v>
      </c>
      <c r="B15" s="154">
        <f>COUNT(B14:B14)</f>
        <v>0</v>
      </c>
      <c r="C15" s="182"/>
      <c r="D15" s="183"/>
      <c r="E15" s="184"/>
    </row>
    <row r="16" spans="1:5" ht="15.75" thickBot="1" x14ac:dyDescent="0.3">
      <c r="B16" s="105"/>
      <c r="E16" s="105"/>
    </row>
    <row r="17" spans="1:5" ht="18.75" thickBot="1" x14ac:dyDescent="0.3">
      <c r="A17" s="163" t="s">
        <v>2490</v>
      </c>
      <c r="B17" s="164"/>
      <c r="C17" s="164"/>
      <c r="D17" s="164"/>
      <c r="E17" s="165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4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3" t="s">
        <v>2571</v>
      </c>
      <c r="B30" s="164"/>
      <c r="C30" s="164"/>
      <c r="D30" s="164"/>
      <c r="E30" s="165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2515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2515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2515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2515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2515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2515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2515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2515</v>
      </c>
      <c r="E39" s="135">
        <v>335862985</v>
      </c>
    </row>
    <row r="40" spans="1:5" ht="18.75" thickBot="1" x14ac:dyDescent="0.3">
      <c r="A40" s="103"/>
      <c r="B40" s="154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58" t="s">
        <v>2491</v>
      </c>
      <c r="B42" s="159"/>
      <c r="C42" s="159"/>
      <c r="D42" s="159"/>
      <c r="E42" s="160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2574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2574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2517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2517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2574</v>
      </c>
      <c r="E48" s="135">
        <v>335861426</v>
      </c>
    </row>
    <row r="49" spans="1:5" ht="18.75" thickBot="1" x14ac:dyDescent="0.3">
      <c r="A49" s="103" t="s">
        <v>2488</v>
      </c>
      <c r="B49" s="154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61" t="s">
        <v>2492</v>
      </c>
      <c r="B51" s="162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3" t="s">
        <v>2493</v>
      </c>
      <c r="B54" s="164"/>
      <c r="C54" s="164"/>
      <c r="D54" s="164"/>
      <c r="E54" s="165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66" t="s">
        <v>2422</v>
      </c>
      <c r="E55" s="167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68" t="s">
        <v>2495</v>
      </c>
      <c r="E56" s="169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68" t="s">
        <v>2577</v>
      </c>
      <c r="E57" s="169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68" t="s">
        <v>2586</v>
      </c>
      <c r="E58" s="169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68" t="s">
        <v>2577</v>
      </c>
      <c r="E59" s="169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68" t="s">
        <v>2495</v>
      </c>
      <c r="E60" s="169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68" t="s">
        <v>2577</v>
      </c>
      <c r="E61" s="169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68" t="s">
        <v>2495</v>
      </c>
      <c r="E62" s="169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68" t="s">
        <v>2495</v>
      </c>
      <c r="E63" s="169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68" t="s">
        <v>2495</v>
      </c>
      <c r="E64" s="169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68" t="s">
        <v>2495</v>
      </c>
      <c r="E65" s="169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  <mergeCell ref="D55:E55"/>
    <mergeCell ref="D56:E56"/>
  </mergeCells>
  <phoneticPr fontId="46" type="noConversion"/>
  <conditionalFormatting sqref="B67:B1048576">
    <cfRule type="duplicateValues" dxfId="153" priority="91"/>
  </conditionalFormatting>
  <conditionalFormatting sqref="E67:E1048576">
    <cfRule type="duplicateValues" dxfId="152" priority="90"/>
  </conditionalFormatting>
  <conditionalFormatting sqref="E67:E1048576">
    <cfRule type="duplicateValues" dxfId="151" priority="119509"/>
  </conditionalFormatting>
  <conditionalFormatting sqref="E67:E1048576">
    <cfRule type="duplicateValues" dxfId="150" priority="119511"/>
    <cfRule type="duplicateValues" dxfId="149" priority="119512"/>
  </conditionalFormatting>
  <conditionalFormatting sqref="B67:B1048576">
    <cfRule type="duplicateValues" dxfId="148" priority="119515"/>
  </conditionalFormatting>
  <conditionalFormatting sqref="E30">
    <cfRule type="duplicateValues" dxfId="147" priority="61"/>
  </conditionalFormatting>
  <conditionalFormatting sqref="E30">
    <cfRule type="duplicateValues" dxfId="146" priority="60"/>
  </conditionalFormatting>
  <conditionalFormatting sqref="E30">
    <cfRule type="duplicateValues" dxfId="145" priority="62"/>
  </conditionalFormatting>
  <conditionalFormatting sqref="E66 E40:E42 E28:E29 E1:E7 E49:E55 E10:E12 E15:E17">
    <cfRule type="duplicateValues" dxfId="144" priority="63"/>
  </conditionalFormatting>
  <conditionalFormatting sqref="E66 E28:E30 E1:E7 E40:E42 E49:E55 E15:E17 E10:E12">
    <cfRule type="duplicateValues" dxfId="143" priority="64"/>
    <cfRule type="duplicateValues" dxfId="142" priority="65"/>
  </conditionalFormatting>
  <conditionalFormatting sqref="E14">
    <cfRule type="duplicateValues" dxfId="141" priority="57"/>
  </conditionalFormatting>
  <conditionalFormatting sqref="E14">
    <cfRule type="duplicateValues" dxfId="140" priority="54"/>
  </conditionalFormatting>
  <conditionalFormatting sqref="E14">
    <cfRule type="duplicateValues" dxfId="139" priority="55"/>
    <cfRule type="duplicateValues" dxfId="138" priority="56"/>
  </conditionalFormatting>
  <conditionalFormatting sqref="E14">
    <cfRule type="duplicateValues" dxfId="137" priority="58"/>
    <cfRule type="duplicateValues" dxfId="136" priority="59"/>
  </conditionalFormatting>
  <conditionalFormatting sqref="E57">
    <cfRule type="duplicateValues" dxfId="135" priority="51"/>
  </conditionalFormatting>
  <conditionalFormatting sqref="E57">
    <cfRule type="duplicateValues" dxfId="134" priority="52"/>
    <cfRule type="duplicateValues" dxfId="133" priority="53"/>
  </conditionalFormatting>
  <conditionalFormatting sqref="E20">
    <cfRule type="duplicateValues" dxfId="132" priority="48"/>
  </conditionalFormatting>
  <conditionalFormatting sqref="E20">
    <cfRule type="duplicateValues" dxfId="131" priority="49"/>
    <cfRule type="duplicateValues" dxfId="130" priority="50"/>
  </conditionalFormatting>
  <conditionalFormatting sqref="B56:B66 B44:B48 B9 B14 B32:B39 B50:B54 B41:B42 B29:B30 B16:B17 B11:B12 B1:B7 B19:B27">
    <cfRule type="duplicateValues" dxfId="129" priority="47"/>
  </conditionalFormatting>
  <conditionalFormatting sqref="E32">
    <cfRule type="duplicateValues" dxfId="128" priority="44"/>
    <cfRule type="duplicateValues" dxfId="127" priority="45"/>
  </conditionalFormatting>
  <conditionalFormatting sqref="E32">
    <cfRule type="duplicateValues" dxfId="126" priority="46"/>
  </conditionalFormatting>
  <conditionalFormatting sqref="E21">
    <cfRule type="duplicateValues" dxfId="125" priority="41"/>
  </conditionalFormatting>
  <conditionalFormatting sqref="E21">
    <cfRule type="duplicateValues" dxfId="124" priority="42"/>
    <cfRule type="duplicateValues" dxfId="123" priority="43"/>
  </conditionalFormatting>
  <conditionalFormatting sqref="E44">
    <cfRule type="duplicateValues" dxfId="122" priority="38"/>
  </conditionalFormatting>
  <conditionalFormatting sqref="E44">
    <cfRule type="duplicateValues" dxfId="121" priority="39"/>
    <cfRule type="duplicateValues" dxfId="120" priority="40"/>
  </conditionalFormatting>
  <conditionalFormatting sqref="E45">
    <cfRule type="duplicateValues" dxfId="119" priority="35"/>
  </conditionalFormatting>
  <conditionalFormatting sqref="E45">
    <cfRule type="duplicateValues" dxfId="118" priority="36"/>
    <cfRule type="duplicateValues" dxfId="117" priority="37"/>
  </conditionalFormatting>
  <conditionalFormatting sqref="E22">
    <cfRule type="duplicateValues" dxfId="116" priority="32"/>
  </conditionalFormatting>
  <conditionalFormatting sqref="E22">
    <cfRule type="duplicateValues" dxfId="115" priority="33"/>
    <cfRule type="duplicateValues" dxfId="114" priority="34"/>
  </conditionalFormatting>
  <conditionalFormatting sqref="E46">
    <cfRule type="duplicateValues" dxfId="113" priority="29"/>
  </conditionalFormatting>
  <conditionalFormatting sqref="E46">
    <cfRule type="duplicateValues" dxfId="112" priority="30"/>
    <cfRule type="duplicateValues" dxfId="111" priority="31"/>
  </conditionalFormatting>
  <conditionalFormatting sqref="E33">
    <cfRule type="duplicateValues" dxfId="110" priority="26"/>
    <cfRule type="duplicateValues" dxfId="109" priority="27"/>
  </conditionalFormatting>
  <conditionalFormatting sqref="E33">
    <cfRule type="duplicateValues" dxfId="108" priority="28"/>
  </conditionalFormatting>
  <conditionalFormatting sqref="E58">
    <cfRule type="duplicateValues" dxfId="107" priority="23"/>
  </conditionalFormatting>
  <conditionalFormatting sqref="E58">
    <cfRule type="duplicateValues" dxfId="106" priority="24"/>
    <cfRule type="duplicateValues" dxfId="105" priority="25"/>
  </conditionalFormatting>
  <conditionalFormatting sqref="E59">
    <cfRule type="duplicateValues" dxfId="104" priority="17"/>
  </conditionalFormatting>
  <conditionalFormatting sqref="E59">
    <cfRule type="duplicateValues" dxfId="103" priority="18"/>
    <cfRule type="duplicateValues" dxfId="102" priority="19"/>
  </conditionalFormatting>
  <conditionalFormatting sqref="E60">
    <cfRule type="duplicateValues" dxfId="101" priority="20"/>
  </conditionalFormatting>
  <conditionalFormatting sqref="E60">
    <cfRule type="duplicateValues" dxfId="100" priority="21"/>
    <cfRule type="duplicateValues" dxfId="99" priority="22"/>
  </conditionalFormatting>
  <conditionalFormatting sqref="E61">
    <cfRule type="duplicateValues" dxfId="98" priority="14"/>
  </conditionalFormatting>
  <conditionalFormatting sqref="E61">
    <cfRule type="duplicateValues" dxfId="97" priority="15"/>
    <cfRule type="duplicateValues" dxfId="96" priority="16"/>
  </conditionalFormatting>
  <conditionalFormatting sqref="E19">
    <cfRule type="duplicateValues" dxfId="95" priority="66"/>
  </conditionalFormatting>
  <conditionalFormatting sqref="E19">
    <cfRule type="duplicateValues" dxfId="94" priority="67"/>
    <cfRule type="duplicateValues" dxfId="93" priority="68"/>
  </conditionalFormatting>
  <conditionalFormatting sqref="E56">
    <cfRule type="duplicateValues" dxfId="92" priority="69"/>
  </conditionalFormatting>
  <conditionalFormatting sqref="E56">
    <cfRule type="duplicateValues" dxfId="91" priority="70"/>
    <cfRule type="duplicateValues" dxfId="90" priority="71"/>
  </conditionalFormatting>
  <conditionalFormatting sqref="E23">
    <cfRule type="duplicateValues" dxfId="89" priority="72"/>
  </conditionalFormatting>
  <conditionalFormatting sqref="E23">
    <cfRule type="duplicateValues" dxfId="88" priority="73"/>
    <cfRule type="duplicateValues" dxfId="87" priority="74"/>
  </conditionalFormatting>
  <conditionalFormatting sqref="E34:E35">
    <cfRule type="duplicateValues" dxfId="86" priority="75"/>
    <cfRule type="duplicateValues" dxfId="85" priority="76"/>
  </conditionalFormatting>
  <conditionalFormatting sqref="E34:E35">
    <cfRule type="duplicateValues" dxfId="84" priority="77"/>
  </conditionalFormatting>
  <conditionalFormatting sqref="E24">
    <cfRule type="duplicateValues" dxfId="83" priority="78"/>
  </conditionalFormatting>
  <conditionalFormatting sqref="E24">
    <cfRule type="duplicateValues" dxfId="82" priority="79"/>
    <cfRule type="duplicateValues" dxfId="81" priority="80"/>
  </conditionalFormatting>
  <conditionalFormatting sqref="E25:E27">
    <cfRule type="duplicateValues" dxfId="80" priority="11"/>
  </conditionalFormatting>
  <conditionalFormatting sqref="E25:E27">
    <cfRule type="duplicateValues" dxfId="79" priority="12"/>
    <cfRule type="duplicateValues" dxfId="78" priority="13"/>
  </conditionalFormatting>
  <conditionalFormatting sqref="B56:B66 B9 B14 B32:B39 B44:B48 B50:B54 B41:B42 B29:B30 B16:B17 B11:B12 B1:B7 B19:B27">
    <cfRule type="duplicateValues" dxfId="77" priority="10"/>
  </conditionalFormatting>
  <conditionalFormatting sqref="E66 E19:E30 E1:E7 E9:E12 E14:E17 E32:E42 E44:E61">
    <cfRule type="duplicateValues" dxfId="76" priority="9"/>
  </conditionalFormatting>
  <conditionalFormatting sqref="E9">
    <cfRule type="duplicateValues" dxfId="75" priority="81"/>
  </conditionalFormatting>
  <conditionalFormatting sqref="E9">
    <cfRule type="duplicateValues" dxfId="74" priority="82"/>
    <cfRule type="duplicateValues" dxfId="73" priority="83"/>
  </conditionalFormatting>
  <conditionalFormatting sqref="E62:E64">
    <cfRule type="duplicateValues" dxfId="72" priority="6"/>
  </conditionalFormatting>
  <conditionalFormatting sqref="E62:E64">
    <cfRule type="duplicateValues" dxfId="71" priority="7"/>
    <cfRule type="duplicateValues" dxfId="70" priority="8"/>
  </conditionalFormatting>
  <conditionalFormatting sqref="E62:E64">
    <cfRule type="duplicateValues" dxfId="69" priority="5"/>
  </conditionalFormatting>
  <conditionalFormatting sqref="E65">
    <cfRule type="duplicateValues" dxfId="68" priority="2"/>
  </conditionalFormatting>
  <conditionalFormatting sqref="E65">
    <cfRule type="duplicateValues" dxfId="67" priority="3"/>
    <cfRule type="duplicateValues" dxfId="66" priority="4"/>
  </conditionalFormatting>
  <conditionalFormatting sqref="E65">
    <cfRule type="duplicateValues" dxfId="65" priority="1"/>
  </conditionalFormatting>
  <conditionalFormatting sqref="E36:E39">
    <cfRule type="duplicateValues" dxfId="64" priority="84"/>
    <cfRule type="duplicateValues" dxfId="63" priority="85"/>
  </conditionalFormatting>
  <conditionalFormatting sqref="E36:E39">
    <cfRule type="duplicateValues" dxfId="62" priority="86"/>
  </conditionalFormatting>
  <conditionalFormatting sqref="E47:E48">
    <cfRule type="duplicateValues" dxfId="61" priority="87"/>
  </conditionalFormatting>
  <conditionalFormatting sqref="E47:E48">
    <cfRule type="duplicateValues" dxfId="60" priority="88"/>
    <cfRule type="duplicateValues" dxfId="59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2581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2575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2583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2582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5" t="s">
        <v>2426</v>
      </c>
      <c r="B1" s="186"/>
      <c r="C1" s="186"/>
      <c r="D1" s="186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2436</v>
      </c>
      <c r="B18" s="186"/>
      <c r="C18" s="186"/>
      <c r="D18" s="186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2579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21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2021-04-23T11:54:13Z</dcterms:modified>
</cp:coreProperties>
</file>