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3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2" i="1" l="1"/>
  <c r="F162" i="1"/>
  <c r="G162" i="1"/>
  <c r="H162" i="1"/>
  <c r="I162" i="1"/>
  <c r="J162" i="1"/>
  <c r="K162" i="1"/>
  <c r="A165" i="1"/>
  <c r="F165" i="1"/>
  <c r="G165" i="1"/>
  <c r="H165" i="1"/>
  <c r="I165" i="1"/>
  <c r="J165" i="1"/>
  <c r="K165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29" i="1"/>
  <c r="F129" i="1"/>
  <c r="G129" i="1"/>
  <c r="H129" i="1"/>
  <c r="I129" i="1"/>
  <c r="J129" i="1"/>
  <c r="K129" i="1"/>
  <c r="A110" i="1" l="1"/>
  <c r="F110" i="1"/>
  <c r="G110" i="1"/>
  <c r="H110" i="1"/>
  <c r="I110" i="1"/>
  <c r="J110" i="1"/>
  <c r="K110" i="1"/>
  <c r="A138" i="1"/>
  <c r="F138" i="1"/>
  <c r="G138" i="1"/>
  <c r="H138" i="1"/>
  <c r="I138" i="1"/>
  <c r="J138" i="1"/>
  <c r="K138" i="1"/>
  <c r="A112" i="1"/>
  <c r="F112" i="1"/>
  <c r="G112" i="1"/>
  <c r="H112" i="1"/>
  <c r="I112" i="1"/>
  <c r="J112" i="1"/>
  <c r="K112" i="1"/>
  <c r="A134" i="1"/>
  <c r="F134" i="1"/>
  <c r="G134" i="1"/>
  <c r="H134" i="1"/>
  <c r="I134" i="1"/>
  <c r="J134" i="1"/>
  <c r="K134" i="1"/>
  <c r="A106" i="1"/>
  <c r="F106" i="1"/>
  <c r="G106" i="1"/>
  <c r="H106" i="1"/>
  <c r="I106" i="1"/>
  <c r="J106" i="1"/>
  <c r="K106" i="1"/>
  <c r="A109" i="1"/>
  <c r="F109" i="1"/>
  <c r="G109" i="1"/>
  <c r="H109" i="1"/>
  <c r="I109" i="1"/>
  <c r="J109" i="1"/>
  <c r="K109" i="1"/>
  <c r="A139" i="1"/>
  <c r="F139" i="1"/>
  <c r="G139" i="1"/>
  <c r="H139" i="1"/>
  <c r="I139" i="1"/>
  <c r="J139" i="1"/>
  <c r="K139" i="1"/>
  <c r="A108" i="1"/>
  <c r="F108" i="1"/>
  <c r="G108" i="1"/>
  <c r="H108" i="1"/>
  <c r="I108" i="1"/>
  <c r="J108" i="1"/>
  <c r="K108" i="1"/>
  <c r="A135" i="1"/>
  <c r="F135" i="1"/>
  <c r="G135" i="1"/>
  <c r="H135" i="1"/>
  <c r="I135" i="1"/>
  <c r="J135" i="1"/>
  <c r="K135" i="1"/>
  <c r="A140" i="1"/>
  <c r="F140" i="1"/>
  <c r="G140" i="1"/>
  <c r="H140" i="1"/>
  <c r="I140" i="1"/>
  <c r="J140" i="1"/>
  <c r="K140" i="1"/>
  <c r="A107" i="1"/>
  <c r="F107" i="1"/>
  <c r="G107" i="1"/>
  <c r="H107" i="1"/>
  <c r="I107" i="1"/>
  <c r="J107" i="1"/>
  <c r="K107" i="1"/>
  <c r="A136" i="1"/>
  <c r="F136" i="1"/>
  <c r="G136" i="1"/>
  <c r="H136" i="1"/>
  <c r="I136" i="1"/>
  <c r="J136" i="1"/>
  <c r="K136" i="1"/>
  <c r="A111" i="1"/>
  <c r="F111" i="1"/>
  <c r="G111" i="1"/>
  <c r="H111" i="1"/>
  <c r="I111" i="1"/>
  <c r="J111" i="1"/>
  <c r="K111" i="1"/>
  <c r="A137" i="1"/>
  <c r="F137" i="1"/>
  <c r="G137" i="1"/>
  <c r="H137" i="1"/>
  <c r="I137" i="1"/>
  <c r="J137" i="1"/>
  <c r="K137" i="1"/>
  <c r="K104" i="1" l="1"/>
  <c r="J104" i="1"/>
  <c r="I104" i="1"/>
  <c r="H104" i="1"/>
  <c r="G104" i="1"/>
  <c r="K105" i="1"/>
  <c r="J105" i="1"/>
  <c r="I105" i="1"/>
  <c r="H105" i="1"/>
  <c r="G105" i="1"/>
  <c r="K113" i="1"/>
  <c r="J113" i="1"/>
  <c r="I113" i="1"/>
  <c r="H113" i="1"/>
  <c r="G113" i="1"/>
  <c r="K114" i="1"/>
  <c r="J114" i="1"/>
  <c r="I114" i="1"/>
  <c r="H114" i="1"/>
  <c r="G114" i="1"/>
  <c r="K115" i="1"/>
  <c r="J115" i="1"/>
  <c r="I115" i="1"/>
  <c r="H115" i="1"/>
  <c r="G115" i="1"/>
  <c r="K116" i="1"/>
  <c r="J116" i="1"/>
  <c r="I116" i="1"/>
  <c r="H116" i="1"/>
  <c r="G116" i="1"/>
  <c r="K117" i="1"/>
  <c r="J117" i="1"/>
  <c r="I117" i="1"/>
  <c r="H117" i="1"/>
  <c r="G117" i="1"/>
  <c r="K118" i="1"/>
  <c r="J118" i="1"/>
  <c r="I118" i="1"/>
  <c r="H118" i="1"/>
  <c r="G118" i="1"/>
  <c r="K119" i="1"/>
  <c r="J119" i="1"/>
  <c r="I119" i="1"/>
  <c r="H119" i="1"/>
  <c r="G119" i="1"/>
  <c r="K120" i="1"/>
  <c r="J120" i="1"/>
  <c r="I120" i="1"/>
  <c r="H120" i="1"/>
  <c r="G120" i="1"/>
  <c r="K121" i="1"/>
  <c r="J121" i="1"/>
  <c r="I121" i="1"/>
  <c r="H121" i="1"/>
  <c r="G121" i="1"/>
  <c r="K122" i="1"/>
  <c r="J122" i="1"/>
  <c r="I122" i="1"/>
  <c r="H122" i="1"/>
  <c r="G122" i="1"/>
  <c r="K123" i="1"/>
  <c r="J123" i="1"/>
  <c r="I123" i="1"/>
  <c r="H123" i="1"/>
  <c r="G123" i="1"/>
  <c r="K124" i="1"/>
  <c r="J124" i="1"/>
  <c r="I124" i="1"/>
  <c r="H124" i="1"/>
  <c r="G124" i="1"/>
  <c r="K125" i="1"/>
  <c r="J125" i="1"/>
  <c r="I125" i="1"/>
  <c r="H125" i="1"/>
  <c r="G125" i="1"/>
  <c r="K126" i="1"/>
  <c r="J126" i="1"/>
  <c r="I126" i="1"/>
  <c r="H126" i="1"/>
  <c r="G126" i="1"/>
  <c r="K127" i="1"/>
  <c r="J127" i="1"/>
  <c r="I127" i="1"/>
  <c r="H127" i="1"/>
  <c r="G127" i="1"/>
  <c r="K128" i="1"/>
  <c r="J128" i="1"/>
  <c r="I128" i="1"/>
  <c r="H128" i="1"/>
  <c r="G128" i="1"/>
  <c r="K130" i="1"/>
  <c r="J130" i="1"/>
  <c r="I130" i="1"/>
  <c r="H130" i="1"/>
  <c r="G130" i="1"/>
  <c r="K133" i="1"/>
  <c r="J133" i="1"/>
  <c r="I133" i="1"/>
  <c r="H133" i="1"/>
  <c r="G133" i="1"/>
  <c r="F133" i="1"/>
  <c r="F130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05" i="1"/>
  <c r="F104" i="1"/>
  <c r="A104" i="1"/>
  <c r="A133" i="1"/>
  <c r="A130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05" i="1"/>
  <c r="A38" i="1"/>
  <c r="F38" i="1"/>
  <c r="G38" i="1"/>
  <c r="H38" i="1"/>
  <c r="I38" i="1"/>
  <c r="J38" i="1"/>
  <c r="K38" i="1"/>
  <c r="F78" i="1"/>
  <c r="F76" i="1" l="1"/>
  <c r="G76" i="1"/>
  <c r="H76" i="1"/>
  <c r="I76" i="1"/>
  <c r="J76" i="1"/>
  <c r="K7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G78" i="1"/>
  <c r="H78" i="1"/>
  <c r="I78" i="1"/>
  <c r="J78" i="1"/>
  <c r="K78" i="1"/>
  <c r="F77" i="1"/>
  <c r="G77" i="1"/>
  <c r="H77" i="1"/>
  <c r="I77" i="1"/>
  <c r="J77" i="1"/>
  <c r="K77" i="1"/>
  <c r="G75" i="1"/>
  <c r="H75" i="1"/>
  <c r="I75" i="1"/>
  <c r="J75" i="1"/>
  <c r="K75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2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" l="1"/>
  <c r="A68" i="1"/>
  <c r="A69" i="1"/>
  <c r="A70" i="1"/>
  <c r="A71" i="1"/>
  <c r="A72" i="1"/>
  <c r="A73" i="1"/>
  <c r="A74" i="1"/>
  <c r="A75" i="1"/>
  <c r="A7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A66" i="1" l="1"/>
  <c r="A65" i="1"/>
  <c r="A64" i="1"/>
  <c r="A63" i="1"/>
  <c r="A62" i="1"/>
  <c r="A61" i="1"/>
  <c r="A60" i="1"/>
  <c r="A59" i="1"/>
  <c r="A58" i="1"/>
  <c r="A57" i="1"/>
  <c r="A56" i="1"/>
  <c r="A55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22" i="1"/>
  <c r="F22" i="1"/>
  <c r="G22" i="1"/>
  <c r="H22" i="1"/>
  <c r="I22" i="1"/>
  <c r="J22" i="1"/>
  <c r="K22" i="1"/>
  <c r="A54" i="1" l="1"/>
  <c r="A53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 l="1"/>
  <c r="F52" i="1"/>
  <c r="G52" i="1"/>
  <c r="H52" i="1"/>
  <c r="I52" i="1"/>
  <c r="J52" i="1"/>
  <c r="K52" i="1"/>
  <c r="A51" i="1" l="1"/>
  <c r="A50" i="1"/>
  <c r="A49" i="1"/>
  <c r="A48" i="1"/>
  <c r="A47" i="1"/>
  <c r="A46" i="1"/>
  <c r="A45" i="1"/>
  <c r="A44" i="1"/>
  <c r="A43" i="1"/>
  <c r="A42" i="1"/>
  <c r="A4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/>
  <c r="A39" i="1"/>
  <c r="F40" i="1"/>
  <c r="G40" i="1"/>
  <c r="H40" i="1"/>
  <c r="I40" i="1"/>
  <c r="J40" i="1"/>
  <c r="K40" i="1"/>
  <c r="F39" i="1"/>
  <c r="G39" i="1"/>
  <c r="H39" i="1"/>
  <c r="I39" i="1"/>
  <c r="J39" i="1"/>
  <c r="K39" i="1"/>
  <c r="A37" i="1" l="1"/>
  <c r="A36" i="1"/>
  <c r="A35" i="1"/>
  <c r="A34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 l="1"/>
  <c r="A32" i="1"/>
  <c r="A31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0" i="1"/>
  <c r="A9" i="1"/>
  <c r="A8" i="1"/>
  <c r="A7" i="1" l="1"/>
  <c r="A6" i="1"/>
  <c r="A5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<sst xmlns="http://schemas.openxmlformats.org/spreadsheetml/2006/main" count="14095" uniqueCount="2715">
  <si>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</si>
  <si>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</si>
  <si>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</si>
  <si>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</si>
  <si>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</si>
  <si>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</si>
  <si>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</si>
  <si>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</si>
  <si>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</si>
  <si>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</si>
  <si>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</si>
  <si>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</si>
  <si>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</si>
  <si>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</si>
  <si>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</si>
  <si>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</si>
  <si>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</si>
  <si>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</si>
  <si>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</si>
  <si>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</si>
  <si>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</si>
  <si>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</si>
  <si>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</si>
  <si>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</si>
  <si>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</si>
  <si>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</si>
  <si>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</si>
  <si>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</si>
  <si>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</si>
  <si>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</si>
  <si>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</si>
  <si>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</si>
  <si>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</si>
  <si>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</si>
  <si>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</si>
  <si>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</si>
  <si>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</si>
  <si>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</si>
  <si>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</si>
  <si>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</si>
  <si>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</si>
  <si>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</si>
  <si>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</si>
  <si>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</si>
  <si>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</si>
  <si>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</si>
  <si>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</si>
  <si>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</si>
  <si>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</si>
  <si>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</si>
  <si>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</si>
  <si>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</si>
  <si>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</si>
  <si>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</si>
  <si>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</si>
  <si>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</si>
  <si>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</si>
  <si>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</si>
  <si>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</si>
  <si>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</si>
  <si>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</si>
  <si>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</si>
  <si>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</si>
  <si>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</si>
  <si>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</si>
  <si>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</si>
  <si>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</si>
  <si>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</si>
  <si>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</si>
  <si>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</si>
  <si>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</si>
  <si>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</si>
  <si>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</si>
  <si>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</si>
  <si>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</si>
  <si>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</si>
  <si>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</si>
  <si>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</si>
  <si>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</si>
  <si>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</si>
  <si>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</si>
  <si>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</si>
  <si>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</si>
  <si>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</si>
  <si>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</si>
  <si>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</si>
  <si>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</si>
  <si>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</si>
  <si>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</si>
  <si>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</si>
  <si>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</si>
  <si>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</si>
  <si>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</si>
  <si>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</si>
  <si>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</si>
  <si>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</si>
  <si>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</si>
  <si>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</si>
  <si>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</si>
  <si>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</si>
  <si>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</si>
  <si>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</si>
  <si>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</si>
  <si>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</si>
  <si>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</si>
  <si>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</si>
  <si>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</si>
  <si>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</si>
  <si>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</si>
  <si>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</si>
  <si>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</si>
  <si>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</si>
  <si>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</si>
  <si>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</si>
  <si>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</si>
  <si>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</si>
  <si>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</si>
  <si>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</si>
  <si>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</si>
  <si>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</si>
  <si>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</si>
  <si>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</si>
  <si>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</si>
  <si>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</si>
  <si>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</si>
  <si>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</si>
  <si>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</si>
  <si>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</si>
  <si>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</si>
  <si>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</si>
  <si>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</si>
  <si>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</si>
  <si>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</si>
  <si>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</si>
  <si>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</si>
  <si>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</si>
  <si>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</si>
  <si>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</si>
  <si>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</si>
  <si>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</si>
  <si>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</si>
  <si>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</si>
  <si>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</si>
  <si>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</si>
  <si>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</si>
  <si>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</si>
  <si>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</si>
  <si>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</si>
  <si>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</si>
  <si>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</si>
  <si>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</si>
  <si>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</si>
  <si>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</si>
  <si>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</si>
  <si>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</si>
  <si>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</si>
  <si>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</si>
  <si>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</si>
  <si>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</si>
  <si>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</si>
  <si>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</si>
  <si>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</si>
  <si>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</si>
  <si>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</si>
  <si>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</si>
  <si>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</si>
  <si>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</si>
  <si>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</si>
  <si>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</si>
  <si>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</si>
  <si>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</si>
  <si>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</si>
  <si>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</si>
  <si>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</si>
  <si>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</si>
  <si>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</si>
  <si>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</si>
  <si>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</si>
  <si>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</si>
  <si>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</si>
  <si>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</si>
  <si>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</si>
  <si>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</si>
  <si>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</si>
  <si>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</si>
  <si>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</si>
  <si>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</si>
  <si>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</si>
  <si>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</si>
  <si>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</si>
  <si>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</si>
  <si>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</si>
  <si>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</si>
  <si>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</si>
  <si>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</si>
  <si>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</si>
  <si>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</si>
  <si>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</si>
  <si>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</si>
  <si>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</si>
  <si>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</si>
  <si>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</si>
  <si>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</si>
  <si>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</si>
  <si>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</si>
  <si>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</si>
  <si>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</si>
  <si>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</si>
  <si>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</si>
  <si>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</si>
  <si>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</si>
  <si>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</si>
  <si>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</si>
  <si>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</si>
  <si>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</si>
  <si>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</si>
  <si>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</si>
  <si>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</si>
  <si>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</si>
  <si>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</si>
  <si>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</si>
  <si>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</si>
  <si>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</si>
  <si>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</si>
  <si>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</si>
  <si>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</si>
  <si>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</si>
  <si>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</si>
  <si>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</si>
  <si>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</si>
  <si>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</si>
  <si>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</si>
  <si>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</si>
  <si>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</si>
  <si>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</si>
  <si>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</si>
  <si>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</si>
  <si>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</si>
  <si>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</si>
  <si>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</si>
  <si>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</si>
  <si>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</si>
  <si>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</si>
  <si>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</si>
  <si>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</si>
  <si>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</si>
  <si>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</si>
  <si>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</si>
  <si>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</si>
  <si>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</si>
  <si>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</si>
  <si>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</si>
  <si>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</si>
  <si>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</si>
  <si>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</si>
  <si>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</si>
  <si>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</si>
  <si>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</si>
  <si>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</si>
  <si>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</si>
  <si>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</si>
  <si>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</si>
  <si>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</si>
  <si>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</si>
  <si>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</si>
  <si>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</si>
  <si>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</si>
  <si>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</si>
  <si>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</si>
  <si>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</si>
  <si>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</si>
  <si>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</si>
  <si>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</si>
  <si>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</si>
  <si>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</si>
  <si>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</si>
  <si>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</si>
  <si>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</si>
  <si>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</si>
  <si>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</si>
  <si>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</si>
  <si>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</si>
  <si>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</si>
  <si>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</si>
  <si>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</si>
  <si>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</si>
  <si>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</si>
  <si>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</si>
  <si>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</si>
  <si>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</si>
  <si>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</si>
  <si>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</si>
  <si>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</si>
  <si>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</si>
  <si>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</si>
  <si>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</si>
  <si>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</si>
  <si>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</si>
  <si>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</si>
  <si>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</si>
  <si>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</si>
  <si>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</si>
  <si>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</si>
  <si>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</si>
  <si>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</si>
  <si>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</si>
  <si>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</si>
  <si>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</si>
  <si>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</si>
  <si>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</si>
  <si>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</si>
  <si>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</si>
  <si>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</si>
  <si>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</si>
  <si>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</si>
  <si>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</si>
  <si>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</si>
  <si>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</si>
  <si>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</si>
  <si>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</si>
  <si>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</si>
  <si>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</si>
  <si>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</si>
  <si>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</si>
  <si>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</si>
  <si>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</si>
  <si>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</si>
  <si>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</si>
  <si>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</si>
  <si>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</si>
  <si>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</si>
  <si>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</si>
  <si>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</si>
  <si>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</si>
  <si>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</si>
  <si>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</si>
  <si>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</si>
  <si>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</si>
  <si>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</si>
  <si>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</si>
  <si>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</si>
  <si>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</si>
  <si>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</si>
  <si>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</si>
  <si>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</si>
  <si>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</si>
  <si>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</si>
  <si>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</si>
  <si>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</si>
  <si>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</si>
  <si>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</si>
  <si>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</si>
  <si>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</si>
  <si>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</si>
  <si>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</si>
  <si>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</si>
  <si>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</si>
  <si>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</si>
  <si>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</si>
  <si>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</si>
  <si>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</si>
  <si>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</si>
  <si>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</si>
  <si>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</si>
  <si>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</si>
  <si>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</si>
  <si>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</si>
  <si>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</si>
  <si>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</si>
  <si>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</si>
  <si>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</si>
  <si>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</si>
  <si>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</si>
  <si>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</si>
  <si>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</si>
  <si>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</si>
  <si>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</si>
  <si>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</si>
  <si>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</si>
  <si>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</si>
  <si>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</si>
  <si>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</si>
  <si>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</si>
  <si>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</si>
  <si>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</si>
  <si>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</si>
  <si>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</si>
  <si>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</si>
  <si>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</si>
  <si>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</si>
  <si>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</si>
  <si>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</si>
  <si>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</si>
  <si>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</si>
  <si>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</si>
  <si>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</si>
  <si>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</si>
  <si>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</si>
  <si>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</si>
  <si>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</si>
  <si>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</si>
  <si>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</si>
  <si>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</si>
  <si>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</si>
  <si>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</si>
  <si>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</si>
  <si>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</si>
  <si>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</si>
  <si>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</si>
  <si>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</si>
  <si>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</si>
  <si>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</si>
  <si>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</si>
  <si>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</si>
  <si>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</si>
  <si>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</si>
  <si>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</si>
  <si>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</si>
  <si>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</si>
  <si>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</si>
  <si>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</si>
  <si>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</si>
  <si>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</si>
  <si>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</si>
  <si>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</si>
  <si>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</si>
  <si>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</si>
  <si>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</si>
  <si>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</si>
  <si>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</si>
  <si>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</si>
  <si>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</si>
  <si>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</si>
  <si>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</si>
  <si>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</si>
  <si>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</si>
  <si>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</si>
  <si>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</si>
  <si>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</si>
  <si>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</si>
  <si>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</si>
  <si>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</si>
  <si>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</si>
  <si>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</si>
  <si>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</si>
  <si>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</si>
  <si>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</si>
  <si>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</si>
  <si>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</si>
  <si>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</si>
  <si>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</si>
  <si>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</si>
  <si>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</si>
  <si>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</si>
  <si>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</si>
  <si>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</si>
  <si>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</si>
  <si>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</si>
  <si>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</si>
  <si>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</si>
  <si>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</si>
  <si>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</si>
  <si>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</si>
  <si>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</si>
  <si>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</si>
  <si>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</si>
  <si>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</si>
  <si>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</si>
  <si>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</si>
  <si>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</si>
  <si>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</si>
  <si>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</si>
  <si>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</si>
  <si>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</si>
  <si>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</si>
  <si>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</si>
  <si>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</si>
  <si>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</si>
  <si>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</si>
  <si>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</si>
  <si>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</si>
  <si>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</si>
  <si>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</si>
  <si>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</si>
  <si>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</si>
  <si>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</si>
  <si>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</si>
  <si>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</si>
  <si>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</si>
  <si>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</si>
  <si>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</si>
  <si>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</si>
  <si>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</si>
  <si>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</si>
  <si>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</si>
  <si>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</si>
  <si>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</si>
  <si>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</si>
  <si>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</si>
  <si>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</si>
  <si>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</si>
  <si>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</si>
  <si>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</si>
  <si>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</si>
  <si>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</si>
  <si>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</si>
  <si>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</si>
  <si>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</si>
  <si>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</si>
  <si>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</si>
  <si>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</si>
  <si>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</si>
  <si>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</si>
  <si>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</si>
  <si>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</si>
  <si>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</si>
  <si>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</si>
  <si>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</si>
  <si>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</si>
  <si>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</si>
  <si>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</si>
  <si>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</si>
  <si>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</si>
  <si>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</si>
  <si>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</si>
  <si>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</si>
  <si>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</si>
  <si>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</si>
  <si>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</si>
  <si>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</si>
  <si>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</si>
  <si>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</si>
  <si>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</si>
  <si>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</si>
  <si>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</si>
  <si>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</si>
  <si>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</si>
  <si>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</si>
  <si>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</si>
  <si>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</si>
  <si>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</si>
  <si>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</si>
  <si>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</si>
  <si>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</si>
  <si>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</si>
  <si>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</si>
  <si>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</si>
  <si>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</si>
  <si>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</si>
  <si>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</si>
  <si>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</si>
  <si>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</si>
  <si>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</si>
  <si>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</si>
  <si>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</si>
  <si>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</si>
  <si>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</si>
  <si>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</si>
  <si>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</si>
  <si>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</si>
  <si>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</si>
  <si>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</si>
  <si>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</si>
  <si>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</si>
  <si>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</si>
  <si>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</si>
  <si>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</si>
  <si>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</si>
  <si>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</si>
  <si>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</si>
  <si>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</si>
  <si>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</si>
  <si>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</si>
  <si>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</si>
  <si>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</si>
  <si>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</si>
  <si>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</si>
  <si>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</si>
  <si>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</si>
  <si>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</si>
  <si>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</si>
  <si>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</si>
  <si>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</si>
  <si>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</si>
  <si>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</si>
  <si>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</si>
  <si>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</si>
  <si>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</si>
  <si>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</si>
  <si>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</si>
  <si>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</si>
  <si>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</si>
  <si>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</si>
  <si>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</si>
  <si>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</si>
  <si>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</si>
  <si>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</si>
  <si>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</si>
  <si>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</si>
  <si>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</si>
  <si>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</si>
  <si>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</si>
  <si>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</si>
  <si>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</si>
  <si>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</si>
  <si>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</si>
  <si>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</si>
  <si>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</si>
  <si>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</si>
  <si>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</si>
  <si>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</si>
  <si>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</si>
  <si>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</si>
  <si>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</si>
  <si>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</si>
  <si>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</si>
  <si>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</si>
  <si>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</si>
  <si>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</si>
  <si>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</si>
  <si>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</si>
  <si>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</si>
  <si>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</si>
  <si>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</si>
  <si>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</si>
  <si>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</si>
  <si>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</si>
  <si>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</si>
  <si>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</si>
  <si>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</si>
  <si>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</si>
  <si>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</si>
  <si>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</si>
  <si>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</si>
  <si>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</si>
  <si>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</si>
  <si>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</si>
  <si>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</si>
  <si>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</si>
  <si>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</si>
  <si>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</si>
  <si>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</si>
  <si>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</si>
  <si>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</si>
  <si>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</si>
  <si>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</si>
  <si>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</si>
  <si>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</si>
  <si>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</si>
  <si>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</si>
  <si>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</si>
  <si>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</si>
  <si>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</si>
  <si>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</si>
  <si>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</si>
  <si>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</si>
  <si>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</si>
  <si>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</si>
  <si>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</si>
  <si>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</si>
  <si>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</si>
  <si>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</si>
  <si>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</si>
  <si>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</si>
  <si>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</si>
  <si>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</si>
  <si>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</si>
  <si>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</si>
  <si>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</si>
  <si>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</si>
  <si>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</si>
  <si>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</si>
  <si>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</si>
  <si>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</si>
  <si>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</si>
  <si>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</si>
  <si>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</si>
  <si>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</si>
  <si>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</si>
  <si>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</si>
  <si>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</si>
  <si>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</si>
  <si>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</si>
  <si>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</si>
  <si>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</si>
  <si>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</si>
  <si>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</si>
  <si>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</si>
  <si>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</si>
  <si>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</si>
  <si>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</si>
  <si>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</si>
  <si>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</si>
  <si>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</si>
  <si>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</si>
  <si>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</si>
  <si>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</si>
  <si>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</si>
  <si>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</si>
  <si>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</si>
  <si>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</si>
  <si>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</si>
  <si>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</si>
  <si>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</si>
  <si>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</si>
  <si>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</si>
  <si>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</si>
  <si>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</si>
  <si>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</si>
  <si>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</si>
  <si>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</si>
  <si>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</si>
  <si>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</si>
  <si>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</si>
  <si>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</si>
  <si>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</si>
  <si>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</si>
  <si>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</si>
  <si>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</si>
  <si>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</si>
  <si>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</si>
  <si>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</si>
  <si>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</si>
  <si>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</si>
  <si>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</si>
  <si>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</si>
  <si>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</si>
  <si>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</si>
  <si>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</si>
  <si>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</si>
  <si>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</si>
  <si>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</si>
  <si>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</si>
  <si>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</si>
  <si>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</si>
  <si>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</si>
  <si>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</si>
  <si>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</si>
  <si>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</si>
  <si>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</si>
  <si>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</si>
  <si>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</si>
  <si>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</si>
  <si>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</si>
  <si>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</si>
  <si>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</si>
  <si>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</si>
  <si>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</si>
  <si>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</si>
  <si>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</si>
  <si>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</si>
  <si>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</si>
  <si>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</si>
  <si>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</si>
  <si>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</si>
  <si>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</si>
  <si>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</si>
  <si>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</si>
  <si>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</si>
  <si>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</si>
  <si>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</si>
  <si>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</si>
  <si>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</si>
  <si>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</si>
  <si>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</si>
  <si>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</si>
  <si>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</si>
  <si>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</si>
  <si>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</si>
  <si>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</si>
  <si>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</si>
  <si>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</si>
  <si>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</si>
  <si>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</si>
  <si>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</si>
  <si>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</si>
  <si>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</si>
  <si>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</si>
  <si>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</si>
  <si>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</si>
  <si>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</si>
  <si>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</si>
  <si>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</si>
  <si>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</si>
  <si>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</si>
  <si>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</si>
  <si>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</si>
  <si>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</si>
  <si>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</si>
  <si>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</si>
  <si>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</si>
  <si>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</si>
  <si>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</si>
  <si>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</si>
  <si>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</si>
  <si>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</si>
  <si>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</si>
  <si>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</si>
  <si>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</si>
  <si>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</si>
  <si>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</si>
  <si>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</si>
  <si>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</si>
  <si>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</si>
  <si>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</si>
  <si>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</si>
  <si>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</si>
  <si>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</si>
  <si>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</si>
  <si>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</si>
  <si>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</si>
  <si>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</si>
  <si>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</si>
  <si>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</si>
  <si>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</si>
  <si>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</si>
  <si>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</si>
  <si>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</si>
  <si>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</si>
  <si>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</si>
  <si>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</si>
  <si>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</si>
  <si>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</si>
  <si>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</si>
  <si>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</si>
  <si>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</si>
  <si>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</si>
  <si>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</si>
  <si>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</si>
  <si>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</si>
  <si>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</si>
  <si>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</si>
  <si>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</si>
  <si>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</si>
  <si>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</si>
  <si>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</si>
  <si>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</si>
  <si>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</si>
  <si>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</si>
  <si>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</si>
  <si>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</si>
  <si>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</si>
  <si>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</si>
  <si>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</si>
  <si>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</si>
  <si>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</si>
  <si>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</si>
  <si>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</si>
  <si>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</si>
  <si>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</si>
  <si>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</si>
  <si>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</si>
  <si>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</si>
  <si>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</si>
  <si>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</si>
  <si>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</si>
  <si>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</si>
  <si>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</si>
  <si>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</si>
  <si>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</si>
  <si>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</si>
  <si>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</si>
  <si>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</si>
  <si>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</si>
  <si>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</si>
  <si>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</si>
  <si>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</si>
  <si>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</si>
  <si>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</si>
  <si>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</si>
  <si>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</si>
  <si>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</si>
  <si>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</si>
  <si>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</si>
  <si>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</si>
  <si>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</si>
  <si>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</si>
  <si>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</si>
  <si>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</si>
  <si>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</si>
  <si>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</si>
  <si>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</si>
  <si>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</si>
  <si>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</si>
  <si>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</si>
  <si>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</si>
  <si>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</si>
  <si>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</si>
  <si>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</si>
  <si>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</si>
  <si>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</si>
  <si>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</si>
  <si>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</si>
  <si>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</si>
  <si>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</si>
  <si>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</si>
  <si>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</si>
  <si>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</si>
  <si>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</si>
  <si>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</si>
  <si>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</si>
  <si>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</si>
  <si>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</si>
  <si>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</si>
  <si>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</si>
  <si>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</si>
  <si>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</si>
  <si>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</si>
  <si>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</si>
  <si>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</si>
  <si>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</si>
  <si>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</si>
  <si>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</si>
  <si>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</si>
  <si>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</si>
  <si>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</si>
  <si>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</si>
  <si>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</si>
  <si>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</si>
  <si>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</si>
  <si>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</si>
  <si>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</si>
  <si>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</si>
  <si>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</si>
  <si>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</si>
  <si>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</si>
  <si>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</si>
  <si>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</si>
  <si>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</si>
  <si>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</si>
  <si>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</si>
  <si>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</si>
  <si>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</si>
  <si>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</si>
  <si>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</si>
  <si>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</si>
  <si>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</si>
  <si>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</si>
  <si>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</si>
  <si>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</si>
  <si>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</si>
  <si>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</si>
  <si>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</si>
  <si>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</si>
  <si>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</si>
  <si>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</si>
  <si>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</si>
  <si>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</si>
  <si>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</si>
  <si>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</si>
  <si>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</si>
  <si>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</si>
  <si>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</si>
  <si>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</si>
  <si>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</si>
  <si>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</si>
  <si>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</si>
  <si>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</si>
  <si>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</si>
  <si>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</si>
  <si>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</si>
  <si>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</si>
  <si>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</si>
  <si>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</si>
  <si>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</si>
  <si>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</si>
  <si>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</si>
  <si>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</si>
  <si>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</si>
  <si>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</si>
  <si>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</si>
  <si>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</si>
  <si>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</si>
  <si>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</si>
  <si>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</si>
  <si>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</si>
  <si>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</si>
  <si>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</si>
  <si>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</si>
  <si>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</si>
  <si>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</si>
  <si>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</si>
  <si>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</si>
  <si>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</si>
  <si>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</si>
  <si>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</si>
  <si>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</si>
  <si>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</si>
  <si>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</si>
  <si>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</si>
  <si>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</si>
  <si>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</si>
  <si>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</si>
  <si>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</si>
  <si>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</si>
  <si>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</si>
  <si>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</si>
  <si>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</si>
  <si>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</si>
  <si>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</si>
  <si>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</si>
  <si>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</si>
  <si>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</si>
  <si>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</si>
  <si>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</si>
  <si>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</si>
  <si>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</si>
  <si>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</si>
  <si>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</si>
  <si>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</si>
  <si>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</si>
  <si>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</si>
  <si>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</si>
  <si>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</si>
  <si>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</si>
  <si>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</si>
  <si>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</si>
  <si>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</si>
  <si>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</si>
  <si>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</si>
  <si>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</si>
  <si>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</si>
  <si>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</si>
  <si>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</si>
  <si>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</si>
  <si>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</si>
  <si>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</si>
  <si>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</si>
  <si>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</si>
  <si>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</si>
  <si>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</si>
  <si>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</si>
  <si>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</si>
  <si>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</si>
  <si>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</si>
  <si>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</si>
  <si>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</si>
  <si>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</si>
  <si>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</si>
  <si>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</si>
  <si>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</si>
  <si>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</si>
  <si>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</si>
  <si>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</si>
  <si>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</si>
  <si>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</si>
  <si>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</si>
  <si>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</si>
  <si>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</si>
  <si>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</si>
  <si>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</si>
  <si>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</si>
  <si>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</si>
  <si>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</si>
  <si>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</si>
  <si>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</si>
  <si>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</si>
  <si>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</si>
  <si>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</si>
  <si>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</si>
  <si>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</si>
  <si>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</si>
  <si>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</si>
  <si>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</si>
  <si>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</si>
  <si>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</si>
  <si>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</si>
  <si>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</si>
  <si>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</si>
  <si>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</si>
  <si>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</si>
  <si>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</si>
  <si>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</si>
  <si>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</si>
  <si>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</si>
  <si>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</si>
  <si>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</si>
  <si>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</si>
  <si>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</si>
  <si>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</si>
  <si>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</si>
  <si>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</si>
  <si>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</si>
  <si>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</si>
  <si>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</si>
  <si>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</si>
  <si>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</si>
  <si>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</si>
  <si>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</si>
  <si>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</si>
  <si>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</si>
  <si>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</si>
  <si>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</si>
  <si>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</si>
  <si>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</si>
  <si>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</si>
  <si>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</si>
  <si>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</si>
  <si>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</si>
  <si>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</si>
  <si>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</si>
  <si>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</si>
  <si>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</si>
  <si>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</si>
  <si>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</si>
  <si>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</si>
  <si>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</si>
  <si>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</si>
  <si>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</si>
  <si>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</si>
  <si>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</si>
  <si>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</si>
  <si>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</si>
  <si>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</si>
  <si>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</si>
  <si>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</si>
  <si>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</si>
  <si>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</si>
  <si>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</si>
  <si>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</si>
  <si>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</si>
  <si>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</si>
  <si>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</si>
  <si>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</si>
  <si>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</si>
  <si>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</si>
  <si>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</si>
  <si>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</si>
  <si>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</si>
  <si>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</si>
  <si>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</si>
  <si>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</si>
  <si>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</si>
  <si>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</si>
  <si>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</si>
  <si>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</si>
  <si>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</si>
  <si>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</si>
  <si>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</si>
  <si>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</si>
  <si>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</si>
  <si>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</si>
  <si>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</si>
  <si>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</si>
  <si>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</si>
  <si>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</si>
  <si>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</si>
  <si>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</si>
  <si>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</si>
  <si>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</si>
  <si>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</si>
  <si>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</si>
  <si>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</si>
  <si>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</si>
  <si>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</si>
  <si>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</si>
  <si>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</si>
  <si>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</si>
  <si>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</si>
  <si>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</si>
  <si>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</si>
  <si>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</si>
  <si>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</si>
  <si>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</si>
  <si>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</si>
  <si>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</si>
  <si>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</si>
  <si>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</si>
  <si>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</si>
  <si>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</si>
  <si>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</si>
  <si>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</si>
  <si>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</si>
  <si>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</si>
  <si>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</si>
  <si>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</si>
  <si>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</si>
  <si>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</si>
  <si>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</si>
  <si>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</si>
  <si>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</si>
  <si>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</si>
  <si>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</si>
  <si>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</si>
  <si>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</si>
  <si>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</si>
  <si>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</si>
  <si>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</si>
  <si>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</si>
  <si>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</si>
  <si>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</si>
  <si>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</si>
  <si>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</si>
  <si>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</si>
  <si>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</si>
  <si>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</si>
  <si>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</si>
  <si>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</si>
  <si>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</si>
  <si>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</si>
  <si>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</si>
  <si>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</si>
  <si>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</si>
  <si>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</si>
  <si>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</si>
  <si>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</si>
  <si>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</si>
  <si>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</si>
  <si>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</si>
  <si>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</si>
  <si>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</si>
  <si>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</si>
  <si>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</si>
  <si>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</si>
  <si>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</si>
  <si>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</si>
  <si>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</si>
  <si>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</si>
  <si>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</si>
  <si>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</si>
  <si>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</si>
  <si>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</si>
  <si>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</si>
  <si>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</si>
  <si>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</si>
  <si>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</si>
  <si>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</si>
  <si>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</si>
  <si>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</si>
  <si>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</si>
  <si>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</si>
  <si>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</si>
  <si>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</si>
  <si>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</si>
  <si>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</si>
  <si>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</si>
  <si>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</si>
  <si>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</si>
  <si>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</si>
  <si>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</si>
  <si>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</si>
  <si>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</si>
  <si>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</si>
  <si>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</si>
  <si>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</si>
  <si>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</si>
  <si>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</si>
  <si>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</si>
  <si>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</si>
  <si>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</si>
  <si>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</si>
  <si>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</si>
  <si>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</si>
  <si>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</si>
  <si>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</si>
  <si>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</si>
  <si>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</si>
  <si>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</si>
  <si>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</si>
  <si>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</si>
  <si>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</si>
  <si>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</si>
  <si>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</si>
  <si>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</si>
  <si>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</si>
  <si>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</si>
  <si>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</si>
  <si>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</si>
  <si>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</si>
  <si>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</si>
  <si>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</si>
  <si>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</si>
  <si>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</si>
  <si>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</si>
  <si>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</si>
  <si>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</si>
  <si>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</si>
  <si>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</si>
  <si>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</si>
  <si>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</si>
  <si>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</si>
  <si>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</si>
  <si>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</si>
  <si>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</si>
  <si>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</si>
  <si>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</si>
  <si>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</si>
  <si>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</si>
  <si>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</si>
  <si>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</si>
  <si>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</si>
  <si>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</si>
  <si>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</si>
  <si>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</si>
  <si>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</si>
  <si>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</si>
  <si>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</si>
  <si>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</si>
  <si>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</si>
  <si>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</si>
  <si>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</si>
  <si>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</si>
  <si>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</si>
  <si>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</si>
  <si>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</si>
  <si>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</si>
  <si>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</si>
  <si>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</si>
  <si>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</si>
  <si>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</si>
  <si>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</si>
  <si>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</si>
  <si>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</si>
  <si>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</si>
  <si>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</si>
  <si>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</si>
  <si>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</si>
  <si>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</si>
  <si>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</si>
  <si>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</si>
  <si>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</si>
  <si>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</si>
  <si>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</si>
  <si>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</si>
  <si>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</si>
  <si>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</si>
  <si>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</si>
  <si>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</si>
  <si>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</si>
  <si>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</si>
  <si>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</si>
  <si>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</si>
  <si>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</si>
  <si>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</si>
  <si>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</si>
  <si>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</si>
  <si>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</si>
  <si>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</si>
  <si>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</si>
  <si>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</si>
  <si>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</si>
  <si>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</si>
  <si>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</si>
  <si>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</si>
  <si>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</si>
  <si>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</si>
  <si>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</si>
  <si>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</si>
  <si>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</si>
  <si>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</si>
  <si>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</si>
  <si>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</si>
  <si>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</si>
  <si>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</si>
  <si>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</si>
  <si>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</si>
  <si>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</si>
  <si>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</si>
  <si>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</si>
  <si>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</si>
  <si>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</si>
  <si>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</si>
  <si>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</si>
  <si>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</si>
  <si>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</si>
  <si>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</si>
  <si>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</si>
  <si>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</si>
  <si>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</si>
  <si>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</si>
  <si>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</si>
  <si>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</si>
  <si>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</si>
  <si>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</si>
  <si>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</si>
  <si>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</si>
  <si>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</si>
  <si>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</si>
  <si>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</si>
  <si>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</si>
  <si>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</si>
  <si>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</si>
  <si>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</si>
  <si>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</si>
  <si>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</si>
  <si>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</si>
  <si>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</si>
  <si>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</si>
  <si>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</si>
  <si>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</si>
  <si>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</si>
  <si>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</si>
  <si>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</si>
  <si>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</si>
  <si>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</si>
  <si>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</si>
  <si>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</si>
  <si>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</si>
  <si>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</si>
  <si>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</si>
  <si>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</si>
  <si>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</si>
  <si>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</si>
  <si>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</si>
  <si>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</si>
  <si>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</si>
  <si>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</si>
  <si>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</si>
  <si>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</si>
  <si>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</si>
  <si>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</si>
  <si>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</si>
  <si>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</si>
  <si>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</si>
  <si>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</si>
  <si>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</si>
  <si>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</si>
  <si>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</si>
  <si>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</si>
  <si>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</si>
  <si>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</si>
  <si>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</si>
  <si>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</si>
  <si>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</si>
  <si>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</si>
  <si>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</si>
  <si>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</si>
  <si>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</si>
  <si>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</si>
  <si>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</si>
  <si>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</si>
  <si>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</si>
  <si>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</si>
  <si>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</si>
  <si>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</si>
  <si>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</si>
  <si>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</si>
  <si>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</si>
  <si>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</si>
  <si>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</si>
  <si>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</si>
  <si>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</si>
  <si>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</si>
  <si>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</si>
  <si>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</si>
  <si>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</si>
  <si>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</si>
  <si>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</si>
  <si>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</si>
  <si>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</si>
  <si>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</si>
  <si>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</si>
  <si>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</si>
  <si>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</si>
  <si>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</si>
  <si>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</si>
  <si>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</si>
  <si>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</si>
  <si>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</si>
  <si>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</si>
  <si>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</si>
  <si>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</si>
  <si>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</si>
  <si>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</si>
  <si>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</si>
  <si>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</si>
  <si>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</si>
  <si>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</si>
  <si>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</si>
  <si>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</si>
  <si>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</si>
  <si>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</si>
  <si>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</si>
  <si>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</si>
  <si>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</si>
  <si>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</si>
  <si>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</si>
  <si>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</si>
  <si>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</si>
  <si>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</si>
  <si>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</si>
  <si>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</si>
  <si>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</si>
  <si>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</si>
  <si>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</si>
  <si>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</si>
  <si>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</si>
  <si>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</si>
  <si>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</si>
  <si>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</si>
  <si>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</si>
  <si>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</si>
  <si>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</si>
  <si>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</si>
  <si>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</si>
  <si>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</si>
  <si>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</si>
  <si>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</si>
  <si>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</si>
  <si>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</si>
  <si>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</si>
  <si>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</si>
  <si>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</si>
  <si>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</si>
  <si>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</si>
  <si>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</si>
  <si>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</si>
  <si>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</si>
  <si>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</si>
  <si>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</si>
  <si>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</si>
  <si>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</si>
  <si>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</si>
  <si>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</si>
  <si>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</si>
  <si>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</si>
  <si>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</si>
  <si>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</si>
  <si>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</si>
  <si>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</si>
  <si>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</si>
  <si>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</si>
  <si>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</si>
  <si>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</si>
  <si>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</si>
  <si>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</si>
  <si>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</si>
  <si>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</si>
  <si>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</si>
  <si>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</si>
  <si>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</si>
  <si>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</si>
  <si>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</si>
  <si>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</si>
  <si>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</si>
  <si>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</si>
  <si>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</si>
  <si>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</si>
  <si>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</si>
  <si>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</si>
  <si>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</si>
  <si>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</si>
  <si>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</si>
  <si>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</si>
  <si>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</si>
  <si>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</si>
  <si>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</si>
  <si>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</si>
  <si>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</si>
  <si>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</si>
  <si>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</si>
  <si>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</si>
  <si>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</si>
  <si>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</si>
  <si>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</si>
  <si>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</si>
  <si>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</si>
  <si>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</si>
  <si>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</si>
  <si>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</si>
  <si>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</si>
  <si>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</si>
  <si>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</si>
  <si>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</si>
  <si>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</si>
  <si>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</si>
  <si>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</si>
  <si>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</si>
  <si>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</si>
  <si>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</si>
  <si>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</si>
  <si>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</si>
  <si>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</si>
  <si>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</si>
  <si>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</si>
  <si>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</si>
  <si>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</si>
  <si>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</si>
  <si>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</si>
  <si>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</si>
  <si>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</si>
  <si>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</si>
  <si>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</si>
  <si>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</si>
  <si>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</si>
  <si>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</si>
  <si>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</si>
  <si>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</si>
  <si>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</si>
  <si>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</si>
  <si>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</si>
  <si>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</si>
  <si>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</si>
  <si>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</si>
  <si>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</si>
  <si>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</si>
  <si>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</si>
  <si>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</si>
  <si>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</si>
  <si>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</si>
  <si>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</si>
  <si>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</si>
  <si>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</si>
  <si>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</si>
  <si>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</si>
  <si>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</si>
  <si>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</si>
  <si>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</si>
  <si>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</si>
  <si>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</si>
  <si>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</si>
  <si>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</si>
  <si>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</si>
  <si>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</si>
  <si>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</si>
  <si>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</si>
  <si>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</si>
  <si>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</si>
  <si>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</si>
  <si>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</si>
  <si>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</si>
  <si>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</si>
  <si>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</si>
  <si>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</si>
  <si>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</si>
  <si>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</si>
  <si>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</si>
  <si>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</si>
  <si>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</si>
  <si>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</si>
  <si>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</si>
  <si>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</si>
  <si>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</si>
  <si>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</si>
  <si>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</si>
  <si>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</si>
  <si>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</si>
  <si>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</si>
  <si>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</si>
  <si>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</si>
  <si>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</si>
  <si>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</si>
  <si>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</si>
  <si>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</si>
  <si>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</si>
  <si>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</si>
  <si>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</si>
  <si>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</si>
  <si>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</si>
  <si>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</si>
  <si>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</si>
  <si>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</si>
  <si>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</si>
  <si>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</si>
  <si>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</si>
  <si>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</si>
  <si>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</si>
  <si>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</si>
  <si>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</si>
  <si>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</si>
  <si>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</si>
  <si>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</si>
  <si>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</si>
  <si>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</si>
  <si>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</si>
  <si>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</si>
  <si>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</si>
  <si>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</si>
  <si>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</si>
  <si>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</si>
  <si>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</si>
  <si>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</si>
  <si>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</si>
  <si>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</si>
  <si>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</si>
  <si>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</si>
  <si>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</si>
  <si>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</si>
  <si>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</si>
  <si>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</si>
  <si>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</si>
  <si>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</si>
  <si>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</si>
  <si>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</si>
  <si>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</si>
  <si>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</si>
  <si>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</si>
  <si>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</si>
  <si>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</si>
  <si>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</si>
  <si>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</si>
  <si>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</si>
  <si>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</si>
  <si>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</si>
  <si>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</si>
  <si>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</si>
  <si>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</si>
  <si>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</si>
  <si>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</si>
  <si>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</si>
  <si>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</si>
  <si>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</si>
  <si>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</si>
  <si>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</si>
  <si>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</si>
  <si>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</si>
  <si>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</si>
  <si>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</si>
  <si>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</si>
  <si>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</si>
  <si>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</si>
  <si>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</si>
  <si>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</si>
  <si>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</si>
  <si>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</si>
  <si>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</si>
  <si>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</si>
  <si>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</si>
  <si>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</si>
  <si>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</si>
  <si>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</si>
  <si>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</si>
  <si>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</si>
  <si>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</si>
  <si>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</si>
  <si>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</si>
  <si>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</si>
  <si>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</si>
  <si>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</si>
  <si>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</si>
  <si>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</si>
  <si>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</si>
  <si>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</si>
  <si>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</si>
  <si>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</si>
  <si>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</si>
  <si>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</si>
  <si>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</si>
  <si>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</si>
  <si>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</si>
  <si>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</si>
  <si>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</si>
  <si>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</si>
  <si>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</si>
  <si>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</si>
  <si>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</si>
  <si>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</si>
  <si>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</si>
  <si>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</si>
  <si>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</si>
  <si>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</si>
  <si>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</si>
  <si>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</si>
  <si>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</si>
  <si>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</si>
  <si>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</si>
  <si>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</si>
  <si>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</si>
  <si>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</si>
  <si>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</si>
  <si>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</si>
  <si>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</si>
  <si>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</si>
  <si>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</si>
  <si>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</si>
  <si>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</si>
  <si>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</si>
  <si>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</si>
  <si>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</si>
  <si>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</si>
  <si>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</si>
  <si>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</si>
  <si>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</si>
  <si>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</si>
  <si>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</si>
  <si>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</si>
  <si>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</si>
  <si>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</si>
  <si>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</si>
  <si>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</si>
  <si>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</si>
  <si>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</si>
  <si>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</si>
  <si>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</si>
  <si>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</si>
  <si>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</si>
  <si>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</si>
  <si>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</si>
  <si>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</si>
  <si>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</si>
  <si>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</si>
  <si>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</si>
  <si>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</si>
  <si>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</si>
  <si>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</si>
  <si>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</si>
  <si>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</si>
  <si>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</si>
  <si>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</si>
  <si>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</si>
  <si>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</si>
  <si>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</si>
  <si>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</si>
  <si>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</si>
  <si>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</si>
  <si>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</si>
  <si>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</si>
  <si>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</si>
  <si>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</si>
  <si>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</si>
  <si>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</si>
  <si>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</si>
  <si>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</si>
  <si>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</si>
  <si>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</si>
  <si>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</si>
  <si>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</si>
  <si>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</si>
  <si>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</si>
  <si>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</si>
  <si>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</si>
  <si>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</si>
  <si>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</si>
  <si>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</si>
  <si>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</si>
  <si>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</si>
  <si>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</si>
  <si>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</si>
  <si>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</si>
  <si>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</si>
  <si>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</si>
  <si>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</si>
  <si>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</si>
  <si>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</si>
  <si>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</si>
  <si>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</si>
  <si>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</si>
  <si>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</si>
  <si>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</si>
  <si>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</si>
  <si>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</si>
  <si>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</si>
  <si>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</si>
  <si>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</si>
  <si>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</si>
  <si>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</si>
  <si>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</si>
  <si>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</si>
  <si>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</si>
  <si>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</si>
  <si>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</si>
  <si>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</si>
  <si>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</si>
  <si>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</si>
  <si>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</si>
  <si>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</si>
  <si>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</si>
  <si>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</si>
  <si>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</si>
  <si>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</si>
  <si>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</si>
  <si>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</si>
  <si>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</si>
  <si>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</si>
  <si>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</si>
  <si>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</si>
  <si>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</si>
  <si>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</si>
  <si>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</si>
  <si>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</si>
  <si>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</si>
  <si>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</si>
  <si>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</si>
  <si>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</si>
  <si>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</si>
  <si>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</si>
  <si>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</si>
  <si>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</si>
  <si>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</si>
  <si>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</si>
  <si>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</si>
  <si>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</si>
  <si>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</si>
  <si>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</si>
  <si>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</si>
  <si>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</si>
  <si>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</si>
  <si>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</si>
  <si>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</si>
  <si>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</si>
  <si>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</si>
  <si>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</si>
  <si>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</si>
  <si>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</si>
  <si>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</si>
  <si>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</si>
  <si>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</si>
  <si>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</si>
  <si>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</si>
  <si>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</si>
  <si>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</si>
  <si>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</si>
  <si>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</si>
  <si>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</si>
  <si>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</si>
  <si>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</si>
  <si>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</si>
  <si>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</si>
  <si>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</si>
  <si>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</si>
  <si>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</si>
  <si>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</si>
  <si>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</si>
  <si>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</si>
  <si>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</si>
  <si>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</si>
  <si>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</si>
  <si>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</si>
  <si>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</si>
  <si>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</si>
  <si>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</si>
  <si>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</si>
  <si>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</si>
  <si>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</si>
  <si>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</si>
  <si>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</si>
  <si>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</si>
  <si>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</si>
  <si>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</si>
  <si>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</si>
  <si>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</si>
  <si>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</si>
  <si>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</si>
  <si>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</si>
  <si>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</si>
  <si>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</si>
  <si>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</si>
  <si>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</si>
  <si>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</si>
  <si>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</si>
  <si>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</si>
  <si>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</si>
  <si>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</si>
  <si>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</si>
  <si>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</si>
  <si>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</si>
  <si>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</si>
  <si>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</si>
  <si>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</si>
  <si>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</si>
  <si>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</si>
  <si>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</si>
  <si>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</si>
  <si>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</si>
  <si>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</si>
  <si>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</si>
  <si>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</si>
  <si>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</si>
  <si>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</si>
  <si>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</si>
  <si>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</si>
  <si>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</si>
  <si>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</si>
  <si>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</si>
  <si>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</si>
  <si>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</si>
  <si>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</si>
  <si>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</si>
  <si>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</si>
  <si>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</si>
  <si>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</si>
  <si>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</si>
  <si>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</si>
  <si>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</si>
  <si>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</si>
  <si>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</si>
  <si>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</si>
  <si>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</si>
  <si>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</si>
  <si>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</si>
  <si>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</si>
  <si>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</si>
  <si>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</si>
  <si>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</si>
  <si>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</si>
  <si>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</si>
  <si>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</si>
  <si>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</si>
  <si>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</si>
  <si>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</si>
  <si>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</si>
  <si>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</si>
  <si>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</si>
  <si>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</si>
  <si>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</si>
  <si>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</si>
  <si>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</si>
  <si>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</si>
  <si>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</si>
  <si>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</si>
  <si>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</si>
  <si>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</si>
  <si>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</si>
  <si>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</si>
  <si>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</si>
  <si>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</si>
  <si>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</si>
  <si>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</si>
  <si>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</si>
  <si>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</si>
  <si>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</si>
  <si>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</si>
  <si>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</si>
  <si>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</si>
  <si>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</si>
  <si>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</si>
  <si>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</si>
  <si>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</si>
  <si>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</si>
  <si>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</si>
  <si>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</si>
  <si>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</si>
  <si>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</si>
  <si>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</si>
  <si>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</si>
  <si>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</si>
  <si>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</si>
  <si>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</si>
  <si>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</si>
  <si>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</si>
  <si>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</si>
  <si>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</si>
  <si>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</si>
  <si>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</si>
  <si>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</si>
  <si>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</si>
  <si>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</si>
  <si>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</si>
  <si>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</si>
  <si>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</si>
  <si>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</si>
  <si>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</si>
  <si>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</si>
  <si>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</si>
  <si>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</si>
  <si>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</si>
  <si>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</si>
  <si>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</si>
  <si>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</si>
  <si>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</si>
  <si>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</si>
  <si>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</si>
  <si>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</si>
  <si>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</si>
  <si>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</si>
  <si>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</si>
  <si>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</si>
  <si>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</si>
  <si>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</si>
  <si>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</si>
  <si>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</si>
  <si>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</si>
  <si>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</si>
  <si>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</si>
  <si>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</si>
  <si>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</si>
  <si>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</si>
  <si>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</si>
  <si>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</si>
  <si>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</si>
  <si>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</si>
  <si>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</si>
  <si>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</si>
  <si>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</si>
  <si>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</si>
  <si>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</si>
  <si>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</si>
  <si>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</si>
  <si>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</si>
  <si>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</si>
  <si>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</si>
  <si>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</si>
  <si>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</si>
  <si>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</si>
  <si>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</si>
  <si>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</si>
  <si>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</si>
  <si>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</si>
  <si>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</si>
  <si>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</si>
  <si>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</si>
  <si>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</si>
  <si>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</si>
  <si>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</si>
  <si>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</si>
  <si>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</si>
  <si>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</si>
  <si>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</si>
  <si>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</si>
  <si>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</si>
  <si>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</si>
  <si>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</si>
  <si>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</si>
  <si>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</si>
  <si>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</si>
  <si>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</si>
  <si>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</si>
  <si>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</si>
  <si>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</si>
  <si>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</si>
  <si>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</si>
  <si>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</si>
  <si>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</si>
  <si>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</si>
  <si>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</si>
  <si>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</si>
  <si>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</si>
  <si>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</si>
  <si>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</si>
  <si>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</si>
  <si>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</si>
  <si>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</si>
  <si>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</si>
  <si>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</si>
  <si>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</si>
  <si>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</si>
  <si>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</si>
  <si>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</si>
  <si>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</si>
  <si>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</si>
  <si>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</si>
  <si>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</si>
  <si>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</si>
  <si>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</si>
  <si>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</si>
  <si>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</si>
  <si>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</si>
  <si>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</si>
  <si>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</si>
  <si>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</si>
  <si>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</si>
  <si>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</si>
  <si>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</si>
  <si>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</si>
  <si>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</si>
  <si>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</si>
  <si>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</si>
  <si>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</si>
  <si>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</si>
  <si>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</si>
  <si>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</si>
  <si>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</si>
  <si>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</si>
  <si>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</si>
  <si>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</si>
  <si>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</si>
  <si>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</si>
  <si>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</si>
  <si>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</si>
  <si>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</si>
  <si>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</si>
  <si>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</si>
  <si>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</si>
  <si>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</si>
  <si>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</si>
  <si>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</si>
  <si>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</si>
  <si>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</si>
  <si>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</si>
  <si>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</si>
  <si>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</si>
  <si>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</si>
  <si>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</si>
  <si>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</si>
  <si>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</si>
  <si>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</si>
  <si>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</si>
  <si>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</si>
  <si>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</si>
  <si>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</si>
  <si>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</si>
  <si>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</si>
  <si>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</si>
  <si>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</si>
  <si>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</si>
  <si>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</si>
  <si>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</si>
  <si>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</si>
  <si>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</si>
  <si>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</si>
  <si>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</si>
  <si>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</si>
  <si>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</si>
  <si>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</si>
  <si>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</si>
  <si>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</si>
  <si>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</si>
  <si>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</si>
  <si>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</si>
  <si>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</si>
  <si>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</si>
  <si>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</si>
  <si>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</si>
  <si>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</si>
  <si>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</si>
  <si>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</si>
  <si>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</si>
  <si>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</si>
  <si>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</si>
  <si>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</si>
  <si>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</si>
  <si>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</si>
  <si>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</si>
  <si>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</si>
  <si>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</si>
  <si>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</si>
  <si>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</si>
  <si>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</si>
  <si>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</si>
  <si>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</si>
  <si>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</si>
  <si>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</si>
  <si>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</si>
  <si>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</si>
  <si>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</si>
  <si>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</si>
  <si>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</si>
  <si>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</si>
  <si>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</si>
  <si>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</si>
  <si>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</si>
  <si>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</si>
  <si>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</si>
  <si>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</si>
  <si>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</si>
  <si>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</si>
  <si>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</si>
  <si>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</si>
  <si>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</si>
  <si>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</si>
  <si>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</si>
  <si>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</si>
  <si>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</si>
  <si>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</si>
  <si>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</si>
  <si>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</si>
  <si>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</si>
  <si>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</si>
  <si>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</si>
  <si>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</si>
  <si>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</si>
  <si>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</si>
  <si>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</si>
  <si>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</si>
  <si>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</si>
  <si>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</si>
  <si>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</si>
  <si>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</si>
  <si>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</si>
  <si>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</si>
  <si>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</si>
  <si>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</si>
  <si>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</si>
  <si>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</si>
  <si>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</si>
  <si>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</si>
  <si>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</si>
  <si>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</si>
  <si>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</si>
  <si>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</si>
  <si>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</si>
  <si>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</si>
  <si>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</si>
  <si>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</si>
  <si>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</si>
  <si>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</si>
  <si>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</si>
  <si>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</si>
  <si>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</si>
  <si>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</si>
  <si>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</si>
  <si>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</si>
  <si>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</si>
  <si>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</si>
  <si>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</si>
  <si>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</si>
  <si>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</si>
  <si>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</si>
  <si>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</si>
  <si>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</si>
  <si>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</si>
  <si>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</si>
  <si>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</si>
  <si>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</si>
  <si>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</si>
  <si>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</si>
  <si>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</si>
  <si>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</si>
  <si>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</si>
  <si>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</si>
  <si>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</si>
  <si>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</si>
  <si>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</si>
  <si>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</si>
  <si>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</si>
  <si>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</si>
  <si>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</si>
  <si>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</si>
  <si>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</si>
  <si>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</si>
  <si>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</si>
  <si>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</si>
  <si>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</si>
  <si>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</si>
  <si>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</si>
  <si>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</si>
  <si>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</si>
  <si>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</si>
  <si>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</si>
  <si>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</si>
  <si>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</si>
  <si>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</si>
  <si>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</si>
  <si>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</si>
  <si>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</si>
  <si>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</si>
  <si>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</si>
  <si>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</si>
  <si>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</si>
  <si>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</si>
  <si>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</si>
  <si>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</si>
  <si>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</si>
  <si>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</si>
  <si>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</si>
  <si>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</si>
  <si>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</si>
  <si>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</si>
  <si>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</si>
  <si>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</si>
  <si>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</si>
  <si>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</si>
  <si>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</si>
  <si>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</si>
  <si>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</si>
  <si>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</si>
  <si>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</si>
  <si>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</si>
  <si>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</si>
  <si>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</si>
  <si>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</si>
  <si>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</si>
  <si>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</si>
  <si>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</si>
  <si>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</si>
  <si>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</si>
  <si>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</si>
  <si>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</si>
  <si>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</si>
  <si>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</si>
  <si>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</si>
  <si>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</si>
  <si>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</si>
  <si>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</si>
  <si>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</si>
  <si>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</si>
  <si>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</si>
  <si>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</si>
  <si>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</si>
  <si>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</si>
  <si>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</si>
  <si>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</si>
  <si>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</si>
  <si>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</si>
  <si>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</si>
  <si>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</si>
  <si>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</si>
  <si>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</si>
  <si>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</si>
  <si>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</si>
  <si>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</si>
  <si>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</si>
  <si>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</si>
  <si>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</si>
  <si>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</si>
  <si>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</si>
  <si>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</si>
  <si>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</si>
  <si>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</si>
  <si>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</si>
  <si>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</si>
  <si>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</si>
  <si>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</si>
  <si>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</si>
  <si>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</si>
  <si>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</si>
  <si>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</si>
  <si>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</si>
  <si>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</si>
  <si>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</si>
  <si>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</si>
  <si>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</si>
  <si>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</si>
  <si>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</si>
  <si>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</si>
  <si>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</si>
  <si>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</si>
  <si>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</si>
  <si>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</si>
  <si>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</si>
  <si>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</si>
  <si>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</si>
  <si>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</si>
  <si>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</si>
  <si>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</si>
  <si>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</si>
  <si>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</si>
  <si>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</si>
  <si>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</si>
  <si>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</si>
  <si>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</si>
  <si>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</si>
  <si>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</si>
  <si>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</si>
  <si>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</si>
  <si>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</si>
  <si>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</si>
  <si>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</si>
  <si>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</si>
  <si>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</si>
  <si>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</si>
  <si>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</si>
  <si>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</si>
  <si>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</si>
  <si>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</si>
  <si>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</si>
  <si>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</si>
  <si>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</si>
  <si>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</si>
  <si>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</si>
  <si>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</si>
  <si>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</si>
  <si>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</si>
  <si>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</si>
  <si>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</si>
  <si>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</si>
  <si>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</si>
  <si>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</si>
  <si>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</si>
  <si>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</si>
  <si>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</si>
  <si>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</si>
  <si>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</si>
  <si>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</si>
  <si>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</si>
  <si>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</si>
  <si>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</si>
  <si>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</si>
  <si>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</si>
  <si>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</si>
  <si>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</si>
  <si>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</si>
  <si>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</si>
  <si>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</si>
  <si>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</si>
  <si>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</si>
  <si>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</si>
  <si>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</si>
  <si>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</si>
  <si>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</si>
  <si>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</si>
  <si>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</si>
  <si>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</si>
  <si>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</si>
  <si>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</si>
  <si>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</si>
  <si>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</si>
  <si>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</si>
  <si>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</si>
  <si>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</si>
  <si>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</si>
  <si>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</si>
  <si>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</si>
  <si>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</si>
  <si>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</si>
  <si>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</si>
  <si>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</si>
  <si>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</si>
  <si>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</si>
  <si>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</si>
  <si>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</si>
  <si>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</si>
  <si>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</si>
  <si>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</si>
  <si>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</si>
  <si>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</si>
  <si>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</si>
  <si>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</si>
  <si>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</si>
  <si>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</si>
  <si>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</si>
  <si>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</si>
  <si>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</si>
  <si>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</si>
  <si>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</si>
  <si>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</si>
  <si>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</si>
  <si>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</si>
  <si>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</si>
  <si>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</si>
  <si>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</si>
  <si>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</si>
  <si>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</si>
  <si>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</si>
  <si>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</si>
  <si>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</si>
  <si>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</si>
  <si>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</si>
  <si>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</si>
  <si>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</si>
  <si>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</si>
  <si>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</si>
  <si>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</si>
  <si>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</si>
  <si>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</si>
  <si>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</si>
  <si>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</si>
  <si>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</si>
  <si>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</si>
  <si>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</si>
  <si>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</si>
  <si>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</si>
  <si>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</si>
  <si>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</si>
  <si>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</si>
  <si>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</si>
  <si>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</si>
  <si>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</si>
  <si>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</si>
  <si>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</si>
  <si>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</si>
  <si>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</si>
  <si>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</si>
  <si>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</si>
  <si>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</si>
  <si>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</si>
  <si>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</si>
  <si>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</si>
  <si>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</si>
  <si>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</si>
  <si>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</si>
  <si>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</si>
  <si>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</si>
  <si>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</si>
  <si>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</si>
  <si>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</si>
  <si>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</si>
  <si>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</si>
  <si>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</si>
  <si>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</si>
  <si>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</si>
  <si>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</si>
  <si>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</si>
  <si>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</si>
  <si>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</si>
  <si>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</si>
  <si>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</si>
  <si>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</si>
  <si>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</si>
  <si>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</si>
  <si>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</si>
  <si>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</si>
  <si>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</si>
  <si>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</si>
  <si>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Gil Carrera, Santiago </t>
  </si>
  <si>
    <t>GAVETA DE DEPOSITO LLENO</t>
  </si>
  <si>
    <t>ATM Ayuntamiento Peralvillo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</si>
  <si>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</si>
  <si>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</si>
  <si>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</si>
  <si>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</si>
  <si>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</si>
  <si>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</si>
  <si>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</si>
  <si>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</si>
  <si>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</si>
  <si>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23 Abril de 2021</t>
  </si>
  <si>
    <t>335862975</t>
  </si>
  <si>
    <t>335862976</t>
  </si>
  <si>
    <t>335862977</t>
  </si>
  <si>
    <t>335862979</t>
  </si>
  <si>
    <t>335862980</t>
  </si>
  <si>
    <t>335862981</t>
  </si>
  <si>
    <t>335862982</t>
  </si>
  <si>
    <t>335862983</t>
  </si>
  <si>
    <t>335862984</t>
  </si>
  <si>
    <t>335862985</t>
  </si>
  <si>
    <t>En Servicio</t>
  </si>
  <si>
    <t>335863410</t>
  </si>
  <si>
    <t>335863396</t>
  </si>
  <si>
    <t>335863328</t>
  </si>
  <si>
    <t>335863319</t>
  </si>
  <si>
    <t>335863303</t>
  </si>
  <si>
    <t>335863294</t>
  </si>
  <si>
    <t>335863270</t>
  </si>
  <si>
    <t>335863269</t>
  </si>
  <si>
    <t>335863247</t>
  </si>
  <si>
    <t>335863243</t>
  </si>
  <si>
    <t>335863238</t>
  </si>
  <si>
    <t>335863232</t>
  </si>
  <si>
    <t>335863230</t>
  </si>
  <si>
    <t>335863226</t>
  </si>
  <si>
    <t>335863218</t>
  </si>
  <si>
    <t>335863211</t>
  </si>
  <si>
    <t>335863209</t>
  </si>
  <si>
    <t>335863174</t>
  </si>
  <si>
    <t>335863172</t>
  </si>
  <si>
    <t>335863166</t>
  </si>
  <si>
    <t>335863151</t>
  </si>
  <si>
    <t>335863140</t>
  </si>
  <si>
    <t>335863139</t>
  </si>
  <si>
    <t>335863129</t>
  </si>
  <si>
    <t>335863113</t>
  </si>
  <si>
    <t>335863100</t>
  </si>
  <si>
    <t>335863007</t>
  </si>
  <si>
    <t>Toribio Batista, Junior De Jesus</t>
  </si>
  <si>
    <t xml:space="preserve">Brioso Luciano, Cristino </t>
  </si>
  <si>
    <t>ReservaC Norte</t>
  </si>
  <si>
    <t>335863554</t>
  </si>
  <si>
    <t>335863549</t>
  </si>
  <si>
    <t>335863546</t>
  </si>
  <si>
    <t>335863542</t>
  </si>
  <si>
    <t>335863541</t>
  </si>
  <si>
    <t>335863538</t>
  </si>
  <si>
    <t>335863536</t>
  </si>
  <si>
    <t>Closed</t>
  </si>
  <si>
    <t>Cuevas Peralta, Ivan Hanell</t>
  </si>
  <si>
    <t>Peguero Solano, Victor Manuel</t>
  </si>
  <si>
    <t>CARGA EXITOSA</t>
  </si>
  <si>
    <t>REINICIO EXITOSO</t>
  </si>
  <si>
    <t>4/23/2021 14</t>
  </si>
  <si>
    <t>ojo</t>
  </si>
  <si>
    <t>335863828</t>
  </si>
  <si>
    <t>335863812</t>
  </si>
  <si>
    <t>335863806</t>
  </si>
  <si>
    <t>335863802</t>
  </si>
  <si>
    <t>335863792</t>
  </si>
  <si>
    <t>335863785</t>
  </si>
  <si>
    <t>335863783</t>
  </si>
  <si>
    <t>335863775</t>
  </si>
  <si>
    <t>335863772</t>
  </si>
  <si>
    <t>335863770</t>
  </si>
  <si>
    <t>335863747</t>
  </si>
  <si>
    <t>335863685</t>
  </si>
  <si>
    <t>335863684</t>
  </si>
  <si>
    <t>335863653</t>
  </si>
  <si>
    <t>335863648</t>
  </si>
  <si>
    <t>335863623</t>
  </si>
  <si>
    <t>335863614</t>
  </si>
  <si>
    <t>335863613</t>
  </si>
  <si>
    <t>335863466</t>
  </si>
  <si>
    <t>335863440</t>
  </si>
  <si>
    <t>Cepeda, Ricardo Alberto</t>
  </si>
  <si>
    <t>De Leon Gonzalez, Jose Ciprian</t>
  </si>
  <si>
    <t>Fernandez Pichardo, Jorge Rafael</t>
  </si>
  <si>
    <t>335863863</t>
  </si>
  <si>
    <t>335863859</t>
  </si>
  <si>
    <t>335863855</t>
  </si>
  <si>
    <t>335863853</t>
  </si>
  <si>
    <t>335863850</t>
  </si>
  <si>
    <t>335863846</t>
  </si>
  <si>
    <t>335863843</t>
  </si>
  <si>
    <t>335864169</t>
  </si>
  <si>
    <t>335864168</t>
  </si>
  <si>
    <t>335864167</t>
  </si>
  <si>
    <t>335864150</t>
  </si>
  <si>
    <t>335864149</t>
  </si>
  <si>
    <t>335864148</t>
  </si>
  <si>
    <t>335864143</t>
  </si>
  <si>
    <t>335864129</t>
  </si>
  <si>
    <t>335864128</t>
  </si>
  <si>
    <t>335864127</t>
  </si>
  <si>
    <t>335864125</t>
  </si>
  <si>
    <t>335864122</t>
  </si>
  <si>
    <t>335864118</t>
  </si>
  <si>
    <t>335864117</t>
  </si>
  <si>
    <t>335864115</t>
  </si>
  <si>
    <t>335864108</t>
  </si>
  <si>
    <t>335864103</t>
  </si>
  <si>
    <t>335864100</t>
  </si>
  <si>
    <t>335864066</t>
  </si>
  <si>
    <t>335864063</t>
  </si>
  <si>
    <t>335864042</t>
  </si>
  <si>
    <t>335863998</t>
  </si>
  <si>
    <t>335863986</t>
  </si>
  <si>
    <t>335863972</t>
  </si>
  <si>
    <t>335863966</t>
  </si>
  <si>
    <t>335863954</t>
  </si>
  <si>
    <t>335863950</t>
  </si>
  <si>
    <t>335863946</t>
  </si>
  <si>
    <t>335863945</t>
  </si>
  <si>
    <t>335863939</t>
  </si>
  <si>
    <t>335863929</t>
  </si>
  <si>
    <t>335863928</t>
  </si>
  <si>
    <t>335863925</t>
  </si>
  <si>
    <t>335863922</t>
  </si>
  <si>
    <t>335863920</t>
  </si>
  <si>
    <t>335863918</t>
  </si>
  <si>
    <t>335863912</t>
  </si>
  <si>
    <t>335863909</t>
  </si>
  <si>
    <t>335863904</t>
  </si>
  <si>
    <t>GAVETAS GAVETAS + GAVETAS FAAAANDO</t>
  </si>
  <si>
    <t>Morales Payano, Wilfredy Leandro</t>
  </si>
  <si>
    <t xml:space="preserve">CARGA 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</si>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</sst>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9" tint="-0.499984740745262"/>
      <name val="Palatino Linotype"/>
      <family val="1"/>
    </font>
    <font>
      <b/>
      <i/>
      <sz val="12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11" fillId="5" borderId="37" xfId="0" applyFont="1" applyFill="1" applyBorder="1" applyAlignment="1">
      <alignment horizontal="center" vertic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46" xfId="0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0"/>
      <tableStyleElement type="headerRow" dxfId="289"/>
      <tableStyleElement type="totalRow" dxfId="288"/>
      <tableStyleElement type="firstColumn" dxfId="287"/>
      <tableStyleElement type="lastColumn" dxfId="286"/>
      <tableStyleElement type="firstRowStripe" dxfId="285"/>
      <tableStyleElement type="firstColumnStripe" dxfId="2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1093" TargetMode="External"/><Relationship Id="rId13" Type="http://schemas.openxmlformats.org/officeDocument/2006/relationships/hyperlink" Target="http://s460-helpdesk/CAisd/pdmweb.exe?OP=SEARCH+FACTORY=in+SKIPLIST=1+QBE.EQ.id=357108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1094" TargetMode="External"/><Relationship Id="rId12" Type="http://schemas.openxmlformats.org/officeDocument/2006/relationships/hyperlink" Target="http://s460-helpdesk/CAisd/pdmweb.exe?OP=SEARCH+FACTORY=in+SKIPLIST=1+QBE.EQ.id=3571089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7108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109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1085" TargetMode="External"/><Relationship Id="rId10" Type="http://schemas.openxmlformats.org/officeDocument/2006/relationships/hyperlink" Target="http://s460-helpdesk/CAisd/pdmweb.exe?OP=SEARCH+FACTORY=in+SKIPLIST=1+QBE.EQ.id=357109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1092" TargetMode="External"/><Relationship Id="rId14" Type="http://schemas.openxmlformats.org/officeDocument/2006/relationships/hyperlink" Target="http://s460-helpdesk/CAisd/pdmweb.exe?OP=SEARCH+FACTORY=in+SKIPLIST=1+QBE.EQ.id=357108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1"/>
  <sheetViews>
    <sheetView tabSelected="1" zoomScale="82" zoomScaleNormal="82" workbookViewId="0">
      <pane ySplit="4" topLeftCell="A5" activePane="bottomLeft" state="frozen"/>
      <selection pane="bottomLeft" activeCell="U17" sqref="U17"/>
    </sheetView>
  </sheetViews>
  <sheetFormatPr baseColWidth="10"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9.140625" style="46" customWidth="1"/>
    <col min="4" max="4" width="26.42578125" style="90" bestFit="1" customWidth="1"/>
    <col min="5" max="5" width="10.5703125" style="85" bestFit="1" customWidth="1"/>
    <col min="6" max="6" width="11.42578125" style="47" customWidth="1"/>
    <col min="7" max="7" width="59" style="47" customWidth="1"/>
    <col min="8" max="11" width="5.140625" style="47" customWidth="1"/>
    <col min="12" max="12" width="47.5703125" style="47" customWidth="1"/>
    <col min="13" max="13" width="18.28515625" style="90" customWidth="1"/>
    <col min="14" max="14" width="16.42578125" style="90" customWidth="1"/>
    <col min="15" max="15" width="43.28515625" style="90" customWidth="1"/>
    <col min="16" max="16" width="22.140625" style="92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2" t="s">
        <v>2154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2586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4">
        <v>335860916</v>
      </c>
      <c r="C5" s="118">
        <v>44307.490914351853</v>
      </c>
      <c r="D5" s="119" t="s">
        <v>2182</v>
      </c>
      <c r="E5" s="120">
        <v>476</v>
      </c>
      <c r="F5" s="144" t="str">
        <f>VLOOKUP(E5,VIP!$A$2:$O12732,2,0)</f>
        <v>DRBR476</v>
      </c>
      <c r="G5" s="119" t="str">
        <f>VLOOKUP(E5,'LISTADO ATM'!$A$2:$B$899,2,0)</f>
        <v xml:space="preserve">ATM Multicentro La Sirena Las Caobas </v>
      </c>
      <c r="H5" s="119" t="str">
        <f>VLOOKUP(E5,VIP!$A$2:$O17653,7,FALSE)</f>
        <v>Si</v>
      </c>
      <c r="I5" s="119" t="str">
        <f>VLOOKUP(E5,VIP!$A$2:$O9618,8,FALSE)</f>
        <v>Si</v>
      </c>
      <c r="J5" s="119" t="str">
        <f>VLOOKUP(E5,VIP!$A$2:$O9568,8,FALSE)</f>
        <v>Si</v>
      </c>
      <c r="K5" s="119" t="str">
        <f>VLOOKUP(E5,VIP!$A$2:$O13142,6,0)</f>
        <v>SI</v>
      </c>
      <c r="L5" s="121" t="s">
        <v>2221</v>
      </c>
      <c r="M5" s="157" t="s">
        <v>2597</v>
      </c>
      <c r="N5" s="117" t="s">
        <v>2499</v>
      </c>
      <c r="O5" s="144" t="s">
        <v>2467</v>
      </c>
      <c r="P5" s="140"/>
      <c r="Q5" s="156">
        <v>44309.604166666664</v>
      </c>
    </row>
    <row r="6" spans="1:18" s="99" customFormat="1" ht="18" x14ac:dyDescent="0.25">
      <c r="A6" s="119" t="str">
        <f>VLOOKUP(E6,'LISTADO ATM'!$A$2:$C$900,3,0)</f>
        <v>NORTE</v>
      </c>
      <c r="B6" s="134">
        <v>335861149</v>
      </c>
      <c r="C6" s="118">
        <v>44307.581759259258</v>
      </c>
      <c r="D6" s="119" t="s">
        <v>2183</v>
      </c>
      <c r="E6" s="120">
        <v>840</v>
      </c>
      <c r="F6" s="144" t="str">
        <f>VLOOKUP(E6,VIP!$A$2:$O12716,2,0)</f>
        <v>DRBR840</v>
      </c>
      <c r="G6" s="119" t="str">
        <f>VLOOKUP(E6,'LISTADO ATM'!$A$2:$B$899,2,0)</f>
        <v xml:space="preserve">ATM PUCMM (Santiago) </v>
      </c>
      <c r="H6" s="119" t="str">
        <f>VLOOKUP(E6,VIP!$A$2:$O17637,7,FALSE)</f>
        <v>Si</v>
      </c>
      <c r="I6" s="119" t="str">
        <f>VLOOKUP(E6,VIP!$A$2:$O9602,8,FALSE)</f>
        <v>Si</v>
      </c>
      <c r="J6" s="119" t="str">
        <f>VLOOKUP(E6,VIP!$A$2:$O9552,8,FALSE)</f>
        <v>Si</v>
      </c>
      <c r="K6" s="119" t="str">
        <f>VLOOKUP(E6,VIP!$A$2:$O13126,6,0)</f>
        <v>NO</v>
      </c>
      <c r="L6" s="121" t="s">
        <v>2481</v>
      </c>
      <c r="M6" s="157" t="s">
        <v>2597</v>
      </c>
      <c r="N6" s="117" t="s">
        <v>2465</v>
      </c>
      <c r="O6" s="144" t="s">
        <v>2494</v>
      </c>
      <c r="P6" s="140"/>
      <c r="Q6" s="156">
        <v>44309.385416666664</v>
      </c>
    </row>
    <row r="7" spans="1:18" s="99" customFormat="1" ht="18" x14ac:dyDescent="0.25">
      <c r="A7" s="119" t="str">
        <f>VLOOKUP(E7,'LISTADO ATM'!$A$2:$C$900,3,0)</f>
        <v>DISTRITO NACIONAL</v>
      </c>
      <c r="B7" s="134">
        <v>335861178</v>
      </c>
      <c r="C7" s="118">
        <v>44307.598761574074</v>
      </c>
      <c r="D7" s="119" t="s">
        <v>2182</v>
      </c>
      <c r="E7" s="120">
        <v>810</v>
      </c>
      <c r="F7" s="144" t="str">
        <f>VLOOKUP(E7,VIP!$A$2:$O12712,2,0)</f>
        <v>DRBR810</v>
      </c>
      <c r="G7" s="119" t="str">
        <f>VLOOKUP(E7,'LISTADO ATM'!$A$2:$B$899,2,0)</f>
        <v xml:space="preserve">ATM UNP Multicentro La Sirena José Contreras </v>
      </c>
      <c r="H7" s="119" t="str">
        <f>VLOOKUP(E7,VIP!$A$2:$O17633,7,FALSE)</f>
        <v>Si</v>
      </c>
      <c r="I7" s="119" t="str">
        <f>VLOOKUP(E7,VIP!$A$2:$O9598,8,FALSE)</f>
        <v>Si</v>
      </c>
      <c r="J7" s="119" t="str">
        <f>VLOOKUP(E7,VIP!$A$2:$O9548,8,FALSE)</f>
        <v>Si</v>
      </c>
      <c r="K7" s="119" t="str">
        <f>VLOOKUP(E7,VIP!$A$2:$O13122,6,0)</f>
        <v>NO</v>
      </c>
      <c r="L7" s="121" t="s">
        <v>2221</v>
      </c>
      <c r="M7" s="157" t="s">
        <v>2597</v>
      </c>
      <c r="N7" s="117" t="s">
        <v>2465</v>
      </c>
      <c r="O7" s="144" t="s">
        <v>2467</v>
      </c>
      <c r="P7" s="140"/>
      <c r="Q7" s="156">
        <v>44309.602083333331</v>
      </c>
    </row>
    <row r="8" spans="1:18" s="99" customFormat="1" ht="18" x14ac:dyDescent="0.25">
      <c r="A8" s="119" t="str">
        <f>VLOOKUP(E8,'LISTADO ATM'!$A$2:$C$900,3,0)</f>
        <v>SUR</v>
      </c>
      <c r="B8" s="134">
        <v>335861450</v>
      </c>
      <c r="C8" s="118">
        <v>44307.695694444446</v>
      </c>
      <c r="D8" s="119" t="s">
        <v>2485</v>
      </c>
      <c r="E8" s="120">
        <v>767</v>
      </c>
      <c r="F8" s="144" t="str">
        <f>VLOOKUP(E8,VIP!$A$2:$O12766,2,0)</f>
        <v>DRBR059</v>
      </c>
      <c r="G8" s="119" t="str">
        <f>VLOOKUP(E8,'LISTADO ATM'!$A$2:$B$899,2,0)</f>
        <v xml:space="preserve">ATM S/M Diverso (Azua) </v>
      </c>
      <c r="H8" s="119" t="str">
        <f>VLOOKUP(E8,VIP!$A$2:$O17687,7,FALSE)</f>
        <v>Si</v>
      </c>
      <c r="I8" s="119" t="str">
        <f>VLOOKUP(E8,VIP!$A$2:$O9652,8,FALSE)</f>
        <v>No</v>
      </c>
      <c r="J8" s="119" t="str">
        <f>VLOOKUP(E8,VIP!$A$2:$O9602,8,FALSE)</f>
        <v>No</v>
      </c>
      <c r="K8" s="119" t="str">
        <f>VLOOKUP(E8,VIP!$A$2:$O13176,6,0)</f>
        <v>NO</v>
      </c>
      <c r="L8" s="121" t="s">
        <v>2519</v>
      </c>
      <c r="M8" s="157" t="s">
        <v>2597</v>
      </c>
      <c r="N8" s="117" t="s">
        <v>2465</v>
      </c>
      <c r="O8" s="144" t="s">
        <v>2486</v>
      </c>
      <c r="P8" s="140"/>
      <c r="Q8" s="156">
        <v>44309.420138888891</v>
      </c>
    </row>
    <row r="9" spans="1:18" s="99" customFormat="1" ht="18" x14ac:dyDescent="0.25">
      <c r="A9" s="119" t="str">
        <f>VLOOKUP(E9,'LISTADO ATM'!$A$2:$C$900,3,0)</f>
        <v>NORTE</v>
      </c>
      <c r="B9" s="134">
        <v>335861568</v>
      </c>
      <c r="C9" s="118">
        <v>44307.772835648146</v>
      </c>
      <c r="D9" s="119" t="s">
        <v>2183</v>
      </c>
      <c r="E9" s="120">
        <v>771</v>
      </c>
      <c r="F9" s="144" t="str">
        <f>VLOOKUP(E9,VIP!$A$2:$O12756,2,0)</f>
        <v>DRBR771</v>
      </c>
      <c r="G9" s="119" t="str">
        <f>VLOOKUP(E9,'LISTADO ATM'!$A$2:$B$899,2,0)</f>
        <v xml:space="preserve">ATM UASD Mao </v>
      </c>
      <c r="H9" s="119" t="str">
        <f>VLOOKUP(E9,VIP!$A$2:$O17677,7,FALSE)</f>
        <v>Si</v>
      </c>
      <c r="I9" s="119" t="str">
        <f>VLOOKUP(E9,VIP!$A$2:$O9642,8,FALSE)</f>
        <v>Si</v>
      </c>
      <c r="J9" s="119" t="str">
        <f>VLOOKUP(E9,VIP!$A$2:$O9592,8,FALSE)</f>
        <v>Si</v>
      </c>
      <c r="K9" s="119" t="str">
        <f>VLOOKUP(E9,VIP!$A$2:$O13166,6,0)</f>
        <v>NO</v>
      </c>
      <c r="L9" s="121" t="s">
        <v>2247</v>
      </c>
      <c r="M9" s="157" t="s">
        <v>2597</v>
      </c>
      <c r="N9" s="117" t="s">
        <v>2465</v>
      </c>
      <c r="O9" s="144" t="s">
        <v>2574</v>
      </c>
      <c r="P9" s="140"/>
      <c r="Q9" s="156">
        <v>44309.416666666664</v>
      </c>
    </row>
    <row r="10" spans="1:18" s="99" customFormat="1" ht="18" x14ac:dyDescent="0.25">
      <c r="A10" s="119" t="str">
        <f>VLOOKUP(E10,'LISTADO ATM'!$A$2:$C$900,3,0)</f>
        <v>DISTRITO NACIONAL</v>
      </c>
      <c r="B10" s="134">
        <v>335861572</v>
      </c>
      <c r="C10" s="118">
        <v>44307.77679398148</v>
      </c>
      <c r="D10" s="119" t="s">
        <v>2182</v>
      </c>
      <c r="E10" s="120">
        <v>355</v>
      </c>
      <c r="F10" s="144" t="str">
        <f>VLOOKUP(E10,VIP!$A$2:$O12755,2,0)</f>
        <v>DRBR355</v>
      </c>
      <c r="G10" s="119" t="str">
        <f>VLOOKUP(E10,'LISTADO ATM'!$A$2:$B$899,2,0)</f>
        <v xml:space="preserve">ATM UNP Metro II </v>
      </c>
      <c r="H10" s="119" t="str">
        <f>VLOOKUP(E10,VIP!$A$2:$O17676,7,FALSE)</f>
        <v>Si</v>
      </c>
      <c r="I10" s="119" t="str">
        <f>VLOOKUP(E10,VIP!$A$2:$O9641,8,FALSE)</f>
        <v>Si</v>
      </c>
      <c r="J10" s="119" t="str">
        <f>VLOOKUP(E10,VIP!$A$2:$O9591,8,FALSE)</f>
        <v>Si</v>
      </c>
      <c r="K10" s="119" t="str">
        <f>VLOOKUP(E10,VIP!$A$2:$O13165,6,0)</f>
        <v>SI</v>
      </c>
      <c r="L10" s="121" t="s">
        <v>2221</v>
      </c>
      <c r="M10" s="157" t="s">
        <v>2597</v>
      </c>
      <c r="N10" s="117" t="s">
        <v>2465</v>
      </c>
      <c r="O10" s="144" t="s">
        <v>2467</v>
      </c>
      <c r="P10" s="140"/>
      <c r="Q10" s="156">
        <v>44309.731249999997</v>
      </c>
    </row>
    <row r="11" spans="1:18" s="99" customFormat="1" ht="18" x14ac:dyDescent="0.25">
      <c r="A11" s="119" t="str">
        <f>VLOOKUP(E11,'LISTADO ATM'!$A$2:$C$900,3,0)</f>
        <v>DISTRITO NACIONAL</v>
      </c>
      <c r="B11" s="134">
        <v>335861574</v>
      </c>
      <c r="C11" s="118">
        <v>44307.779849537037</v>
      </c>
      <c r="D11" s="119" t="s">
        <v>2182</v>
      </c>
      <c r="E11" s="120">
        <v>407</v>
      </c>
      <c r="F11" s="144" t="str">
        <f>VLOOKUP(E11,VIP!$A$2:$O12754,2,0)</f>
        <v>DRBR407</v>
      </c>
      <c r="G11" s="119" t="str">
        <f>VLOOKUP(E11,'LISTADO ATM'!$A$2:$B$899,2,0)</f>
        <v xml:space="preserve">ATM Multicentro La Sirena Villa Mella </v>
      </c>
      <c r="H11" s="119" t="str">
        <f>VLOOKUP(E11,VIP!$A$2:$O17675,7,FALSE)</f>
        <v>Si</v>
      </c>
      <c r="I11" s="119" t="str">
        <f>VLOOKUP(E11,VIP!$A$2:$O9640,8,FALSE)</f>
        <v>Si</v>
      </c>
      <c r="J11" s="119" t="str">
        <f>VLOOKUP(E11,VIP!$A$2:$O9590,8,FALSE)</f>
        <v>Si</v>
      </c>
      <c r="K11" s="119" t="str">
        <f>VLOOKUP(E11,VIP!$A$2:$O13164,6,0)</f>
        <v>NO</v>
      </c>
      <c r="L11" s="121" t="s">
        <v>2221</v>
      </c>
      <c r="M11" s="157" t="s">
        <v>2597</v>
      </c>
      <c r="N11" s="117" t="s">
        <v>2465</v>
      </c>
      <c r="O11" s="144" t="s">
        <v>2467</v>
      </c>
      <c r="P11" s="140"/>
      <c r="Q11" s="156">
        <v>44309.731249999997</v>
      </c>
    </row>
    <row r="12" spans="1:18" s="99" customFormat="1" ht="18" x14ac:dyDescent="0.25">
      <c r="A12" s="119" t="str">
        <f>VLOOKUP(E12,'LISTADO ATM'!$A$2:$C$900,3,0)</f>
        <v>DISTRITO NACIONAL</v>
      </c>
      <c r="B12" s="134">
        <v>335861640</v>
      </c>
      <c r="C12" s="118">
        <v>44308.311331018522</v>
      </c>
      <c r="D12" s="119" t="s">
        <v>2485</v>
      </c>
      <c r="E12" s="120">
        <v>715</v>
      </c>
      <c r="F12" s="144" t="str">
        <f>VLOOKUP(E12,VIP!$A$2:$O12761,2,0)</f>
        <v>DRBR992</v>
      </c>
      <c r="G12" s="119" t="str">
        <f>VLOOKUP(E12,'LISTADO ATM'!$A$2:$B$899,2,0)</f>
        <v xml:space="preserve">ATM Oficina 27 de Febrero (Lobby) </v>
      </c>
      <c r="H12" s="119" t="str">
        <f>VLOOKUP(E12,VIP!$A$2:$O17682,7,FALSE)</f>
        <v>Si</v>
      </c>
      <c r="I12" s="119" t="str">
        <f>VLOOKUP(E12,VIP!$A$2:$O9647,8,FALSE)</f>
        <v>Si</v>
      </c>
      <c r="J12" s="119" t="str">
        <f>VLOOKUP(E12,VIP!$A$2:$O9597,8,FALSE)</f>
        <v>Si</v>
      </c>
      <c r="K12" s="119" t="str">
        <f>VLOOKUP(E12,VIP!$A$2:$O13171,6,0)</f>
        <v>NO</v>
      </c>
      <c r="L12" s="121" t="s">
        <v>2519</v>
      </c>
      <c r="M12" s="157" t="s">
        <v>2597</v>
      </c>
      <c r="N12" s="117" t="s">
        <v>2465</v>
      </c>
      <c r="O12" s="144" t="s">
        <v>2486</v>
      </c>
      <c r="P12" s="140"/>
      <c r="Q12" s="156">
        <v>44309.419444444444</v>
      </c>
    </row>
    <row r="13" spans="1:18" s="99" customFormat="1" ht="18" x14ac:dyDescent="0.25">
      <c r="A13" s="119" t="str">
        <f>VLOOKUP(E13,'LISTADO ATM'!$A$2:$C$900,3,0)</f>
        <v>SUR</v>
      </c>
      <c r="B13" s="134">
        <v>335861850</v>
      </c>
      <c r="C13" s="118">
        <v>44308.385081018518</v>
      </c>
      <c r="D13" s="119" t="s">
        <v>2182</v>
      </c>
      <c r="E13" s="120">
        <v>342</v>
      </c>
      <c r="F13" s="144" t="str">
        <f>VLOOKUP(E13,VIP!$A$2:$O12766,2,0)</f>
        <v>DRBR342</v>
      </c>
      <c r="G13" s="119" t="str">
        <f>VLOOKUP(E13,'LISTADO ATM'!$A$2:$B$899,2,0)</f>
        <v>ATM Oficina Obras Públicas Azua</v>
      </c>
      <c r="H13" s="119" t="str">
        <f>VLOOKUP(E13,VIP!$A$2:$O17687,7,FALSE)</f>
        <v>Si</v>
      </c>
      <c r="I13" s="119" t="str">
        <f>VLOOKUP(E13,VIP!$A$2:$O9652,8,FALSE)</f>
        <v>Si</v>
      </c>
      <c r="J13" s="119" t="str">
        <f>VLOOKUP(E13,VIP!$A$2:$O9602,8,FALSE)</f>
        <v>Si</v>
      </c>
      <c r="K13" s="119" t="str">
        <f>VLOOKUP(E13,VIP!$A$2:$O13176,6,0)</f>
        <v>SI</v>
      </c>
      <c r="L13" s="121" t="s">
        <v>2247</v>
      </c>
      <c r="M13" s="157" t="s">
        <v>2597</v>
      </c>
      <c r="N13" s="117" t="s">
        <v>2465</v>
      </c>
      <c r="O13" s="144" t="s">
        <v>2467</v>
      </c>
      <c r="P13" s="140"/>
      <c r="Q13" s="156">
        <v>44309.604861111111</v>
      </c>
    </row>
    <row r="14" spans="1:18" s="99" customFormat="1" ht="18" x14ac:dyDescent="0.25">
      <c r="A14" s="119" t="str">
        <f>VLOOKUP(E14,'LISTADO ATM'!$A$2:$C$900,3,0)</f>
        <v>DISTRITO NACIONAL</v>
      </c>
      <c r="B14" s="134">
        <v>335862101</v>
      </c>
      <c r="C14" s="118">
        <v>44308.456041666665</v>
      </c>
      <c r="D14" s="119" t="s">
        <v>2461</v>
      </c>
      <c r="E14" s="120">
        <v>909</v>
      </c>
      <c r="F14" s="144" t="str">
        <f>VLOOKUP(E14,VIP!$A$2:$O12798,2,0)</f>
        <v>DRBR01A</v>
      </c>
      <c r="G14" s="119" t="str">
        <f>VLOOKUP(E14,'LISTADO ATM'!$A$2:$B$899,2,0)</f>
        <v xml:space="preserve">ATM UNP UASD </v>
      </c>
      <c r="H14" s="119" t="str">
        <f>VLOOKUP(E14,VIP!$A$2:$O17719,7,FALSE)</f>
        <v>Si</v>
      </c>
      <c r="I14" s="119" t="str">
        <f>VLOOKUP(E14,VIP!$A$2:$O9684,8,FALSE)</f>
        <v>Si</v>
      </c>
      <c r="J14" s="119" t="str">
        <f>VLOOKUP(E14,VIP!$A$2:$O9634,8,FALSE)</f>
        <v>Si</v>
      </c>
      <c r="K14" s="119" t="str">
        <f>VLOOKUP(E14,VIP!$A$2:$O13208,6,0)</f>
        <v>SI</v>
      </c>
      <c r="L14" s="121" t="s">
        <v>2452</v>
      </c>
      <c r="M14" s="157" t="s">
        <v>2597</v>
      </c>
      <c r="N14" s="117" t="s">
        <v>2465</v>
      </c>
      <c r="O14" s="144" t="s">
        <v>2466</v>
      </c>
      <c r="P14" s="140"/>
      <c r="Q14" s="156">
        <v>44309.657638888886</v>
      </c>
    </row>
    <row r="15" spans="1:18" s="99" customFormat="1" ht="18" x14ac:dyDescent="0.25">
      <c r="A15" s="119" t="str">
        <f>VLOOKUP(E15,'LISTADO ATM'!$A$2:$C$900,3,0)</f>
        <v>DISTRITO NACIONAL</v>
      </c>
      <c r="B15" s="134">
        <v>335862184</v>
      </c>
      <c r="C15" s="118">
        <v>44308.476226851853</v>
      </c>
      <c r="D15" s="119" t="s">
        <v>2461</v>
      </c>
      <c r="E15" s="120">
        <v>618</v>
      </c>
      <c r="F15" s="144" t="str">
        <f>VLOOKUP(E15,VIP!$A$2:$O12797,2,0)</f>
        <v>DRBR618</v>
      </c>
      <c r="G15" s="119" t="str">
        <f>VLOOKUP(E15,'LISTADO ATM'!$A$2:$B$899,2,0)</f>
        <v xml:space="preserve">ATM Bienes Nacionales </v>
      </c>
      <c r="H15" s="119" t="str">
        <f>VLOOKUP(E15,VIP!$A$2:$O17718,7,FALSE)</f>
        <v>Si</v>
      </c>
      <c r="I15" s="119" t="str">
        <f>VLOOKUP(E15,VIP!$A$2:$O9683,8,FALSE)</f>
        <v>Si</v>
      </c>
      <c r="J15" s="119" t="str">
        <f>VLOOKUP(E15,VIP!$A$2:$O9633,8,FALSE)</f>
        <v>Si</v>
      </c>
      <c r="K15" s="119" t="str">
        <f>VLOOKUP(E15,VIP!$A$2:$O13207,6,0)</f>
        <v>NO</v>
      </c>
      <c r="L15" s="121" t="s">
        <v>2519</v>
      </c>
      <c r="M15" s="157" t="s">
        <v>2597</v>
      </c>
      <c r="N15" s="117" t="s">
        <v>2465</v>
      </c>
      <c r="O15" s="144" t="s">
        <v>2466</v>
      </c>
      <c r="P15" s="140"/>
      <c r="Q15" s="156">
        <v>44309.606249999997</v>
      </c>
    </row>
    <row r="16" spans="1:18" s="99" customFormat="1" ht="18" x14ac:dyDescent="0.25">
      <c r="A16" s="119" t="str">
        <f>VLOOKUP(E16,'LISTADO ATM'!$A$2:$C$900,3,0)</f>
        <v>SUR</v>
      </c>
      <c r="B16" s="134">
        <v>335862209</v>
      </c>
      <c r="C16" s="118">
        <v>44308.485185185185</v>
      </c>
      <c r="D16" s="119" t="s">
        <v>2485</v>
      </c>
      <c r="E16" s="120">
        <v>730</v>
      </c>
      <c r="F16" s="144" t="str">
        <f>VLOOKUP(E16,VIP!$A$2:$O12795,2,0)</f>
        <v>DRBR082</v>
      </c>
      <c r="G16" s="119" t="str">
        <f>VLOOKUP(E16,'LISTADO ATM'!$A$2:$B$899,2,0)</f>
        <v xml:space="preserve">ATM Palacio de Justicia Barahona </v>
      </c>
      <c r="H16" s="119" t="str">
        <f>VLOOKUP(E16,VIP!$A$2:$O17716,7,FALSE)</f>
        <v>Si</v>
      </c>
      <c r="I16" s="119" t="str">
        <f>VLOOKUP(E16,VIP!$A$2:$O9681,8,FALSE)</f>
        <v>Si</v>
      </c>
      <c r="J16" s="119" t="str">
        <f>VLOOKUP(E16,VIP!$A$2:$O9631,8,FALSE)</f>
        <v>Si</v>
      </c>
      <c r="K16" s="119" t="str">
        <f>VLOOKUP(E16,VIP!$A$2:$O13205,6,0)</f>
        <v>NO</v>
      </c>
      <c r="L16" s="121" t="s">
        <v>2518</v>
      </c>
      <c r="M16" s="117" t="s">
        <v>2458</v>
      </c>
      <c r="N16" s="117" t="s">
        <v>2465</v>
      </c>
      <c r="O16" s="144" t="s">
        <v>2486</v>
      </c>
      <c r="P16" s="140"/>
      <c r="Q16" s="117" t="s">
        <v>2518</v>
      </c>
    </row>
    <row r="17" spans="1:17" s="99" customFormat="1" ht="18" x14ac:dyDescent="0.25">
      <c r="A17" s="119" t="str">
        <f>VLOOKUP(E17,'LISTADO ATM'!$A$2:$C$900,3,0)</f>
        <v>DISTRITO NACIONAL</v>
      </c>
      <c r="B17" s="134">
        <v>335862292</v>
      </c>
      <c r="C17" s="118">
        <v>44308.511041666665</v>
      </c>
      <c r="D17" s="119" t="s">
        <v>2182</v>
      </c>
      <c r="E17" s="120">
        <v>37</v>
      </c>
      <c r="F17" s="144" t="str">
        <f>VLOOKUP(E17,VIP!$A$2:$O12788,2,0)</f>
        <v>DRBR037</v>
      </c>
      <c r="G17" s="119" t="str">
        <f>VLOOKUP(E17,'LISTADO ATM'!$A$2:$B$899,2,0)</f>
        <v xml:space="preserve">ATM Oficina Villa Mella </v>
      </c>
      <c r="H17" s="119" t="str">
        <f>VLOOKUP(E17,VIP!$A$2:$O17709,7,FALSE)</f>
        <v>Si</v>
      </c>
      <c r="I17" s="119" t="str">
        <f>VLOOKUP(E17,VIP!$A$2:$O9674,8,FALSE)</f>
        <v>Si</v>
      </c>
      <c r="J17" s="119" t="str">
        <f>VLOOKUP(E17,VIP!$A$2:$O9624,8,FALSE)</f>
        <v>Si</v>
      </c>
      <c r="K17" s="119" t="str">
        <f>VLOOKUP(E17,VIP!$A$2:$O13198,6,0)</f>
        <v>SI</v>
      </c>
      <c r="L17" s="121" t="s">
        <v>2221</v>
      </c>
      <c r="M17" s="157" t="s">
        <v>2597</v>
      </c>
      <c r="N17" s="117" t="s">
        <v>2465</v>
      </c>
      <c r="O17" s="144" t="s">
        <v>2467</v>
      </c>
      <c r="P17" s="140"/>
      <c r="Q17" s="156">
        <v>44309.602777777778</v>
      </c>
    </row>
    <row r="18" spans="1:17" s="99" customFormat="1" ht="18" x14ac:dyDescent="0.25">
      <c r="A18" s="119" t="str">
        <f>VLOOKUP(E18,'LISTADO ATM'!$A$2:$C$900,3,0)</f>
        <v>DISTRITO NACIONAL</v>
      </c>
      <c r="B18" s="134">
        <v>335862295</v>
      </c>
      <c r="C18" s="118">
        <v>44308.511770833335</v>
      </c>
      <c r="D18" s="119" t="s">
        <v>2485</v>
      </c>
      <c r="E18" s="120">
        <v>527</v>
      </c>
      <c r="F18" s="144" t="str">
        <f>VLOOKUP(E18,VIP!$A$2:$O12787,2,0)</f>
        <v>DRBR527</v>
      </c>
      <c r="G18" s="119" t="str">
        <f>VLOOKUP(E18,'LISTADO ATM'!$A$2:$B$899,2,0)</f>
        <v>ATM Oficina Zona Oriental II</v>
      </c>
      <c r="H18" s="119" t="str">
        <f>VLOOKUP(E18,VIP!$A$2:$O17708,7,FALSE)</f>
        <v>Si</v>
      </c>
      <c r="I18" s="119" t="str">
        <f>VLOOKUP(E18,VIP!$A$2:$O9673,8,FALSE)</f>
        <v>Si</v>
      </c>
      <c r="J18" s="119" t="str">
        <f>VLOOKUP(E18,VIP!$A$2:$O9623,8,FALSE)</f>
        <v>Si</v>
      </c>
      <c r="K18" s="119" t="str">
        <f>VLOOKUP(E18,VIP!$A$2:$O13197,6,0)</f>
        <v>SI</v>
      </c>
      <c r="L18" s="121" t="s">
        <v>2519</v>
      </c>
      <c r="M18" s="157" t="s">
        <v>2597</v>
      </c>
      <c r="N18" s="117" t="s">
        <v>2465</v>
      </c>
      <c r="O18" s="144" t="s">
        <v>2486</v>
      </c>
      <c r="P18" s="140"/>
      <c r="Q18" s="156">
        <v>44309.743055555555</v>
      </c>
    </row>
    <row r="19" spans="1:17" s="99" customFormat="1" ht="18" x14ac:dyDescent="0.25">
      <c r="A19" s="119" t="str">
        <f>VLOOKUP(E19,'LISTADO ATM'!$A$2:$C$900,3,0)</f>
        <v>DISTRITO NACIONAL</v>
      </c>
      <c r="B19" s="134">
        <v>335862298</v>
      </c>
      <c r="C19" s="118">
        <v>44308.512118055558</v>
      </c>
      <c r="D19" s="119" t="s">
        <v>2182</v>
      </c>
      <c r="E19" s="120">
        <v>542</v>
      </c>
      <c r="F19" s="144" t="str">
        <f>VLOOKUP(E19,VIP!$A$2:$O12786,2,0)</f>
        <v>DRBR542</v>
      </c>
      <c r="G19" s="119" t="str">
        <f>VLOOKUP(E19,'LISTADO ATM'!$A$2:$B$899,2,0)</f>
        <v>ATM S/M la Cadena Carretera Mella</v>
      </c>
      <c r="H19" s="119" t="str">
        <f>VLOOKUP(E19,VIP!$A$2:$O17707,7,FALSE)</f>
        <v>NO</v>
      </c>
      <c r="I19" s="119" t="str">
        <f>VLOOKUP(E19,VIP!$A$2:$O9672,8,FALSE)</f>
        <v>SI</v>
      </c>
      <c r="J19" s="119" t="str">
        <f>VLOOKUP(E19,VIP!$A$2:$O9622,8,FALSE)</f>
        <v>SI</v>
      </c>
      <c r="K19" s="119" t="str">
        <f>VLOOKUP(E19,VIP!$A$2:$O13196,6,0)</f>
        <v>NO</v>
      </c>
      <c r="L19" s="121" t="s">
        <v>2221</v>
      </c>
      <c r="M19" s="157" t="s">
        <v>2597</v>
      </c>
      <c r="N19" s="117" t="s">
        <v>2465</v>
      </c>
      <c r="O19" s="144" t="s">
        <v>2467</v>
      </c>
      <c r="P19" s="140"/>
      <c r="Q19" s="156">
        <v>44309.585416666669</v>
      </c>
    </row>
    <row r="20" spans="1:17" s="99" customFormat="1" ht="18" x14ac:dyDescent="0.25">
      <c r="A20" s="119" t="str">
        <f>VLOOKUP(E20,'LISTADO ATM'!$A$2:$C$900,3,0)</f>
        <v>DISTRITO NACIONAL</v>
      </c>
      <c r="B20" s="134">
        <v>335862304</v>
      </c>
      <c r="C20" s="118">
        <v>44308.513865740744</v>
      </c>
      <c r="D20" s="119" t="s">
        <v>2182</v>
      </c>
      <c r="E20" s="120">
        <v>961</v>
      </c>
      <c r="F20" s="144" t="str">
        <f>VLOOKUP(E20,VIP!$A$2:$O12784,2,0)</f>
        <v>DRBR03H</v>
      </c>
      <c r="G20" s="119" t="str">
        <f>VLOOKUP(E20,'LISTADO ATM'!$A$2:$B$899,2,0)</f>
        <v xml:space="preserve">ATM Listín Diario </v>
      </c>
      <c r="H20" s="119" t="str">
        <f>VLOOKUP(E20,VIP!$A$2:$O17705,7,FALSE)</f>
        <v>Si</v>
      </c>
      <c r="I20" s="119" t="str">
        <f>VLOOKUP(E20,VIP!$A$2:$O9670,8,FALSE)</f>
        <v>Si</v>
      </c>
      <c r="J20" s="119" t="str">
        <f>VLOOKUP(E20,VIP!$A$2:$O9620,8,FALSE)</f>
        <v>Si</v>
      </c>
      <c r="K20" s="119" t="str">
        <f>VLOOKUP(E20,VIP!$A$2:$O13194,6,0)</f>
        <v>NO</v>
      </c>
      <c r="L20" s="121" t="s">
        <v>2221</v>
      </c>
      <c r="M20" s="157" t="s">
        <v>2597</v>
      </c>
      <c r="N20" s="117" t="s">
        <v>2465</v>
      </c>
      <c r="O20" s="144" t="s">
        <v>2467</v>
      </c>
      <c r="P20" s="140"/>
      <c r="Q20" s="156">
        <v>44309.606944444444</v>
      </c>
    </row>
    <row r="21" spans="1:17" s="99" customFormat="1" ht="18" x14ac:dyDescent="0.25">
      <c r="A21" s="119" t="str">
        <f>VLOOKUP(E21,'LISTADO ATM'!$A$2:$C$900,3,0)</f>
        <v>DISTRITO NACIONAL</v>
      </c>
      <c r="B21" s="134">
        <v>335862319</v>
      </c>
      <c r="C21" s="118">
        <v>44308.515011574076</v>
      </c>
      <c r="D21" s="119" t="s">
        <v>2182</v>
      </c>
      <c r="E21" s="120">
        <v>20</v>
      </c>
      <c r="F21" s="144" t="str">
        <f>VLOOKUP(E21,VIP!$A$2:$O12783,2,0)</f>
        <v>DRBR049</v>
      </c>
      <c r="G21" s="119" t="str">
        <f>VLOOKUP(E21,'LISTADO ATM'!$A$2:$B$899,2,0)</f>
        <v>ATM S/M Aprezio Las Palmas</v>
      </c>
      <c r="H21" s="119" t="str">
        <f>VLOOKUP(E21,VIP!$A$2:$O17704,7,FALSE)</f>
        <v>Si</v>
      </c>
      <c r="I21" s="119" t="str">
        <f>VLOOKUP(E21,VIP!$A$2:$O9669,8,FALSE)</f>
        <v>Si</v>
      </c>
      <c r="J21" s="119" t="str">
        <f>VLOOKUP(E21,VIP!$A$2:$O9619,8,FALSE)</f>
        <v>Si</v>
      </c>
      <c r="K21" s="119" t="str">
        <f>VLOOKUP(E21,VIP!$A$2:$O13193,6,0)</f>
        <v>NO</v>
      </c>
      <c r="L21" s="121" t="s">
        <v>2221</v>
      </c>
      <c r="M21" s="157" t="s">
        <v>2597</v>
      </c>
      <c r="N21" s="117" t="s">
        <v>2465</v>
      </c>
      <c r="O21" s="144" t="s">
        <v>2467</v>
      </c>
      <c r="P21" s="140"/>
      <c r="Q21" s="156">
        <v>44309.600694444445</v>
      </c>
    </row>
    <row r="22" spans="1:17" s="99" customFormat="1" ht="18" x14ac:dyDescent="0.25">
      <c r="A22" s="119" t="str">
        <f>VLOOKUP(E22,'LISTADO ATM'!$A$2:$C$900,3,0)</f>
        <v>DISTRITO NACIONAL</v>
      </c>
      <c r="B22" s="134">
        <v>335862330</v>
      </c>
      <c r="C22" s="118">
        <v>44308.517361111109</v>
      </c>
      <c r="D22" s="119" t="s">
        <v>2183</v>
      </c>
      <c r="E22" s="120">
        <v>487</v>
      </c>
      <c r="F22" s="144" t="str">
        <f>VLOOKUP(E22,VIP!$A$2:$O12779,2,0)</f>
        <v>DRBR487</v>
      </c>
      <c r="G22" s="119" t="str">
        <f>VLOOKUP(E22,'LISTADO ATM'!$A$2:$B$899,2,0)</f>
        <v xml:space="preserve">ATM Olé Hainamosa </v>
      </c>
      <c r="H22" s="119" t="str">
        <f>VLOOKUP(E22,VIP!$A$2:$O17700,7,FALSE)</f>
        <v>Si</v>
      </c>
      <c r="I22" s="119" t="str">
        <f>VLOOKUP(E22,VIP!$A$2:$O9665,8,FALSE)</f>
        <v>Si</v>
      </c>
      <c r="J22" s="119" t="str">
        <f>VLOOKUP(E22,VIP!$A$2:$O9615,8,FALSE)</f>
        <v>Si</v>
      </c>
      <c r="K22" s="119" t="str">
        <f>VLOOKUP(E22,VIP!$A$2:$O13189,6,0)</f>
        <v>SI</v>
      </c>
      <c r="L22" s="121" t="s">
        <v>2221</v>
      </c>
      <c r="M22" s="117" t="s">
        <v>2458</v>
      </c>
      <c r="N22" s="117" t="s">
        <v>2465</v>
      </c>
      <c r="O22" s="144" t="s">
        <v>2467</v>
      </c>
      <c r="P22" s="140"/>
      <c r="Q22" s="117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34">
        <v>335862332</v>
      </c>
      <c r="C23" s="118">
        <v>44308.518321759257</v>
      </c>
      <c r="D23" s="119" t="s">
        <v>2182</v>
      </c>
      <c r="E23" s="120">
        <v>113</v>
      </c>
      <c r="F23" s="144" t="str">
        <f>VLOOKUP(E23,VIP!$A$2:$O12781,2,0)</f>
        <v>DRBR113</v>
      </c>
      <c r="G23" s="119" t="str">
        <f>VLOOKUP(E23,'LISTADO ATM'!$A$2:$B$899,2,0)</f>
        <v xml:space="preserve">ATM Autoservicio Atalaya del Mar </v>
      </c>
      <c r="H23" s="119" t="str">
        <f>VLOOKUP(E23,VIP!$A$2:$O17702,7,FALSE)</f>
        <v>Si</v>
      </c>
      <c r="I23" s="119" t="str">
        <f>VLOOKUP(E23,VIP!$A$2:$O9667,8,FALSE)</f>
        <v>No</v>
      </c>
      <c r="J23" s="119" t="str">
        <f>VLOOKUP(E23,VIP!$A$2:$O9617,8,FALSE)</f>
        <v>No</v>
      </c>
      <c r="K23" s="119" t="str">
        <f>VLOOKUP(E23,VIP!$A$2:$O13191,6,0)</f>
        <v>NO</v>
      </c>
      <c r="L23" s="121" t="s">
        <v>2221</v>
      </c>
      <c r="M23" s="157" t="s">
        <v>2597</v>
      </c>
      <c r="N23" s="117" t="s">
        <v>2465</v>
      </c>
      <c r="O23" s="144" t="s">
        <v>2467</v>
      </c>
      <c r="P23" s="140"/>
      <c r="Q23" s="156">
        <v>44309.597916666666</v>
      </c>
    </row>
    <row r="24" spans="1:17" s="99" customFormat="1" ht="18" x14ac:dyDescent="0.25">
      <c r="A24" s="119" t="str">
        <f>VLOOKUP(E24,'LISTADO ATM'!$A$2:$C$900,3,0)</f>
        <v>DISTRITO NACIONAL</v>
      </c>
      <c r="B24" s="134">
        <v>335862370</v>
      </c>
      <c r="C24" s="118">
        <v>44308.540277777778</v>
      </c>
      <c r="D24" s="119" t="s">
        <v>2182</v>
      </c>
      <c r="E24" s="120">
        <v>243</v>
      </c>
      <c r="F24" s="144" t="str">
        <f>VLOOKUP(E24,VIP!$A$2:$O12780,2,0)</f>
        <v>DRBR243</v>
      </c>
      <c r="G24" s="119" t="str">
        <f>VLOOKUP(E24,'LISTADO ATM'!$A$2:$B$899,2,0)</f>
        <v xml:space="preserve">ATM Autoservicio Plaza Central  </v>
      </c>
      <c r="H24" s="119" t="str">
        <f>VLOOKUP(E24,VIP!$A$2:$O17701,7,FALSE)</f>
        <v>Si</v>
      </c>
      <c r="I24" s="119" t="str">
        <f>VLOOKUP(E24,VIP!$A$2:$O9666,8,FALSE)</f>
        <v>Si</v>
      </c>
      <c r="J24" s="119" t="str">
        <f>VLOOKUP(E24,VIP!$A$2:$O9616,8,FALSE)</f>
        <v>Si</v>
      </c>
      <c r="K24" s="119" t="str">
        <f>VLOOKUP(E24,VIP!$A$2:$O13190,6,0)</f>
        <v>SI</v>
      </c>
      <c r="L24" s="121" t="s">
        <v>2430</v>
      </c>
      <c r="M24" s="157" t="s">
        <v>2597</v>
      </c>
      <c r="N24" s="117" t="s">
        <v>2465</v>
      </c>
      <c r="O24" s="144" t="s">
        <v>2467</v>
      </c>
      <c r="P24" s="140"/>
      <c r="Q24" s="156">
        <v>44309.420138888891</v>
      </c>
    </row>
    <row r="25" spans="1:17" s="99" customFormat="1" ht="18" x14ac:dyDescent="0.25">
      <c r="A25" s="119" t="str">
        <f>VLOOKUP(E25,'LISTADO ATM'!$A$2:$C$900,3,0)</f>
        <v>DISTRITO NACIONAL</v>
      </c>
      <c r="B25" s="134">
        <v>335862434</v>
      </c>
      <c r="C25" s="118">
        <v>44308.564108796294</v>
      </c>
      <c r="D25" s="119" t="s">
        <v>2461</v>
      </c>
      <c r="E25" s="120">
        <v>54</v>
      </c>
      <c r="F25" s="144" t="str">
        <f>VLOOKUP(E25,VIP!$A$2:$O12779,2,0)</f>
        <v>DRBR054</v>
      </c>
      <c r="G25" s="119" t="str">
        <f>VLOOKUP(E25,'LISTADO ATM'!$A$2:$B$899,2,0)</f>
        <v xml:space="preserve">ATM Autoservicio Galería 360 </v>
      </c>
      <c r="H25" s="119" t="str">
        <f>VLOOKUP(E25,VIP!$A$2:$O17700,7,FALSE)</f>
        <v>Si</v>
      </c>
      <c r="I25" s="119" t="str">
        <f>VLOOKUP(E25,VIP!$A$2:$O9665,8,FALSE)</f>
        <v>Si</v>
      </c>
      <c r="J25" s="119" t="str">
        <f>VLOOKUP(E25,VIP!$A$2:$O9615,8,FALSE)</f>
        <v>Si</v>
      </c>
      <c r="K25" s="119" t="str">
        <f>VLOOKUP(E25,VIP!$A$2:$O13189,6,0)</f>
        <v>NO</v>
      </c>
      <c r="L25" s="121" t="s">
        <v>2518</v>
      </c>
      <c r="M25" s="157" t="s">
        <v>2597</v>
      </c>
      <c r="N25" s="117" t="s">
        <v>2465</v>
      </c>
      <c r="O25" s="144" t="s">
        <v>2466</v>
      </c>
      <c r="P25" s="140"/>
      <c r="Q25" s="156">
        <v>44309.603472222225</v>
      </c>
    </row>
    <row r="26" spans="1:17" s="99" customFormat="1" ht="18" x14ac:dyDescent="0.25">
      <c r="A26" s="119" t="str">
        <f>VLOOKUP(E26,'LISTADO ATM'!$A$2:$C$900,3,0)</f>
        <v>DISTRITO NACIONAL</v>
      </c>
      <c r="B26" s="134">
        <v>335862455</v>
      </c>
      <c r="C26" s="118">
        <v>44308.567071759258</v>
      </c>
      <c r="D26" s="119" t="s">
        <v>2461</v>
      </c>
      <c r="E26" s="120">
        <v>147</v>
      </c>
      <c r="F26" s="144" t="str">
        <f>VLOOKUP(E26,VIP!$A$2:$O12778,2,0)</f>
        <v>DRBR147</v>
      </c>
      <c r="G26" s="119" t="str">
        <f>VLOOKUP(E26,'LISTADO ATM'!$A$2:$B$899,2,0)</f>
        <v xml:space="preserve">ATM Kiosco Megacentro I </v>
      </c>
      <c r="H26" s="119" t="str">
        <f>VLOOKUP(E26,VIP!$A$2:$O17699,7,FALSE)</f>
        <v>Si</v>
      </c>
      <c r="I26" s="119" t="str">
        <f>VLOOKUP(E26,VIP!$A$2:$O9664,8,FALSE)</f>
        <v>Si</v>
      </c>
      <c r="J26" s="119" t="str">
        <f>VLOOKUP(E26,VIP!$A$2:$O9614,8,FALSE)</f>
        <v>Si</v>
      </c>
      <c r="K26" s="119" t="str">
        <f>VLOOKUP(E26,VIP!$A$2:$O13188,6,0)</f>
        <v>NO</v>
      </c>
      <c r="L26" s="121" t="s">
        <v>2452</v>
      </c>
      <c r="M26" s="157" t="s">
        <v>2597</v>
      </c>
      <c r="N26" s="117" t="s">
        <v>2465</v>
      </c>
      <c r="O26" s="144" t="s">
        <v>2466</v>
      </c>
      <c r="P26" s="140"/>
      <c r="Q26" s="156">
        <v>44309.655555555553</v>
      </c>
    </row>
    <row r="27" spans="1:17" s="99" customFormat="1" ht="18" x14ac:dyDescent="0.25">
      <c r="A27" s="119" t="str">
        <f>VLOOKUP(E27,'LISTADO ATM'!$A$2:$C$900,3,0)</f>
        <v>ESTE</v>
      </c>
      <c r="B27" s="134">
        <v>335862477</v>
      </c>
      <c r="C27" s="118">
        <v>44308.573900462965</v>
      </c>
      <c r="D27" s="119" t="s">
        <v>2485</v>
      </c>
      <c r="E27" s="120">
        <v>429</v>
      </c>
      <c r="F27" s="144" t="str">
        <f>VLOOKUP(E27,VIP!$A$2:$O12776,2,0)</f>
        <v>DRBR429</v>
      </c>
      <c r="G27" s="119" t="str">
        <f>VLOOKUP(E27,'LISTADO ATM'!$A$2:$B$899,2,0)</f>
        <v xml:space="preserve">ATM Oficina Jumbo La Romana </v>
      </c>
      <c r="H27" s="119" t="str">
        <f>VLOOKUP(E27,VIP!$A$2:$O17697,7,FALSE)</f>
        <v>Si</v>
      </c>
      <c r="I27" s="119" t="str">
        <f>VLOOKUP(E27,VIP!$A$2:$O9662,8,FALSE)</f>
        <v>Si</v>
      </c>
      <c r="J27" s="119" t="str">
        <f>VLOOKUP(E27,VIP!$A$2:$O9612,8,FALSE)</f>
        <v>Si</v>
      </c>
      <c r="K27" s="119" t="str">
        <f>VLOOKUP(E27,VIP!$A$2:$O13186,6,0)</f>
        <v>NO</v>
      </c>
      <c r="L27" s="121" t="s">
        <v>2519</v>
      </c>
      <c r="M27" s="157" t="s">
        <v>2597</v>
      </c>
      <c r="N27" s="117" t="s">
        <v>2465</v>
      </c>
      <c r="O27" s="144" t="s">
        <v>2486</v>
      </c>
      <c r="P27" s="140"/>
      <c r="Q27" s="156">
        <v>44309.585416666669</v>
      </c>
    </row>
    <row r="28" spans="1:17" s="99" customFormat="1" ht="18" x14ac:dyDescent="0.25">
      <c r="A28" s="119" t="str">
        <f>VLOOKUP(E28,'LISTADO ATM'!$A$2:$C$900,3,0)</f>
        <v>DISTRITO NACIONAL</v>
      </c>
      <c r="B28" s="134">
        <v>335862495</v>
      </c>
      <c r="C28" s="118">
        <v>44308.592048611114</v>
      </c>
      <c r="D28" s="119" t="s">
        <v>2182</v>
      </c>
      <c r="E28" s="120">
        <v>571</v>
      </c>
      <c r="F28" s="144" t="str">
        <f>VLOOKUP(E28,VIP!$A$2:$O12775,2,0)</f>
        <v>DRBR16C</v>
      </c>
      <c r="G28" s="119" t="str">
        <f>VLOOKUP(E28,'LISTADO ATM'!$A$2:$B$899,2,0)</f>
        <v xml:space="preserve">ATM Hospital Central FF. AA. </v>
      </c>
      <c r="H28" s="119" t="str">
        <f>VLOOKUP(E28,VIP!$A$2:$O17696,7,FALSE)</f>
        <v>Si</v>
      </c>
      <c r="I28" s="119" t="str">
        <f>VLOOKUP(E28,VIP!$A$2:$O9661,8,FALSE)</f>
        <v>Si</v>
      </c>
      <c r="J28" s="119" t="str">
        <f>VLOOKUP(E28,VIP!$A$2:$O9611,8,FALSE)</f>
        <v>Si</v>
      </c>
      <c r="K28" s="119" t="str">
        <f>VLOOKUP(E28,VIP!$A$2:$O13185,6,0)</f>
        <v>NO</v>
      </c>
      <c r="L28" s="121" t="s">
        <v>2221</v>
      </c>
      <c r="M28" s="157" t="s">
        <v>2597</v>
      </c>
      <c r="N28" s="117" t="s">
        <v>2465</v>
      </c>
      <c r="O28" s="144" t="s">
        <v>2467</v>
      </c>
      <c r="P28" s="140"/>
      <c r="Q28" s="156">
        <v>44309.568749999999</v>
      </c>
    </row>
    <row r="29" spans="1:17" s="99" customFormat="1" ht="18" x14ac:dyDescent="0.25">
      <c r="A29" s="119" t="str">
        <f>VLOOKUP(E29,'LISTADO ATM'!$A$2:$C$900,3,0)</f>
        <v>ESTE</v>
      </c>
      <c r="B29" s="134">
        <v>335862498</v>
      </c>
      <c r="C29" s="118">
        <v>44308.593611111108</v>
      </c>
      <c r="D29" s="119" t="s">
        <v>2182</v>
      </c>
      <c r="E29" s="120">
        <v>16</v>
      </c>
      <c r="F29" s="144" t="str">
        <f>VLOOKUP(E29,VIP!$A$2:$O12774,2,0)</f>
        <v>DRBR046</v>
      </c>
      <c r="G29" s="119" t="str">
        <f>VLOOKUP(E29,'LISTADO ATM'!$A$2:$B$899,2,0)</f>
        <v>ATM Estación Texaco Sabana de la Mar</v>
      </c>
      <c r="H29" s="119" t="str">
        <f>VLOOKUP(E29,VIP!$A$2:$O17695,7,FALSE)</f>
        <v>Si</v>
      </c>
      <c r="I29" s="119" t="str">
        <f>VLOOKUP(E29,VIP!$A$2:$O9660,8,FALSE)</f>
        <v>Si</v>
      </c>
      <c r="J29" s="119" t="str">
        <f>VLOOKUP(E29,VIP!$A$2:$O9610,8,FALSE)</f>
        <v>Si</v>
      </c>
      <c r="K29" s="119" t="str">
        <f>VLOOKUP(E29,VIP!$A$2:$O13184,6,0)</f>
        <v>NO</v>
      </c>
      <c r="L29" s="121" t="s">
        <v>2221</v>
      </c>
      <c r="M29" s="157" t="s">
        <v>2597</v>
      </c>
      <c r="N29" s="117" t="s">
        <v>2465</v>
      </c>
      <c r="O29" s="144" t="s">
        <v>2467</v>
      </c>
      <c r="P29" s="140"/>
      <c r="Q29" s="156">
        <v>44309.722916666666</v>
      </c>
    </row>
    <row r="30" spans="1:17" s="99" customFormat="1" ht="18" x14ac:dyDescent="0.25">
      <c r="A30" s="119" t="str">
        <f>VLOOKUP(E30,'LISTADO ATM'!$A$2:$C$900,3,0)</f>
        <v>DISTRITO NACIONAL</v>
      </c>
      <c r="B30" s="134">
        <v>335862501</v>
      </c>
      <c r="C30" s="118">
        <v>44308.595150462963</v>
      </c>
      <c r="D30" s="119" t="s">
        <v>2182</v>
      </c>
      <c r="E30" s="120">
        <v>414</v>
      </c>
      <c r="F30" s="144" t="str">
        <f>VLOOKUP(E30,VIP!$A$2:$O12772,2,0)</f>
        <v>DRBR414</v>
      </c>
      <c r="G30" s="119" t="str">
        <f>VLOOKUP(E30,'LISTADO ATM'!$A$2:$B$899,2,0)</f>
        <v>ATM Villa Francisca II</v>
      </c>
      <c r="H30" s="119" t="str">
        <f>VLOOKUP(E30,VIP!$A$2:$O17693,7,FALSE)</f>
        <v>Si</v>
      </c>
      <c r="I30" s="119" t="str">
        <f>VLOOKUP(E30,VIP!$A$2:$O9658,8,FALSE)</f>
        <v>Si</v>
      </c>
      <c r="J30" s="119" t="str">
        <f>VLOOKUP(E30,VIP!$A$2:$O9608,8,FALSE)</f>
        <v>Si</v>
      </c>
      <c r="K30" s="119" t="str">
        <f>VLOOKUP(E30,VIP!$A$2:$O13182,6,0)</f>
        <v>SI</v>
      </c>
      <c r="L30" s="121" t="s">
        <v>2481</v>
      </c>
      <c r="M30" s="117" t="s">
        <v>2458</v>
      </c>
      <c r="N30" s="117" t="s">
        <v>2465</v>
      </c>
      <c r="O30" s="144" t="s">
        <v>2467</v>
      </c>
      <c r="P30" s="140"/>
      <c r="Q30" s="117" t="s">
        <v>2481</v>
      </c>
    </row>
    <row r="31" spans="1:17" s="99" customFormat="1" ht="18" x14ac:dyDescent="0.25">
      <c r="A31" s="119" t="str">
        <f>VLOOKUP(E31,'LISTADO ATM'!$A$2:$C$900,3,0)</f>
        <v>DISTRITO NACIONAL</v>
      </c>
      <c r="B31" s="134">
        <v>335862546</v>
      </c>
      <c r="C31" s="118">
        <v>44308.612175925926</v>
      </c>
      <c r="D31" s="119" t="s">
        <v>2182</v>
      </c>
      <c r="E31" s="120">
        <v>707</v>
      </c>
      <c r="F31" s="144" t="str">
        <f>VLOOKUP(E31,VIP!$A$2:$O12779,2,0)</f>
        <v>DRBR707</v>
      </c>
      <c r="G31" s="119" t="str">
        <f>VLOOKUP(E31,'LISTADO ATM'!$A$2:$B$899,2,0)</f>
        <v xml:space="preserve">ATM IAD </v>
      </c>
      <c r="H31" s="119" t="str">
        <f>VLOOKUP(E31,VIP!$A$2:$O17700,7,FALSE)</f>
        <v>No</v>
      </c>
      <c r="I31" s="119" t="str">
        <f>VLOOKUP(E31,VIP!$A$2:$O9665,8,FALSE)</f>
        <v>No</v>
      </c>
      <c r="J31" s="119" t="str">
        <f>VLOOKUP(E31,VIP!$A$2:$O9615,8,FALSE)</f>
        <v>No</v>
      </c>
      <c r="K31" s="119" t="str">
        <f>VLOOKUP(E31,VIP!$A$2:$O13189,6,0)</f>
        <v>NO</v>
      </c>
      <c r="L31" s="121" t="s">
        <v>2221</v>
      </c>
      <c r="M31" s="117" t="s">
        <v>2458</v>
      </c>
      <c r="N31" s="117" t="s">
        <v>2465</v>
      </c>
      <c r="O31" s="144" t="s">
        <v>2467</v>
      </c>
      <c r="P31" s="140"/>
      <c r="Q31" s="117" t="s">
        <v>2221</v>
      </c>
    </row>
    <row r="32" spans="1:17" ht="18" x14ac:dyDescent="0.25">
      <c r="A32" s="119" t="str">
        <f>VLOOKUP(E32,'LISTADO ATM'!$A$2:$C$900,3,0)</f>
        <v>DISTRITO NACIONAL</v>
      </c>
      <c r="B32" s="134">
        <v>335862568</v>
      </c>
      <c r="C32" s="118">
        <v>44308.618645833332</v>
      </c>
      <c r="D32" s="119" t="s">
        <v>2461</v>
      </c>
      <c r="E32" s="120">
        <v>938</v>
      </c>
      <c r="F32" s="146" t="str">
        <f>VLOOKUP(E32,VIP!$A$2:$O12778,2,0)</f>
        <v>DRBR938</v>
      </c>
      <c r="G32" s="119" t="str">
        <f>VLOOKUP(E32,'LISTADO ATM'!$A$2:$B$899,2,0)</f>
        <v xml:space="preserve">ATM Autobanco Oficina Filadelfia Plaza </v>
      </c>
      <c r="H32" s="119" t="str">
        <f>VLOOKUP(E32,VIP!$A$2:$O17699,7,FALSE)</f>
        <v>Si</v>
      </c>
      <c r="I32" s="119" t="str">
        <f>VLOOKUP(E32,VIP!$A$2:$O9664,8,FALSE)</f>
        <v>Si</v>
      </c>
      <c r="J32" s="119" t="str">
        <f>VLOOKUP(E32,VIP!$A$2:$O9614,8,FALSE)</f>
        <v>Si</v>
      </c>
      <c r="K32" s="119" t="str">
        <f>VLOOKUP(E32,VIP!$A$2:$O13188,6,0)</f>
        <v>NO</v>
      </c>
      <c r="L32" s="121" t="s">
        <v>2452</v>
      </c>
      <c r="M32" s="157" t="s">
        <v>2597</v>
      </c>
      <c r="N32" s="117" t="s">
        <v>2465</v>
      </c>
      <c r="O32" s="146" t="s">
        <v>2466</v>
      </c>
      <c r="P32" s="140"/>
      <c r="Q32" s="156">
        <v>44309.734722222223</v>
      </c>
    </row>
    <row r="33" spans="1:18" ht="18" x14ac:dyDescent="0.25">
      <c r="A33" s="119" t="str">
        <f>VLOOKUP(E33,'LISTADO ATM'!$A$2:$C$900,3,0)</f>
        <v>DISTRITO NACIONAL</v>
      </c>
      <c r="B33" s="134">
        <v>335862591</v>
      </c>
      <c r="C33" s="118">
        <v>44308.629016203704</v>
      </c>
      <c r="D33" s="119" t="s">
        <v>2461</v>
      </c>
      <c r="E33" s="120">
        <v>629</v>
      </c>
      <c r="F33" s="146" t="str">
        <f>VLOOKUP(E33,VIP!$A$2:$O12772,2,0)</f>
        <v>DRBR24M</v>
      </c>
      <c r="G33" s="119" t="str">
        <f>VLOOKUP(E33,'LISTADO ATM'!$A$2:$B$899,2,0)</f>
        <v xml:space="preserve">ATM Oficina Americana Independencia I </v>
      </c>
      <c r="H33" s="119" t="str">
        <f>VLOOKUP(E33,VIP!$A$2:$O17693,7,FALSE)</f>
        <v>Si</v>
      </c>
      <c r="I33" s="119" t="str">
        <f>VLOOKUP(E33,VIP!$A$2:$O9658,8,FALSE)</f>
        <v>Si</v>
      </c>
      <c r="J33" s="119" t="str">
        <f>VLOOKUP(E33,VIP!$A$2:$O9608,8,FALSE)</f>
        <v>Si</v>
      </c>
      <c r="K33" s="119" t="str">
        <f>VLOOKUP(E33,VIP!$A$2:$O13182,6,0)</f>
        <v>SI</v>
      </c>
      <c r="L33" s="121" t="s">
        <v>2519</v>
      </c>
      <c r="M33" s="157" t="s">
        <v>2597</v>
      </c>
      <c r="N33" s="117" t="s">
        <v>2465</v>
      </c>
      <c r="O33" s="146" t="s">
        <v>2466</v>
      </c>
      <c r="P33" s="140"/>
      <c r="Q33" s="156">
        <v>44309.422222222223</v>
      </c>
    </row>
    <row r="34" spans="1:18" ht="18" x14ac:dyDescent="0.25">
      <c r="A34" s="119" t="str">
        <f>VLOOKUP(E34,'LISTADO ATM'!$A$2:$C$900,3,0)</f>
        <v>DISTRITO NACIONAL</v>
      </c>
      <c r="B34" s="134">
        <v>335862643</v>
      </c>
      <c r="C34" s="118">
        <v>44308.641793981478</v>
      </c>
      <c r="D34" s="119" t="s">
        <v>2182</v>
      </c>
      <c r="E34" s="120">
        <v>517</v>
      </c>
      <c r="F34" s="146" t="str">
        <f>VLOOKUP(E34,VIP!$A$2:$O12781,2,0)</f>
        <v>DRBR517</v>
      </c>
      <c r="G34" s="119" t="str">
        <f>VLOOKUP(E34,'LISTADO ATM'!$A$2:$B$899,2,0)</f>
        <v xml:space="preserve">ATM Autobanco Oficina Sans Soucí </v>
      </c>
      <c r="H34" s="119" t="str">
        <f>VLOOKUP(E34,VIP!$A$2:$O17702,7,FALSE)</f>
        <v>Si</v>
      </c>
      <c r="I34" s="119" t="str">
        <f>VLOOKUP(E34,VIP!$A$2:$O9667,8,FALSE)</f>
        <v>Si</v>
      </c>
      <c r="J34" s="119" t="str">
        <f>VLOOKUP(E34,VIP!$A$2:$O9617,8,FALSE)</f>
        <v>Si</v>
      </c>
      <c r="K34" s="119" t="str">
        <f>VLOOKUP(E34,VIP!$A$2:$O13191,6,0)</f>
        <v>SI</v>
      </c>
      <c r="L34" s="121" t="s">
        <v>2221</v>
      </c>
      <c r="M34" s="157" t="s">
        <v>2597</v>
      </c>
      <c r="N34" s="117" t="s">
        <v>2465</v>
      </c>
      <c r="O34" s="146" t="s">
        <v>2467</v>
      </c>
      <c r="P34" s="140"/>
      <c r="Q34" s="156">
        <v>44309.602777777778</v>
      </c>
    </row>
    <row r="35" spans="1:18" ht="18" x14ac:dyDescent="0.25">
      <c r="A35" s="119" t="str">
        <f>VLOOKUP(E35,'LISTADO ATM'!$A$2:$C$900,3,0)</f>
        <v>DISTRITO NACIONAL</v>
      </c>
      <c r="B35" s="134">
        <v>335862652</v>
      </c>
      <c r="C35" s="118">
        <v>44308.643738425926</v>
      </c>
      <c r="D35" s="119" t="s">
        <v>2182</v>
      </c>
      <c r="E35" s="120">
        <v>684</v>
      </c>
      <c r="F35" s="146" t="str">
        <f>VLOOKUP(E35,VIP!$A$2:$O12780,2,0)</f>
        <v>DRBR684</v>
      </c>
      <c r="G35" s="119" t="str">
        <f>VLOOKUP(E35,'LISTADO ATM'!$A$2:$B$899,2,0)</f>
        <v>ATM Estación Texaco Prolongación 27 Febrero</v>
      </c>
      <c r="H35" s="119" t="str">
        <f>VLOOKUP(E35,VIP!$A$2:$O17701,7,FALSE)</f>
        <v>NO</v>
      </c>
      <c r="I35" s="119" t="str">
        <f>VLOOKUP(E35,VIP!$A$2:$O9666,8,FALSE)</f>
        <v>NO</v>
      </c>
      <c r="J35" s="119" t="str">
        <f>VLOOKUP(E35,VIP!$A$2:$O9616,8,FALSE)</f>
        <v>NO</v>
      </c>
      <c r="K35" s="119" t="str">
        <f>VLOOKUP(E35,VIP!$A$2:$O13190,6,0)</f>
        <v>NO</v>
      </c>
      <c r="L35" s="121" t="s">
        <v>2481</v>
      </c>
      <c r="M35" s="157" t="s">
        <v>2597</v>
      </c>
      <c r="N35" s="117" t="s">
        <v>2465</v>
      </c>
      <c r="O35" s="146" t="s">
        <v>2467</v>
      </c>
      <c r="P35" s="140"/>
      <c r="Q35" s="156">
        <v>44309.601388888892</v>
      </c>
    </row>
    <row r="36" spans="1:18" ht="18" x14ac:dyDescent="0.25">
      <c r="A36" s="119" t="str">
        <f>VLOOKUP(E36,'LISTADO ATM'!$A$2:$C$900,3,0)</f>
        <v>ESTE</v>
      </c>
      <c r="B36" s="134">
        <v>335862678</v>
      </c>
      <c r="C36" s="118">
        <v>44308.657083333332</v>
      </c>
      <c r="D36" s="119" t="s">
        <v>2182</v>
      </c>
      <c r="E36" s="120">
        <v>842</v>
      </c>
      <c r="F36" s="146" t="str">
        <f>VLOOKUP(E36,VIP!$A$2:$O12778,2,0)</f>
        <v>DRBR842</v>
      </c>
      <c r="G36" s="119" t="str">
        <f>VLOOKUP(E36,'LISTADO ATM'!$A$2:$B$899,2,0)</f>
        <v xml:space="preserve">ATM Plaza Orense II (La Romana) </v>
      </c>
      <c r="H36" s="119" t="str">
        <f>VLOOKUP(E36,VIP!$A$2:$O17699,7,FALSE)</f>
        <v>Si</v>
      </c>
      <c r="I36" s="119" t="str">
        <f>VLOOKUP(E36,VIP!$A$2:$O9664,8,FALSE)</f>
        <v>Si</v>
      </c>
      <c r="J36" s="119" t="str">
        <f>VLOOKUP(E36,VIP!$A$2:$O9614,8,FALSE)</f>
        <v>Si</v>
      </c>
      <c r="K36" s="119" t="str">
        <f>VLOOKUP(E36,VIP!$A$2:$O13188,6,0)</f>
        <v>NO</v>
      </c>
      <c r="L36" s="121" t="s">
        <v>2247</v>
      </c>
      <c r="M36" s="157" t="s">
        <v>2597</v>
      </c>
      <c r="N36" s="117" t="s">
        <v>2465</v>
      </c>
      <c r="O36" s="146" t="s">
        <v>2467</v>
      </c>
      <c r="P36" s="140"/>
      <c r="Q36" s="156">
        <v>44309.606944444444</v>
      </c>
    </row>
    <row r="37" spans="1:18" ht="18" x14ac:dyDescent="0.25">
      <c r="A37" s="119" t="str">
        <f>VLOOKUP(E37,'LISTADO ATM'!$A$2:$C$900,3,0)</f>
        <v>SUR</v>
      </c>
      <c r="B37" s="134">
        <v>335862713</v>
      </c>
      <c r="C37" s="118">
        <v>44308.665266203701</v>
      </c>
      <c r="D37" s="119" t="s">
        <v>2182</v>
      </c>
      <c r="E37" s="120">
        <v>84</v>
      </c>
      <c r="F37" s="146" t="str">
        <f>VLOOKUP(E37,VIP!$A$2:$O12773,2,0)</f>
        <v>DRBR084</v>
      </c>
      <c r="G37" s="119" t="str">
        <f>VLOOKUP(E37,'LISTADO ATM'!$A$2:$B$899,2,0)</f>
        <v xml:space="preserve">ATM Oficina Multicentro Sirena San Cristóbal </v>
      </c>
      <c r="H37" s="119" t="str">
        <f>VLOOKUP(E37,VIP!$A$2:$O17694,7,FALSE)</f>
        <v>Si</v>
      </c>
      <c r="I37" s="119" t="str">
        <f>VLOOKUP(E37,VIP!$A$2:$O9659,8,FALSE)</f>
        <v>Si</v>
      </c>
      <c r="J37" s="119" t="str">
        <f>VLOOKUP(E37,VIP!$A$2:$O9609,8,FALSE)</f>
        <v>Si</v>
      </c>
      <c r="K37" s="119" t="str">
        <f>VLOOKUP(E37,VIP!$A$2:$O13183,6,0)</f>
        <v>SI</v>
      </c>
      <c r="L37" s="121" t="s">
        <v>2221</v>
      </c>
      <c r="M37" s="157" t="s">
        <v>2597</v>
      </c>
      <c r="N37" s="117" t="s">
        <v>2465</v>
      </c>
      <c r="O37" s="146" t="s">
        <v>2467</v>
      </c>
      <c r="P37" s="140"/>
      <c r="Q37" s="156">
        <v>44309.527083333334</v>
      </c>
    </row>
    <row r="38" spans="1:18" ht="18" x14ac:dyDescent="0.25">
      <c r="A38" s="119" t="str">
        <f>VLOOKUP(E38,'LISTADO ATM'!$A$2:$C$900,3,0)</f>
        <v>NORTE</v>
      </c>
      <c r="B38" s="120">
        <v>335862806</v>
      </c>
      <c r="C38" s="118">
        <v>44308.6875</v>
      </c>
      <c r="D38" s="119" t="s">
        <v>2485</v>
      </c>
      <c r="E38" s="120">
        <v>151</v>
      </c>
      <c r="F38" s="146" t="str">
        <f>VLOOKUP(E38,VIP!$A$2:$O12817,2,0)</f>
        <v>DRBR151</v>
      </c>
      <c r="G38" s="119" t="str">
        <f>VLOOKUP(E38,'LISTADO ATM'!$A$2:$B$899,2,0)</f>
        <v xml:space="preserve">ATM Oficina Nagua </v>
      </c>
      <c r="H38" s="119" t="str">
        <f>VLOOKUP(E38,VIP!$A$2:$O17738,7,FALSE)</f>
        <v>Si</v>
      </c>
      <c r="I38" s="119" t="str">
        <f>VLOOKUP(E38,VIP!$A$2:$O9703,8,FALSE)</f>
        <v>Si</v>
      </c>
      <c r="J38" s="119" t="str">
        <f>VLOOKUP(E38,VIP!$A$2:$O9653,8,FALSE)</f>
        <v>Si</v>
      </c>
      <c r="K38" s="119" t="str">
        <f>VLOOKUP(E38,VIP!$A$2:$O13227,6,0)</f>
        <v>SI</v>
      </c>
      <c r="L38" s="121" t="s">
        <v>2519</v>
      </c>
      <c r="M38" s="157" t="s">
        <v>2597</v>
      </c>
      <c r="N38" s="117" t="s">
        <v>2465</v>
      </c>
      <c r="O38" s="146" t="s">
        <v>2486</v>
      </c>
      <c r="P38" s="140"/>
      <c r="Q38" s="156">
        <v>44309.604861111111</v>
      </c>
    </row>
    <row r="39" spans="1:18" ht="18" x14ac:dyDescent="0.25">
      <c r="A39" s="119" t="str">
        <f>VLOOKUP(E39,'LISTADO ATM'!$A$2:$C$900,3,0)</f>
        <v>DISTRITO NACIONAL</v>
      </c>
      <c r="B39" s="134">
        <v>335862815</v>
      </c>
      <c r="C39" s="118">
        <v>44308.689942129633</v>
      </c>
      <c r="D39" s="119" t="s">
        <v>2182</v>
      </c>
      <c r="E39" s="120">
        <v>671</v>
      </c>
      <c r="F39" s="146" t="str">
        <f>VLOOKUP(E39,VIP!$A$2:$O12775,2,0)</f>
        <v>DRBR671</v>
      </c>
      <c r="G39" s="119" t="str">
        <f>VLOOKUP(E39,'LISTADO ATM'!$A$2:$B$899,2,0)</f>
        <v>ATM Ayuntamiento Sto. Dgo. Norte</v>
      </c>
      <c r="H39" s="119" t="str">
        <f>VLOOKUP(E39,VIP!$A$2:$O17696,7,FALSE)</f>
        <v>Si</v>
      </c>
      <c r="I39" s="119" t="str">
        <f>VLOOKUP(E39,VIP!$A$2:$O9661,8,FALSE)</f>
        <v>Si</v>
      </c>
      <c r="J39" s="119" t="str">
        <f>VLOOKUP(E39,VIP!$A$2:$O9611,8,FALSE)</f>
        <v>Si</v>
      </c>
      <c r="K39" s="119" t="str">
        <f>VLOOKUP(E39,VIP!$A$2:$O13185,6,0)</f>
        <v>NO</v>
      </c>
      <c r="L39" s="121" t="s">
        <v>2430</v>
      </c>
      <c r="M39" s="157" t="s">
        <v>2597</v>
      </c>
      <c r="N39" s="117" t="s">
        <v>2465</v>
      </c>
      <c r="O39" s="146" t="s">
        <v>2467</v>
      </c>
      <c r="P39" s="140"/>
      <c r="Q39" s="156">
        <v>44309.724999999999</v>
      </c>
      <c r="R39" s="158" t="s">
        <v>2641</v>
      </c>
    </row>
    <row r="40" spans="1:18" ht="18" x14ac:dyDescent="0.25">
      <c r="A40" s="119" t="str">
        <f>VLOOKUP(E40,'LISTADO ATM'!$A$2:$C$900,3,0)</f>
        <v>DISTRITO NACIONAL</v>
      </c>
      <c r="B40" s="134">
        <v>335862829</v>
      </c>
      <c r="C40" s="118">
        <v>44308.694976851853</v>
      </c>
      <c r="D40" s="119" t="s">
        <v>2485</v>
      </c>
      <c r="E40" s="120">
        <v>743</v>
      </c>
      <c r="F40" s="146" t="str">
        <f>VLOOKUP(E40,VIP!$A$2:$O12774,2,0)</f>
        <v>DRBR287</v>
      </c>
      <c r="G40" s="119" t="str">
        <f>VLOOKUP(E40,'LISTADO ATM'!$A$2:$B$899,2,0)</f>
        <v xml:space="preserve">ATM Oficina Los Frailes </v>
      </c>
      <c r="H40" s="119" t="str">
        <f>VLOOKUP(E40,VIP!$A$2:$O17695,7,FALSE)</f>
        <v>Si</v>
      </c>
      <c r="I40" s="119" t="str">
        <f>VLOOKUP(E40,VIP!$A$2:$O9660,8,FALSE)</f>
        <v>Si</v>
      </c>
      <c r="J40" s="119" t="str">
        <f>VLOOKUP(E40,VIP!$A$2:$O9610,8,FALSE)</f>
        <v>Si</v>
      </c>
      <c r="K40" s="119" t="str">
        <f>VLOOKUP(E40,VIP!$A$2:$O13184,6,0)</f>
        <v>SI</v>
      </c>
      <c r="L40" s="153" t="s">
        <v>2577</v>
      </c>
      <c r="M40" s="157" t="s">
        <v>2597</v>
      </c>
      <c r="N40" s="117" t="s">
        <v>2465</v>
      </c>
      <c r="O40" s="146" t="s">
        <v>2486</v>
      </c>
      <c r="P40" s="140"/>
      <c r="Q40" s="156">
        <v>44309.607638888891</v>
      </c>
    </row>
    <row r="41" spans="1:18" ht="18" x14ac:dyDescent="0.25">
      <c r="A41" s="119" t="str">
        <f>VLOOKUP(E41,'LISTADO ATM'!$A$2:$C$900,3,0)</f>
        <v>DISTRITO NACIONAL</v>
      </c>
      <c r="B41" s="134">
        <v>335862852</v>
      </c>
      <c r="C41" s="118">
        <v>44308.704872685186</v>
      </c>
      <c r="D41" s="119" t="s">
        <v>2485</v>
      </c>
      <c r="E41" s="120">
        <v>911</v>
      </c>
      <c r="F41" s="146" t="str">
        <f>VLOOKUP(E41,VIP!$A$2:$O12786,2,0)</f>
        <v>DRBR911</v>
      </c>
      <c r="G41" s="119" t="str">
        <f>VLOOKUP(E41,'LISTADO ATM'!$A$2:$B$899,2,0)</f>
        <v xml:space="preserve">ATM Oficina Venezuela II </v>
      </c>
      <c r="H41" s="119" t="str">
        <f>VLOOKUP(E41,VIP!$A$2:$O17707,7,FALSE)</f>
        <v>Si</v>
      </c>
      <c r="I41" s="119" t="str">
        <f>VLOOKUP(E41,VIP!$A$2:$O9672,8,FALSE)</f>
        <v>Si</v>
      </c>
      <c r="J41" s="119" t="str">
        <f>VLOOKUP(E41,VIP!$A$2:$O9622,8,FALSE)</f>
        <v>Si</v>
      </c>
      <c r="K41" s="119" t="str">
        <f>VLOOKUP(E41,VIP!$A$2:$O13196,6,0)</f>
        <v>SI</v>
      </c>
      <c r="L41" s="121" t="s">
        <v>2452</v>
      </c>
      <c r="M41" s="157" t="s">
        <v>2597</v>
      </c>
      <c r="N41" s="117" t="s">
        <v>2465</v>
      </c>
      <c r="O41" s="146" t="s">
        <v>2486</v>
      </c>
      <c r="P41" s="140"/>
      <c r="Q41" s="156">
        <v>44309.421527777777</v>
      </c>
    </row>
    <row r="42" spans="1:18" ht="18" x14ac:dyDescent="0.25">
      <c r="A42" s="119" t="str">
        <f>VLOOKUP(E42,'LISTADO ATM'!$A$2:$C$900,3,0)</f>
        <v>DISTRITO NACIONAL</v>
      </c>
      <c r="B42" s="134">
        <v>335862857</v>
      </c>
      <c r="C42" s="118">
        <v>44308.706458333334</v>
      </c>
      <c r="D42" s="119" t="s">
        <v>2485</v>
      </c>
      <c r="E42" s="120">
        <v>957</v>
      </c>
      <c r="F42" s="146" t="str">
        <f>VLOOKUP(E42,VIP!$A$2:$O12785,2,0)</f>
        <v>DRBR23F</v>
      </c>
      <c r="G42" s="119" t="str">
        <f>VLOOKUP(E42,'LISTADO ATM'!$A$2:$B$899,2,0)</f>
        <v xml:space="preserve">ATM Oficina Venezuela </v>
      </c>
      <c r="H42" s="119" t="str">
        <f>VLOOKUP(E42,VIP!$A$2:$O17706,7,FALSE)</f>
        <v>Si</v>
      </c>
      <c r="I42" s="119" t="str">
        <f>VLOOKUP(E42,VIP!$A$2:$O9671,8,FALSE)</f>
        <v>Si</v>
      </c>
      <c r="J42" s="119" t="str">
        <f>VLOOKUP(E42,VIP!$A$2:$O9621,8,FALSE)</f>
        <v>Si</v>
      </c>
      <c r="K42" s="119" t="str">
        <f>VLOOKUP(E42,VIP!$A$2:$O13195,6,0)</f>
        <v>SI</v>
      </c>
      <c r="L42" s="121" t="s">
        <v>2452</v>
      </c>
      <c r="M42" s="157" t="s">
        <v>2597</v>
      </c>
      <c r="N42" s="117" t="s">
        <v>2465</v>
      </c>
      <c r="O42" s="146" t="s">
        <v>2486</v>
      </c>
      <c r="P42" s="140"/>
      <c r="Q42" s="156">
        <v>44309.421527777777</v>
      </c>
    </row>
    <row r="43" spans="1:18" ht="18" x14ac:dyDescent="0.25">
      <c r="A43" s="119" t="str">
        <f>VLOOKUP(E43,'LISTADO ATM'!$A$2:$C$900,3,0)</f>
        <v>DISTRITO NACIONAL</v>
      </c>
      <c r="B43" s="134">
        <v>335862866</v>
      </c>
      <c r="C43" s="118">
        <v>44308.709861111114</v>
      </c>
      <c r="D43" s="119" t="s">
        <v>2182</v>
      </c>
      <c r="E43" s="120">
        <v>812</v>
      </c>
      <c r="F43" s="146" t="str">
        <f>VLOOKUP(E43,VIP!$A$2:$O12784,2,0)</f>
        <v>DRBR812</v>
      </c>
      <c r="G43" s="119" t="str">
        <f>VLOOKUP(E43,'LISTADO ATM'!$A$2:$B$899,2,0)</f>
        <v xml:space="preserve">ATM Canasta del Pueblo </v>
      </c>
      <c r="H43" s="119" t="str">
        <f>VLOOKUP(E43,VIP!$A$2:$O17705,7,FALSE)</f>
        <v>Si</v>
      </c>
      <c r="I43" s="119" t="str">
        <f>VLOOKUP(E43,VIP!$A$2:$O9670,8,FALSE)</f>
        <v>Si</v>
      </c>
      <c r="J43" s="119" t="str">
        <f>VLOOKUP(E43,VIP!$A$2:$O9620,8,FALSE)</f>
        <v>Si</v>
      </c>
      <c r="K43" s="119" t="str">
        <f>VLOOKUP(E43,VIP!$A$2:$O13194,6,0)</f>
        <v>NO</v>
      </c>
      <c r="L43" s="121" t="s">
        <v>2221</v>
      </c>
      <c r="M43" s="157" t="s">
        <v>2597</v>
      </c>
      <c r="N43" s="117" t="s">
        <v>2465</v>
      </c>
      <c r="O43" s="146" t="s">
        <v>2467</v>
      </c>
      <c r="P43" s="140"/>
      <c r="Q43" s="157" t="s">
        <v>2640</v>
      </c>
    </row>
    <row r="44" spans="1:18" ht="18" x14ac:dyDescent="0.25">
      <c r="A44" s="119" t="str">
        <f>VLOOKUP(E44,'LISTADO ATM'!$A$2:$C$900,3,0)</f>
        <v>DISTRITO NACIONAL</v>
      </c>
      <c r="B44" s="134">
        <v>335862875</v>
      </c>
      <c r="C44" s="118">
        <v>44308.713518518518</v>
      </c>
      <c r="D44" s="119" t="s">
        <v>2182</v>
      </c>
      <c r="E44" s="120">
        <v>515</v>
      </c>
      <c r="F44" s="146" t="str">
        <f>VLOOKUP(E44,VIP!$A$2:$O12783,2,0)</f>
        <v>DRBR515</v>
      </c>
      <c r="G44" s="119" t="str">
        <f>VLOOKUP(E44,'LISTADO ATM'!$A$2:$B$899,2,0)</f>
        <v xml:space="preserve">ATM Oficina Agora Mall I </v>
      </c>
      <c r="H44" s="119" t="str">
        <f>VLOOKUP(E44,VIP!$A$2:$O17704,7,FALSE)</f>
        <v>Si</v>
      </c>
      <c r="I44" s="119" t="str">
        <f>VLOOKUP(E44,VIP!$A$2:$O9669,8,FALSE)</f>
        <v>Si</v>
      </c>
      <c r="J44" s="119" t="str">
        <f>VLOOKUP(E44,VIP!$A$2:$O9619,8,FALSE)</f>
        <v>Si</v>
      </c>
      <c r="K44" s="119" t="str">
        <f>VLOOKUP(E44,VIP!$A$2:$O13193,6,0)</f>
        <v>SI</v>
      </c>
      <c r="L44" s="121" t="s">
        <v>2481</v>
      </c>
      <c r="M44" s="157" t="s">
        <v>2597</v>
      </c>
      <c r="N44" s="117" t="s">
        <v>2465</v>
      </c>
      <c r="O44" s="146" t="s">
        <v>2467</v>
      </c>
      <c r="P44" s="140"/>
      <c r="Q44" s="156">
        <v>44309.423611111109</v>
      </c>
    </row>
    <row r="45" spans="1:18" ht="18" x14ac:dyDescent="0.25">
      <c r="A45" s="119" t="str">
        <f>VLOOKUP(E45,'LISTADO ATM'!$A$2:$C$900,3,0)</f>
        <v>DISTRITO NACIONAL</v>
      </c>
      <c r="B45" s="134">
        <v>335862880</v>
      </c>
      <c r="C45" s="118">
        <v>44308.715046296296</v>
      </c>
      <c r="D45" s="119" t="s">
        <v>2182</v>
      </c>
      <c r="E45" s="120">
        <v>146</v>
      </c>
      <c r="F45" s="146" t="str">
        <f>VLOOKUP(E45,VIP!$A$2:$O12782,2,0)</f>
        <v>DRBR146</v>
      </c>
      <c r="G45" s="119" t="str">
        <f>VLOOKUP(E45,'LISTADO ATM'!$A$2:$B$899,2,0)</f>
        <v xml:space="preserve">ATM Tribunal Superior Constitucional </v>
      </c>
      <c r="H45" s="119" t="str">
        <f>VLOOKUP(E45,VIP!$A$2:$O17703,7,FALSE)</f>
        <v>Si</v>
      </c>
      <c r="I45" s="119" t="str">
        <f>VLOOKUP(E45,VIP!$A$2:$O9668,8,FALSE)</f>
        <v>Si</v>
      </c>
      <c r="J45" s="119" t="str">
        <f>VLOOKUP(E45,VIP!$A$2:$O9618,8,FALSE)</f>
        <v>Si</v>
      </c>
      <c r="K45" s="119" t="str">
        <f>VLOOKUP(E45,VIP!$A$2:$O13192,6,0)</f>
        <v>NO</v>
      </c>
      <c r="L45" s="121" t="s">
        <v>2221</v>
      </c>
      <c r="M45" s="157" t="s">
        <v>2597</v>
      </c>
      <c r="N45" s="117" t="s">
        <v>2465</v>
      </c>
      <c r="O45" s="146" t="s">
        <v>2467</v>
      </c>
      <c r="P45" s="140"/>
      <c r="Q45" s="156">
        <v>44309.524305555555</v>
      </c>
    </row>
    <row r="46" spans="1:18" ht="18" x14ac:dyDescent="0.25">
      <c r="A46" s="119" t="str">
        <f>VLOOKUP(E46,'LISTADO ATM'!$A$2:$C$900,3,0)</f>
        <v>DISTRITO NACIONAL</v>
      </c>
      <c r="B46" s="134">
        <v>335862888</v>
      </c>
      <c r="C46" s="118">
        <v>44308.718622685185</v>
      </c>
      <c r="D46" s="119" t="s">
        <v>2182</v>
      </c>
      <c r="E46" s="120">
        <v>943</v>
      </c>
      <c r="F46" s="146" t="str">
        <f>VLOOKUP(E46,VIP!$A$2:$O12781,2,0)</f>
        <v>DRBR16K</v>
      </c>
      <c r="G46" s="119" t="str">
        <f>VLOOKUP(E46,'LISTADO ATM'!$A$2:$B$899,2,0)</f>
        <v xml:space="preserve">ATM Oficina Tránsito Terreste </v>
      </c>
      <c r="H46" s="119" t="str">
        <f>VLOOKUP(E46,VIP!$A$2:$O17702,7,FALSE)</f>
        <v>Si</v>
      </c>
      <c r="I46" s="119" t="str">
        <f>VLOOKUP(E46,VIP!$A$2:$O9667,8,FALSE)</f>
        <v>Si</v>
      </c>
      <c r="J46" s="119" t="str">
        <f>VLOOKUP(E46,VIP!$A$2:$O9617,8,FALSE)</f>
        <v>Si</v>
      </c>
      <c r="K46" s="119" t="str">
        <f>VLOOKUP(E46,VIP!$A$2:$O13191,6,0)</f>
        <v>NO</v>
      </c>
      <c r="L46" s="121" t="s">
        <v>2221</v>
      </c>
      <c r="M46" s="157" t="s">
        <v>2597</v>
      </c>
      <c r="N46" s="117" t="s">
        <v>2465</v>
      </c>
      <c r="O46" s="146" t="s">
        <v>2467</v>
      </c>
      <c r="P46" s="140"/>
      <c r="Q46" s="156">
        <v>44309.502083333333</v>
      </c>
    </row>
    <row r="47" spans="1:18" ht="18" x14ac:dyDescent="0.25">
      <c r="A47" s="119" t="str">
        <f>VLOOKUP(E47,'LISTADO ATM'!$A$2:$C$900,3,0)</f>
        <v>NORTE</v>
      </c>
      <c r="B47" s="134">
        <v>335862898</v>
      </c>
      <c r="C47" s="118">
        <v>44308.720405092594</v>
      </c>
      <c r="D47" s="119" t="s">
        <v>2183</v>
      </c>
      <c r="E47" s="120">
        <v>262</v>
      </c>
      <c r="F47" s="146" t="str">
        <f>VLOOKUP(E47,VIP!$A$2:$O12780,2,0)</f>
        <v>DRBR262</v>
      </c>
      <c r="G47" s="119" t="str">
        <f>VLOOKUP(E47,'LISTADO ATM'!$A$2:$B$899,2,0)</f>
        <v xml:space="preserve">ATM Oficina Obras Públicas (Santiago) </v>
      </c>
      <c r="H47" s="119" t="str">
        <f>VLOOKUP(E47,VIP!$A$2:$O17701,7,FALSE)</f>
        <v>Si</v>
      </c>
      <c r="I47" s="119" t="str">
        <f>VLOOKUP(E47,VIP!$A$2:$O9666,8,FALSE)</f>
        <v>Si</v>
      </c>
      <c r="J47" s="119" t="str">
        <f>VLOOKUP(E47,VIP!$A$2:$O9616,8,FALSE)</f>
        <v>Si</v>
      </c>
      <c r="K47" s="119" t="str">
        <f>VLOOKUP(E47,VIP!$A$2:$O13190,6,0)</f>
        <v>SI</v>
      </c>
      <c r="L47" s="121" t="s">
        <v>2221</v>
      </c>
      <c r="M47" s="157" t="s">
        <v>2597</v>
      </c>
      <c r="N47" s="117" t="s">
        <v>2465</v>
      </c>
      <c r="O47" s="146" t="s">
        <v>2494</v>
      </c>
      <c r="P47" s="140"/>
      <c r="Q47" s="156">
        <v>44309.604166666664</v>
      </c>
    </row>
    <row r="48" spans="1:18" ht="18" x14ac:dyDescent="0.25">
      <c r="A48" s="119" t="str">
        <f>VLOOKUP(E48,'LISTADO ATM'!$A$2:$C$900,3,0)</f>
        <v>NORTE</v>
      </c>
      <c r="B48" s="134">
        <v>335862904</v>
      </c>
      <c r="C48" s="118">
        <v>44308.722743055558</v>
      </c>
      <c r="D48" s="119" t="s">
        <v>2183</v>
      </c>
      <c r="E48" s="120">
        <v>944</v>
      </c>
      <c r="F48" s="146" t="str">
        <f>VLOOKUP(E48,VIP!$A$2:$O12778,2,0)</f>
        <v>DRBR944</v>
      </c>
      <c r="G48" s="119" t="str">
        <f>VLOOKUP(E48,'LISTADO ATM'!$A$2:$B$899,2,0)</f>
        <v xml:space="preserve">ATM UNP Mao </v>
      </c>
      <c r="H48" s="119" t="str">
        <f>VLOOKUP(E48,VIP!$A$2:$O17699,7,FALSE)</f>
        <v>Si</v>
      </c>
      <c r="I48" s="119" t="str">
        <f>VLOOKUP(E48,VIP!$A$2:$O9664,8,FALSE)</f>
        <v>Si</v>
      </c>
      <c r="J48" s="119" t="str">
        <f>VLOOKUP(E48,VIP!$A$2:$O9614,8,FALSE)</f>
        <v>Si</v>
      </c>
      <c r="K48" s="119" t="str">
        <f>VLOOKUP(E48,VIP!$A$2:$O13188,6,0)</f>
        <v>NO</v>
      </c>
      <c r="L48" s="121" t="s">
        <v>2481</v>
      </c>
      <c r="M48" s="157" t="s">
        <v>2597</v>
      </c>
      <c r="N48" s="117" t="s">
        <v>2465</v>
      </c>
      <c r="O48" s="146" t="s">
        <v>2494</v>
      </c>
      <c r="P48" s="140"/>
      <c r="Q48" s="156">
        <v>44309.743055555555</v>
      </c>
    </row>
    <row r="49" spans="1:17" ht="18" x14ac:dyDescent="0.25">
      <c r="A49" s="119" t="str">
        <f>VLOOKUP(E49,'LISTADO ATM'!$A$2:$C$900,3,0)</f>
        <v>DISTRITO NACIONAL</v>
      </c>
      <c r="B49" s="134">
        <v>335862907</v>
      </c>
      <c r="C49" s="118">
        <v>44308.724861111114</v>
      </c>
      <c r="D49" s="119" t="s">
        <v>2182</v>
      </c>
      <c r="E49" s="120">
        <v>696</v>
      </c>
      <c r="F49" s="146" t="str">
        <f>VLOOKUP(E49,VIP!$A$2:$O12777,2,0)</f>
        <v>DRBR696</v>
      </c>
      <c r="G49" s="119" t="str">
        <f>VLOOKUP(E49,'LISTADO ATM'!$A$2:$B$899,2,0)</f>
        <v>ATM Olé Jacobo Majluta</v>
      </c>
      <c r="H49" s="119" t="str">
        <f>VLOOKUP(E49,VIP!$A$2:$O17698,7,FALSE)</f>
        <v>Si</v>
      </c>
      <c r="I49" s="119" t="str">
        <f>VLOOKUP(E49,VIP!$A$2:$O9663,8,FALSE)</f>
        <v>Si</v>
      </c>
      <c r="J49" s="119" t="str">
        <f>VLOOKUP(E49,VIP!$A$2:$O9613,8,FALSE)</f>
        <v>Si</v>
      </c>
      <c r="K49" s="119" t="str">
        <f>VLOOKUP(E49,VIP!$A$2:$O13187,6,0)</f>
        <v>NO</v>
      </c>
      <c r="L49" s="121" t="s">
        <v>2221</v>
      </c>
      <c r="M49" s="117" t="s">
        <v>2458</v>
      </c>
      <c r="N49" s="117" t="s">
        <v>2465</v>
      </c>
      <c r="O49" s="146" t="s">
        <v>2467</v>
      </c>
      <c r="P49" s="140"/>
      <c r="Q49" s="117" t="s">
        <v>2221</v>
      </c>
    </row>
    <row r="50" spans="1:17" ht="18" x14ac:dyDescent="0.25">
      <c r="A50" s="119" t="str">
        <f>VLOOKUP(E50,'LISTADO ATM'!$A$2:$C$900,3,0)</f>
        <v>DISTRITO NACIONAL</v>
      </c>
      <c r="B50" s="134">
        <v>335862910</v>
      </c>
      <c r="C50" s="118">
        <v>44308.727870370371</v>
      </c>
      <c r="D50" s="119" t="s">
        <v>2182</v>
      </c>
      <c r="E50" s="120">
        <v>792</v>
      </c>
      <c r="F50" s="146" t="str">
        <f>VLOOKUP(E50,VIP!$A$2:$O12776,2,0)</f>
        <v>DRBR792</v>
      </c>
      <c r="G50" s="119" t="str">
        <f>VLOOKUP(E50,'LISTADO ATM'!$A$2:$B$899,2,0)</f>
        <v>ATM Hospital Salvador de Gautier</v>
      </c>
      <c r="H50" s="119" t="str">
        <f>VLOOKUP(E50,VIP!$A$2:$O17697,7,FALSE)</f>
        <v>Si</v>
      </c>
      <c r="I50" s="119" t="str">
        <f>VLOOKUP(E50,VIP!$A$2:$O9662,8,FALSE)</f>
        <v>Si</v>
      </c>
      <c r="J50" s="119" t="str">
        <f>VLOOKUP(E50,VIP!$A$2:$O9612,8,FALSE)</f>
        <v>Si</v>
      </c>
      <c r="K50" s="119" t="str">
        <f>VLOOKUP(E50,VIP!$A$2:$O13186,6,0)</f>
        <v>NO</v>
      </c>
      <c r="L50" s="121" t="s">
        <v>2221</v>
      </c>
      <c r="M50" s="157" t="s">
        <v>2597</v>
      </c>
      <c r="N50" s="117" t="s">
        <v>2465</v>
      </c>
      <c r="O50" s="146" t="s">
        <v>2467</v>
      </c>
      <c r="P50" s="140"/>
      <c r="Q50" s="156">
        <v>44309.51458333333</v>
      </c>
    </row>
    <row r="51" spans="1:17" ht="18" x14ac:dyDescent="0.25">
      <c r="A51" s="119" t="str">
        <f>VLOOKUP(E51,'LISTADO ATM'!$A$2:$C$900,3,0)</f>
        <v>DISTRITO NACIONAL</v>
      </c>
      <c r="B51" s="134">
        <v>335862912</v>
      </c>
      <c r="C51" s="118">
        <v>44308.728460648148</v>
      </c>
      <c r="D51" s="119" t="s">
        <v>2182</v>
      </c>
      <c r="E51" s="120">
        <v>239</v>
      </c>
      <c r="F51" s="146" t="str">
        <f>VLOOKUP(E51,VIP!$A$2:$O12775,2,0)</f>
        <v>DRBR239</v>
      </c>
      <c r="G51" s="119" t="str">
        <f>VLOOKUP(E51,'LISTADO ATM'!$A$2:$B$899,2,0)</f>
        <v xml:space="preserve">ATM Autobanco Charles de Gaulle </v>
      </c>
      <c r="H51" s="119" t="str">
        <f>VLOOKUP(E51,VIP!$A$2:$O17696,7,FALSE)</f>
        <v>Si</v>
      </c>
      <c r="I51" s="119" t="str">
        <f>VLOOKUP(E51,VIP!$A$2:$O9661,8,FALSE)</f>
        <v>Si</v>
      </c>
      <c r="J51" s="119" t="str">
        <f>VLOOKUP(E51,VIP!$A$2:$O9611,8,FALSE)</f>
        <v>Si</v>
      </c>
      <c r="K51" s="119" t="str">
        <f>VLOOKUP(E51,VIP!$A$2:$O13185,6,0)</f>
        <v>SI</v>
      </c>
      <c r="L51" s="121" t="s">
        <v>2221</v>
      </c>
      <c r="M51" s="117" t="s">
        <v>2458</v>
      </c>
      <c r="N51" s="117" t="s">
        <v>2465</v>
      </c>
      <c r="O51" s="146" t="s">
        <v>2467</v>
      </c>
      <c r="P51" s="140"/>
      <c r="Q51" s="117" t="s">
        <v>2221</v>
      </c>
    </row>
    <row r="52" spans="1:17" ht="18" x14ac:dyDescent="0.25">
      <c r="A52" s="119" t="str">
        <f>VLOOKUP(E52,'LISTADO ATM'!$A$2:$C$900,3,0)</f>
        <v>DISTRITO NACIONAL</v>
      </c>
      <c r="B52" s="134">
        <v>335862935</v>
      </c>
      <c r="C52" s="118">
        <v>44308.753703703704</v>
      </c>
      <c r="D52" s="119" t="s">
        <v>2182</v>
      </c>
      <c r="E52" s="120">
        <v>932</v>
      </c>
      <c r="F52" s="146" t="str">
        <f>VLOOKUP(E52,VIP!$A$2:$O12776,2,0)</f>
        <v>DRBR01E</v>
      </c>
      <c r="G52" s="119" t="str">
        <f>VLOOKUP(E52,'LISTADO ATM'!$A$2:$B$899,2,0)</f>
        <v xml:space="preserve">ATM Banco Agrícola </v>
      </c>
      <c r="H52" s="119" t="str">
        <f>VLOOKUP(E52,VIP!$A$2:$O17697,7,FALSE)</f>
        <v>Si</v>
      </c>
      <c r="I52" s="119" t="str">
        <f>VLOOKUP(E52,VIP!$A$2:$O9662,8,FALSE)</f>
        <v>Si</v>
      </c>
      <c r="J52" s="119" t="str">
        <f>VLOOKUP(E52,VIP!$A$2:$O9612,8,FALSE)</f>
        <v>Si</v>
      </c>
      <c r="K52" s="119" t="str">
        <f>VLOOKUP(E52,VIP!$A$2:$O13186,6,0)</f>
        <v>NO</v>
      </c>
      <c r="L52" s="121" t="s">
        <v>2430</v>
      </c>
      <c r="M52" s="157" t="s">
        <v>2597</v>
      </c>
      <c r="N52" s="117" t="s">
        <v>2465</v>
      </c>
      <c r="O52" s="146" t="s">
        <v>2467</v>
      </c>
      <c r="P52" s="140"/>
      <c r="Q52" s="156">
        <v>44309.420138888891</v>
      </c>
    </row>
    <row r="53" spans="1:17" ht="18" x14ac:dyDescent="0.25">
      <c r="A53" s="119" t="str">
        <f>VLOOKUP(E53,'LISTADO ATM'!$A$2:$C$900,3,0)</f>
        <v>SUR</v>
      </c>
      <c r="B53" s="134">
        <v>335862950</v>
      </c>
      <c r="C53" s="118">
        <v>44308.81659722222</v>
      </c>
      <c r="D53" s="119" t="s">
        <v>2182</v>
      </c>
      <c r="E53" s="120">
        <v>968</v>
      </c>
      <c r="F53" s="146" t="str">
        <f>VLOOKUP(E53,VIP!$A$2:$O12778,2,0)</f>
        <v>DRBR24I</v>
      </c>
      <c r="G53" s="119" t="str">
        <f>VLOOKUP(E53,'LISTADO ATM'!$A$2:$B$899,2,0)</f>
        <v xml:space="preserve">ATM UNP Mercado Baní </v>
      </c>
      <c r="H53" s="119" t="str">
        <f>VLOOKUP(E53,VIP!$A$2:$O17699,7,FALSE)</f>
        <v>Si</v>
      </c>
      <c r="I53" s="119" t="str">
        <f>VLOOKUP(E53,VIP!$A$2:$O9664,8,FALSE)</f>
        <v>Si</v>
      </c>
      <c r="J53" s="119" t="str">
        <f>VLOOKUP(E53,VIP!$A$2:$O9614,8,FALSE)</f>
        <v>Si</v>
      </c>
      <c r="K53" s="119" t="str">
        <f>VLOOKUP(E53,VIP!$A$2:$O13188,6,0)</f>
        <v>SI</v>
      </c>
      <c r="L53" s="121" t="s">
        <v>2430</v>
      </c>
      <c r="M53" s="117" t="s">
        <v>2458</v>
      </c>
      <c r="N53" s="117" t="s">
        <v>2465</v>
      </c>
      <c r="O53" s="146" t="s">
        <v>2467</v>
      </c>
      <c r="P53" s="140"/>
      <c r="Q53" s="117" t="s">
        <v>2430</v>
      </c>
    </row>
    <row r="54" spans="1:17" ht="18" x14ac:dyDescent="0.25">
      <c r="A54" s="119" t="str">
        <f>VLOOKUP(E54,'LISTADO ATM'!$A$2:$C$900,3,0)</f>
        <v>DISTRITO NACIONAL</v>
      </c>
      <c r="B54" s="134">
        <v>335862961</v>
      </c>
      <c r="C54" s="118">
        <v>44308.951192129629</v>
      </c>
      <c r="D54" s="119" t="s">
        <v>2485</v>
      </c>
      <c r="E54" s="120">
        <v>722</v>
      </c>
      <c r="F54" s="146" t="str">
        <f>VLOOKUP(E54,VIP!$A$2:$O12777,2,0)</f>
        <v>DRBR393</v>
      </c>
      <c r="G54" s="119" t="str">
        <f>VLOOKUP(E54,'LISTADO ATM'!$A$2:$B$899,2,0)</f>
        <v xml:space="preserve">ATM Oficina Charles de Gaulle III </v>
      </c>
      <c r="H54" s="119" t="str">
        <f>VLOOKUP(E54,VIP!$A$2:$O17698,7,FALSE)</f>
        <v>Si</v>
      </c>
      <c r="I54" s="119" t="str">
        <f>VLOOKUP(E54,VIP!$A$2:$O9663,8,FALSE)</f>
        <v>Si</v>
      </c>
      <c r="J54" s="119" t="str">
        <f>VLOOKUP(E54,VIP!$A$2:$O9613,8,FALSE)</f>
        <v>Si</v>
      </c>
      <c r="K54" s="119" t="str">
        <f>VLOOKUP(E54,VIP!$A$2:$O13187,6,0)</f>
        <v>SI</v>
      </c>
      <c r="L54" s="121" t="s">
        <v>2519</v>
      </c>
      <c r="M54" s="157" t="s">
        <v>2597</v>
      </c>
      <c r="N54" s="117" t="s">
        <v>2465</v>
      </c>
      <c r="O54" s="146" t="s">
        <v>2486</v>
      </c>
      <c r="P54" s="140"/>
      <c r="Q54" s="156">
        <v>44309.42291666667</v>
      </c>
    </row>
    <row r="55" spans="1:17" ht="18" x14ac:dyDescent="0.25">
      <c r="A55" s="119" t="str">
        <f>VLOOKUP(E55,'LISTADO ATM'!$A$2:$C$900,3,0)</f>
        <v>DISTRITO NACIONAL</v>
      </c>
      <c r="B55" s="134">
        <v>335862962</v>
      </c>
      <c r="C55" s="118">
        <v>44308.97587962963</v>
      </c>
      <c r="D55" s="119" t="s">
        <v>2182</v>
      </c>
      <c r="E55" s="120">
        <v>184</v>
      </c>
      <c r="F55" s="146" t="str">
        <f>VLOOKUP(E55,VIP!$A$2:$O12790,2,0)</f>
        <v>DRBR184</v>
      </c>
      <c r="G55" s="119" t="str">
        <f>VLOOKUP(E55,'LISTADO ATM'!$A$2:$B$899,2,0)</f>
        <v xml:space="preserve">ATM Hermanas Mirabal </v>
      </c>
      <c r="H55" s="119" t="str">
        <f>VLOOKUP(E55,VIP!$A$2:$O17711,7,FALSE)</f>
        <v>Si</v>
      </c>
      <c r="I55" s="119" t="str">
        <f>VLOOKUP(E55,VIP!$A$2:$O9676,8,FALSE)</f>
        <v>Si</v>
      </c>
      <c r="J55" s="119" t="str">
        <f>VLOOKUP(E55,VIP!$A$2:$O9626,8,FALSE)</f>
        <v>Si</v>
      </c>
      <c r="K55" s="119" t="str">
        <f>VLOOKUP(E55,VIP!$A$2:$O13200,6,0)</f>
        <v>SI</v>
      </c>
      <c r="L55" s="121" t="s">
        <v>2221</v>
      </c>
      <c r="M55" s="157" t="s">
        <v>2597</v>
      </c>
      <c r="N55" s="117" t="s">
        <v>2465</v>
      </c>
      <c r="O55" s="146" t="s">
        <v>2467</v>
      </c>
      <c r="P55" s="140"/>
      <c r="Q55" s="156">
        <v>44309.399305555555</v>
      </c>
    </row>
    <row r="56" spans="1:17" ht="18" x14ac:dyDescent="0.25">
      <c r="A56" s="119" t="str">
        <f>VLOOKUP(E56,'LISTADO ATM'!$A$2:$C$900,3,0)</f>
        <v>NORTE</v>
      </c>
      <c r="B56" s="134">
        <v>335862963</v>
      </c>
      <c r="C56" s="118">
        <v>44308.976400462961</v>
      </c>
      <c r="D56" s="119" t="s">
        <v>2183</v>
      </c>
      <c r="E56" s="120">
        <v>275</v>
      </c>
      <c r="F56" s="146" t="str">
        <f>VLOOKUP(E56,VIP!$A$2:$O12789,2,0)</f>
        <v>DRBR275</v>
      </c>
      <c r="G56" s="119" t="str">
        <f>VLOOKUP(E56,'LISTADO ATM'!$A$2:$B$899,2,0)</f>
        <v xml:space="preserve">ATM Autobanco Duarte Stgo. II </v>
      </c>
      <c r="H56" s="119" t="str">
        <f>VLOOKUP(E56,VIP!$A$2:$O17710,7,FALSE)</f>
        <v>Si</v>
      </c>
      <c r="I56" s="119" t="str">
        <f>VLOOKUP(E56,VIP!$A$2:$O9675,8,FALSE)</f>
        <v>Si</v>
      </c>
      <c r="J56" s="119" t="str">
        <f>VLOOKUP(E56,VIP!$A$2:$O9625,8,FALSE)</f>
        <v>Si</v>
      </c>
      <c r="K56" s="119" t="str">
        <f>VLOOKUP(E56,VIP!$A$2:$O13199,6,0)</f>
        <v>NO</v>
      </c>
      <c r="L56" s="121" t="s">
        <v>2221</v>
      </c>
      <c r="M56" s="117" t="s">
        <v>2458</v>
      </c>
      <c r="N56" s="117" t="s">
        <v>2465</v>
      </c>
      <c r="O56" s="146" t="s">
        <v>2494</v>
      </c>
      <c r="P56" s="140"/>
      <c r="Q56" s="117" t="s">
        <v>2221</v>
      </c>
    </row>
    <row r="57" spans="1:17" ht="18" x14ac:dyDescent="0.25">
      <c r="A57" s="119" t="str">
        <f>VLOOKUP(E57,'LISTADO ATM'!$A$2:$C$900,3,0)</f>
        <v>DISTRITO NACIONAL</v>
      </c>
      <c r="B57" s="134">
        <v>335862964</v>
      </c>
      <c r="C57" s="118">
        <v>44308.977430555555</v>
      </c>
      <c r="D57" s="119" t="s">
        <v>2182</v>
      </c>
      <c r="E57" s="120">
        <v>953</v>
      </c>
      <c r="F57" s="146" t="str">
        <f>VLOOKUP(E57,VIP!$A$2:$O12788,2,0)</f>
        <v>DRBR01I</v>
      </c>
      <c r="G57" s="119" t="str">
        <f>VLOOKUP(E57,'LISTADO ATM'!$A$2:$B$899,2,0)</f>
        <v xml:space="preserve">ATM Estafeta Dirección General de Pasaportes/Migración </v>
      </c>
      <c r="H57" s="119" t="str">
        <f>VLOOKUP(E57,VIP!$A$2:$O17709,7,FALSE)</f>
        <v>Si</v>
      </c>
      <c r="I57" s="119" t="str">
        <f>VLOOKUP(E57,VIP!$A$2:$O9674,8,FALSE)</f>
        <v>Si</v>
      </c>
      <c r="J57" s="119" t="str">
        <f>VLOOKUP(E57,VIP!$A$2:$O9624,8,FALSE)</f>
        <v>Si</v>
      </c>
      <c r="K57" s="119" t="str">
        <f>VLOOKUP(E57,VIP!$A$2:$O13198,6,0)</f>
        <v>No</v>
      </c>
      <c r="L57" s="121" t="s">
        <v>2221</v>
      </c>
      <c r="M57" s="157" t="s">
        <v>2597</v>
      </c>
      <c r="N57" s="117" t="s">
        <v>2465</v>
      </c>
      <c r="O57" s="146" t="s">
        <v>2467</v>
      </c>
      <c r="P57" s="140"/>
      <c r="Q57" s="156">
        <v>44309.606249999997</v>
      </c>
    </row>
    <row r="58" spans="1:17" ht="18" x14ac:dyDescent="0.25">
      <c r="A58" s="119" t="str">
        <f>VLOOKUP(E58,'LISTADO ATM'!$A$2:$C$900,3,0)</f>
        <v>DISTRITO NACIONAL</v>
      </c>
      <c r="B58" s="134">
        <v>335862965</v>
      </c>
      <c r="C58" s="118">
        <v>44308.978738425925</v>
      </c>
      <c r="D58" s="119" t="s">
        <v>2182</v>
      </c>
      <c r="E58" s="120">
        <v>57</v>
      </c>
      <c r="F58" s="146" t="str">
        <f>VLOOKUP(E58,VIP!$A$2:$O12787,2,0)</f>
        <v>DRBR057</v>
      </c>
      <c r="G58" s="119" t="str">
        <f>VLOOKUP(E58,'LISTADO ATM'!$A$2:$B$899,2,0)</f>
        <v xml:space="preserve">ATM Oficina Malecon Center </v>
      </c>
      <c r="H58" s="119" t="str">
        <f>VLOOKUP(E58,VIP!$A$2:$O17708,7,FALSE)</f>
        <v>Si</v>
      </c>
      <c r="I58" s="119" t="str">
        <f>VLOOKUP(E58,VIP!$A$2:$O9673,8,FALSE)</f>
        <v>Si</v>
      </c>
      <c r="J58" s="119" t="str">
        <f>VLOOKUP(E58,VIP!$A$2:$O9623,8,FALSE)</f>
        <v>Si</v>
      </c>
      <c r="K58" s="119" t="str">
        <f>VLOOKUP(E58,VIP!$A$2:$O13197,6,0)</f>
        <v>NO</v>
      </c>
      <c r="L58" s="121" t="s">
        <v>2221</v>
      </c>
      <c r="M58" s="117" t="s">
        <v>2458</v>
      </c>
      <c r="N58" s="117" t="s">
        <v>2465</v>
      </c>
      <c r="O58" s="146" t="s">
        <v>2467</v>
      </c>
      <c r="P58" s="140"/>
      <c r="Q58" s="117" t="s">
        <v>2221</v>
      </c>
    </row>
    <row r="59" spans="1:17" ht="18" x14ac:dyDescent="0.25">
      <c r="A59" s="119" t="str">
        <f>VLOOKUP(E59,'LISTADO ATM'!$A$2:$C$900,3,0)</f>
        <v>DISTRITO NACIONAL</v>
      </c>
      <c r="B59" s="134">
        <v>335862966</v>
      </c>
      <c r="C59" s="118">
        <v>44308.979513888888</v>
      </c>
      <c r="D59" s="119" t="s">
        <v>2182</v>
      </c>
      <c r="E59" s="120">
        <v>115</v>
      </c>
      <c r="F59" s="146" t="str">
        <f>VLOOKUP(E59,VIP!$A$2:$O12786,2,0)</f>
        <v>DRBR115</v>
      </c>
      <c r="G59" s="119" t="str">
        <f>VLOOKUP(E59,'LISTADO ATM'!$A$2:$B$899,2,0)</f>
        <v xml:space="preserve">ATM Oficina Megacentro I </v>
      </c>
      <c r="H59" s="119" t="str">
        <f>VLOOKUP(E59,VIP!$A$2:$O17707,7,FALSE)</f>
        <v>Si</v>
      </c>
      <c r="I59" s="119" t="str">
        <f>VLOOKUP(E59,VIP!$A$2:$O9672,8,FALSE)</f>
        <v>Si</v>
      </c>
      <c r="J59" s="119" t="str">
        <f>VLOOKUP(E59,VIP!$A$2:$O9622,8,FALSE)</f>
        <v>Si</v>
      </c>
      <c r="K59" s="119" t="str">
        <f>VLOOKUP(E59,VIP!$A$2:$O13196,6,0)</f>
        <v>SI</v>
      </c>
      <c r="L59" s="121" t="s">
        <v>2221</v>
      </c>
      <c r="M59" s="157" t="s">
        <v>2597</v>
      </c>
      <c r="N59" s="117" t="s">
        <v>2465</v>
      </c>
      <c r="O59" s="146" t="s">
        <v>2467</v>
      </c>
      <c r="P59" s="140"/>
      <c r="Q59" s="156">
        <v>44309.433333333334</v>
      </c>
    </row>
    <row r="60" spans="1:17" ht="18" x14ac:dyDescent="0.25">
      <c r="A60" s="119" t="str">
        <f>VLOOKUP(E60,'LISTADO ATM'!$A$2:$C$900,3,0)</f>
        <v>DISTRITO NACIONAL</v>
      </c>
      <c r="B60" s="134">
        <v>335862968</v>
      </c>
      <c r="C60" s="118">
        <v>44308.981631944444</v>
      </c>
      <c r="D60" s="119" t="s">
        <v>2182</v>
      </c>
      <c r="E60" s="120">
        <v>816</v>
      </c>
      <c r="F60" s="146" t="str">
        <f>VLOOKUP(E60,VIP!$A$2:$O12784,2,0)</f>
        <v>DRBR816</v>
      </c>
      <c r="G60" s="119" t="str">
        <f>VLOOKUP(E60,'LISTADO ATM'!$A$2:$B$899,2,0)</f>
        <v xml:space="preserve">ATM Oficina Pedro Brand </v>
      </c>
      <c r="H60" s="119" t="str">
        <f>VLOOKUP(E60,VIP!$A$2:$O17705,7,FALSE)</f>
        <v>Si</v>
      </c>
      <c r="I60" s="119" t="str">
        <f>VLOOKUP(E60,VIP!$A$2:$O9670,8,FALSE)</f>
        <v>Si</v>
      </c>
      <c r="J60" s="119" t="str">
        <f>VLOOKUP(E60,VIP!$A$2:$O9620,8,FALSE)</f>
        <v>Si</v>
      </c>
      <c r="K60" s="119" t="str">
        <f>VLOOKUP(E60,VIP!$A$2:$O13194,6,0)</f>
        <v>NO</v>
      </c>
      <c r="L60" s="121" t="s">
        <v>2221</v>
      </c>
      <c r="M60" s="157" t="s">
        <v>2597</v>
      </c>
      <c r="N60" s="117" t="s">
        <v>2465</v>
      </c>
      <c r="O60" s="146" t="s">
        <v>2467</v>
      </c>
      <c r="P60" s="140"/>
      <c r="Q60" s="156">
        <v>44309.605555555558</v>
      </c>
    </row>
    <row r="61" spans="1:17" ht="18" x14ac:dyDescent="0.25">
      <c r="A61" s="119" t="str">
        <f>VLOOKUP(E61,'LISTADO ATM'!$A$2:$C$900,3,0)</f>
        <v>ESTE</v>
      </c>
      <c r="B61" s="134">
        <v>335862969</v>
      </c>
      <c r="C61" s="118">
        <v>44308.982268518521</v>
      </c>
      <c r="D61" s="119" t="s">
        <v>2182</v>
      </c>
      <c r="E61" s="120">
        <v>104</v>
      </c>
      <c r="F61" s="146" t="str">
        <f>VLOOKUP(E61,VIP!$A$2:$O12783,2,0)</f>
        <v>DRBR104</v>
      </c>
      <c r="G61" s="119" t="str">
        <f>VLOOKUP(E61,'LISTADO ATM'!$A$2:$B$899,2,0)</f>
        <v xml:space="preserve">ATM Jumbo Higuey </v>
      </c>
      <c r="H61" s="119" t="str">
        <f>VLOOKUP(E61,VIP!$A$2:$O17704,7,FALSE)</f>
        <v>Si</v>
      </c>
      <c r="I61" s="119" t="str">
        <f>VLOOKUP(E61,VIP!$A$2:$O9669,8,FALSE)</f>
        <v>Si</v>
      </c>
      <c r="J61" s="119" t="str">
        <f>VLOOKUP(E61,VIP!$A$2:$O9619,8,FALSE)</f>
        <v>Si</v>
      </c>
      <c r="K61" s="119" t="str">
        <f>VLOOKUP(E61,VIP!$A$2:$O13193,6,0)</f>
        <v>NO</v>
      </c>
      <c r="L61" s="121" t="s">
        <v>2221</v>
      </c>
      <c r="M61" s="157" t="s">
        <v>2597</v>
      </c>
      <c r="N61" s="117" t="s">
        <v>2465</v>
      </c>
      <c r="O61" s="146" t="s">
        <v>2467</v>
      </c>
      <c r="P61" s="140"/>
      <c r="Q61" s="156">
        <v>44309.602777777778</v>
      </c>
    </row>
    <row r="62" spans="1:17" ht="18" x14ac:dyDescent="0.25">
      <c r="A62" s="119" t="str">
        <f>VLOOKUP(E62,'LISTADO ATM'!$A$2:$C$900,3,0)</f>
        <v>NORTE</v>
      </c>
      <c r="B62" s="134">
        <v>335862970</v>
      </c>
      <c r="C62" s="118">
        <v>44308.983298611114</v>
      </c>
      <c r="D62" s="119" t="s">
        <v>2183</v>
      </c>
      <c r="E62" s="120">
        <v>937</v>
      </c>
      <c r="F62" s="146" t="str">
        <f>VLOOKUP(E62,VIP!$A$2:$O12782,2,0)</f>
        <v>DRBR937</v>
      </c>
      <c r="G62" s="119" t="str">
        <f>VLOOKUP(E62,'LISTADO ATM'!$A$2:$B$899,2,0)</f>
        <v xml:space="preserve">ATM Autobanco Oficina La Vega II </v>
      </c>
      <c r="H62" s="119" t="str">
        <f>VLOOKUP(E62,VIP!$A$2:$O17703,7,FALSE)</f>
        <v>Si</v>
      </c>
      <c r="I62" s="119" t="str">
        <f>VLOOKUP(E62,VIP!$A$2:$O9668,8,FALSE)</f>
        <v>Si</v>
      </c>
      <c r="J62" s="119" t="str">
        <f>VLOOKUP(E62,VIP!$A$2:$O9618,8,FALSE)</f>
        <v>Si</v>
      </c>
      <c r="K62" s="119" t="str">
        <f>VLOOKUP(E62,VIP!$A$2:$O13192,6,0)</f>
        <v>NO</v>
      </c>
      <c r="L62" s="121" t="s">
        <v>2221</v>
      </c>
      <c r="M62" s="157" t="s">
        <v>2597</v>
      </c>
      <c r="N62" s="117" t="s">
        <v>2465</v>
      </c>
      <c r="O62" s="146" t="s">
        <v>2494</v>
      </c>
      <c r="P62" s="140"/>
      <c r="Q62" s="156">
        <v>44309.42083333333</v>
      </c>
    </row>
    <row r="63" spans="1:17" ht="18" x14ac:dyDescent="0.25">
      <c r="A63" s="119" t="str">
        <f>VLOOKUP(E63,'LISTADO ATM'!$A$2:$C$900,3,0)</f>
        <v>ESTE</v>
      </c>
      <c r="B63" s="134">
        <v>335862971</v>
      </c>
      <c r="C63" s="118">
        <v>44308.98337962963</v>
      </c>
      <c r="D63" s="119" t="s">
        <v>2182</v>
      </c>
      <c r="E63" s="120">
        <v>399</v>
      </c>
      <c r="F63" s="146" t="str">
        <f>VLOOKUP(E63,VIP!$A$2:$O12781,2,0)</f>
        <v>DRBR399</v>
      </c>
      <c r="G63" s="119" t="str">
        <f>VLOOKUP(E63,'LISTADO ATM'!$A$2:$B$899,2,0)</f>
        <v xml:space="preserve">ATM Oficina La Romana II </v>
      </c>
      <c r="H63" s="119" t="str">
        <f>VLOOKUP(E63,VIP!$A$2:$O17702,7,FALSE)</f>
        <v>Si</v>
      </c>
      <c r="I63" s="119" t="str">
        <f>VLOOKUP(E63,VIP!$A$2:$O9667,8,FALSE)</f>
        <v>Si</v>
      </c>
      <c r="J63" s="119" t="str">
        <f>VLOOKUP(E63,VIP!$A$2:$O9617,8,FALSE)</f>
        <v>Si</v>
      </c>
      <c r="K63" s="119" t="str">
        <f>VLOOKUP(E63,VIP!$A$2:$O13191,6,0)</f>
        <v>NO</v>
      </c>
      <c r="L63" s="121" t="s">
        <v>2221</v>
      </c>
      <c r="M63" s="157" t="s">
        <v>2597</v>
      </c>
      <c r="N63" s="117" t="s">
        <v>2465</v>
      </c>
      <c r="O63" s="146" t="s">
        <v>2467</v>
      </c>
      <c r="P63" s="140"/>
      <c r="Q63" s="156">
        <v>44309.42083333333</v>
      </c>
    </row>
    <row r="64" spans="1:17" ht="18" x14ac:dyDescent="0.25">
      <c r="A64" s="119" t="str">
        <f>VLOOKUP(E64,'LISTADO ATM'!$A$2:$C$900,3,0)</f>
        <v>ESTE</v>
      </c>
      <c r="B64" s="134">
        <v>335862972</v>
      </c>
      <c r="C64" s="118">
        <v>44308.984039351853</v>
      </c>
      <c r="D64" s="119" t="s">
        <v>2182</v>
      </c>
      <c r="E64" s="120">
        <v>843</v>
      </c>
      <c r="F64" s="146" t="str">
        <f>VLOOKUP(E64,VIP!$A$2:$O12780,2,0)</f>
        <v>DRBR843</v>
      </c>
      <c r="G64" s="119" t="str">
        <f>VLOOKUP(E64,'LISTADO ATM'!$A$2:$B$899,2,0)</f>
        <v xml:space="preserve">ATM Oficina Romana Centro </v>
      </c>
      <c r="H64" s="119" t="str">
        <f>VLOOKUP(E64,VIP!$A$2:$O17701,7,FALSE)</f>
        <v>Si</v>
      </c>
      <c r="I64" s="119" t="str">
        <f>VLOOKUP(E64,VIP!$A$2:$O9666,8,FALSE)</f>
        <v>Si</v>
      </c>
      <c r="J64" s="119" t="str">
        <f>VLOOKUP(E64,VIP!$A$2:$O9616,8,FALSE)</f>
        <v>Si</v>
      </c>
      <c r="K64" s="119" t="str">
        <f>VLOOKUP(E64,VIP!$A$2:$O13190,6,0)</f>
        <v>NO</v>
      </c>
      <c r="L64" s="121" t="s">
        <v>2221</v>
      </c>
      <c r="M64" s="157" t="s">
        <v>2597</v>
      </c>
      <c r="N64" s="117" t="s">
        <v>2465</v>
      </c>
      <c r="O64" s="146" t="s">
        <v>2467</v>
      </c>
      <c r="P64" s="140"/>
      <c r="Q64" s="156">
        <v>44309.606249999997</v>
      </c>
    </row>
    <row r="65" spans="1:17" ht="18" x14ac:dyDescent="0.25">
      <c r="A65" s="119" t="str">
        <f>VLOOKUP(E65,'LISTADO ATM'!$A$2:$C$900,3,0)</f>
        <v>DISTRITO NACIONAL</v>
      </c>
      <c r="B65" s="134">
        <v>335862973</v>
      </c>
      <c r="C65" s="118">
        <v>44308.984502314815</v>
      </c>
      <c r="D65" s="119" t="s">
        <v>2182</v>
      </c>
      <c r="E65" s="120">
        <v>623</v>
      </c>
      <c r="F65" s="146" t="str">
        <f>VLOOKUP(E65,VIP!$A$2:$O12779,2,0)</f>
        <v>DRBR623</v>
      </c>
      <c r="G65" s="119" t="str">
        <f>VLOOKUP(E65,'LISTADO ATM'!$A$2:$B$899,2,0)</f>
        <v xml:space="preserve">ATM Operaciones Especiales (Manoguayabo) </v>
      </c>
      <c r="H65" s="119" t="str">
        <f>VLOOKUP(E65,VIP!$A$2:$O17700,7,FALSE)</f>
        <v>Si</v>
      </c>
      <c r="I65" s="119" t="str">
        <f>VLOOKUP(E65,VIP!$A$2:$O9665,8,FALSE)</f>
        <v>Si</v>
      </c>
      <c r="J65" s="119" t="str">
        <f>VLOOKUP(E65,VIP!$A$2:$O9615,8,FALSE)</f>
        <v>Si</v>
      </c>
      <c r="K65" s="119" t="str">
        <f>VLOOKUP(E65,VIP!$A$2:$O13189,6,0)</f>
        <v>No</v>
      </c>
      <c r="L65" s="121" t="s">
        <v>2221</v>
      </c>
      <c r="M65" s="157" t="s">
        <v>2597</v>
      </c>
      <c r="N65" s="117" t="s">
        <v>2465</v>
      </c>
      <c r="O65" s="146" t="s">
        <v>2467</v>
      </c>
      <c r="P65" s="140"/>
      <c r="Q65" s="156">
        <v>44309.591666666667</v>
      </c>
    </row>
    <row r="66" spans="1:17" ht="18" x14ac:dyDescent="0.25">
      <c r="A66" s="119" t="str">
        <f>VLOOKUP(E66,'LISTADO ATM'!$A$2:$C$900,3,0)</f>
        <v>ESTE</v>
      </c>
      <c r="B66" s="134">
        <v>335862974</v>
      </c>
      <c r="C66" s="118">
        <v>44308.984525462962</v>
      </c>
      <c r="D66" s="119" t="s">
        <v>2182</v>
      </c>
      <c r="E66" s="120">
        <v>631</v>
      </c>
      <c r="F66" s="149" t="str">
        <f>VLOOKUP(E66,VIP!$A$2:$O12778,2,0)</f>
        <v>DRBR417</v>
      </c>
      <c r="G66" s="119" t="str">
        <f>VLOOKUP(E66,'LISTADO ATM'!$A$2:$B$899,2,0)</f>
        <v xml:space="preserve">ATM ASOCODEQUI (San Pedro) </v>
      </c>
      <c r="H66" s="119" t="str">
        <f>VLOOKUP(E66,VIP!$A$2:$O17699,7,FALSE)</f>
        <v>Si</v>
      </c>
      <c r="I66" s="119" t="str">
        <f>VLOOKUP(E66,VIP!$A$2:$O9664,8,FALSE)</f>
        <v>Si</v>
      </c>
      <c r="J66" s="119" t="str">
        <f>VLOOKUP(E66,VIP!$A$2:$O9614,8,FALSE)</f>
        <v>Si</v>
      </c>
      <c r="K66" s="119" t="str">
        <f>VLOOKUP(E66,VIP!$A$2:$O13188,6,0)</f>
        <v>NO</v>
      </c>
      <c r="L66" s="121" t="s">
        <v>2221</v>
      </c>
      <c r="M66" s="157" t="s">
        <v>2597</v>
      </c>
      <c r="N66" s="117" t="s">
        <v>2465</v>
      </c>
      <c r="O66" s="149" t="s">
        <v>2467</v>
      </c>
      <c r="P66" s="140"/>
      <c r="Q66" s="156">
        <v>44309.511805555558</v>
      </c>
    </row>
    <row r="67" spans="1:17" ht="18" x14ac:dyDescent="0.25">
      <c r="A67" s="119" t="str">
        <f>VLOOKUP(E67,'LISTADO ATM'!$A$2:$C$900,3,0)</f>
        <v>SUR</v>
      </c>
      <c r="B67" s="134" t="s">
        <v>2587</v>
      </c>
      <c r="C67" s="118">
        <v>44309.108391203707</v>
      </c>
      <c r="D67" s="119" t="s">
        <v>2182</v>
      </c>
      <c r="E67" s="120">
        <v>751</v>
      </c>
      <c r="F67" s="149" t="str">
        <f>VLOOKUP(E67,VIP!$A$2:$O12779,2,0)</f>
        <v>DRBR751</v>
      </c>
      <c r="G67" s="119" t="str">
        <f>VLOOKUP(E67,'LISTADO ATM'!$A$2:$B$899,2,0)</f>
        <v>ATM Eco Petroleo Camilo</v>
      </c>
      <c r="H67" s="119" t="str">
        <f>VLOOKUP(E67,VIP!$A$2:$O17700,7,FALSE)</f>
        <v>N/A</v>
      </c>
      <c r="I67" s="119" t="str">
        <f>VLOOKUP(E67,VIP!$A$2:$O9665,8,FALSE)</f>
        <v>N/A</v>
      </c>
      <c r="J67" s="119" t="str">
        <f>VLOOKUP(E67,VIP!$A$2:$O9615,8,FALSE)</f>
        <v>N/A</v>
      </c>
      <c r="K67" s="119" t="str">
        <f>VLOOKUP(E67,VIP!$A$2:$O13189,6,0)</f>
        <v>N/A</v>
      </c>
      <c r="L67" s="121" t="s">
        <v>2481</v>
      </c>
      <c r="M67" s="157" t="s">
        <v>2597</v>
      </c>
      <c r="N67" s="117" t="s">
        <v>2465</v>
      </c>
      <c r="O67" s="149" t="s">
        <v>2467</v>
      </c>
      <c r="P67" s="140"/>
      <c r="Q67" s="156">
        <v>44309.42291666667</v>
      </c>
    </row>
    <row r="68" spans="1:17" ht="18" x14ac:dyDescent="0.25">
      <c r="A68" s="119" t="str">
        <f>VLOOKUP(E68,'LISTADO ATM'!$A$2:$C$900,3,0)</f>
        <v>DISTRITO NACIONAL</v>
      </c>
      <c r="B68" s="134" t="s">
        <v>2588</v>
      </c>
      <c r="C68" s="118">
        <v>44309.111273148148</v>
      </c>
      <c r="D68" s="119" t="s">
        <v>2182</v>
      </c>
      <c r="E68" s="120">
        <v>974</v>
      </c>
      <c r="F68" s="149" t="str">
        <f>VLOOKUP(E68,VIP!$A$2:$O12780,2,0)</f>
        <v>DRBR974</v>
      </c>
      <c r="G68" s="119" t="str">
        <f>VLOOKUP(E68,'LISTADO ATM'!$A$2:$B$899,2,0)</f>
        <v xml:space="preserve">ATM S/M Nacional Ave. Lope de Vega </v>
      </c>
      <c r="H68" s="119" t="str">
        <f>VLOOKUP(E68,VIP!$A$2:$O17701,7,FALSE)</f>
        <v>Si</v>
      </c>
      <c r="I68" s="119" t="str">
        <f>VLOOKUP(E68,VIP!$A$2:$O9666,8,FALSE)</f>
        <v>Si</v>
      </c>
      <c r="J68" s="119" t="str">
        <f>VLOOKUP(E68,VIP!$A$2:$O9616,8,FALSE)</f>
        <v>Si</v>
      </c>
      <c r="K68" s="119" t="str">
        <f>VLOOKUP(E68,VIP!$A$2:$O13190,6,0)</f>
        <v>NO</v>
      </c>
      <c r="L68" s="121" t="s">
        <v>2481</v>
      </c>
      <c r="M68" s="157" t="s">
        <v>2597</v>
      </c>
      <c r="N68" s="117" t="s">
        <v>2465</v>
      </c>
      <c r="O68" s="149" t="s">
        <v>2467</v>
      </c>
      <c r="P68" s="140"/>
      <c r="Q68" s="156">
        <v>44309.743055555555</v>
      </c>
    </row>
    <row r="69" spans="1:17" ht="18" x14ac:dyDescent="0.25">
      <c r="A69" s="119" t="str">
        <f>VLOOKUP(E69,'LISTADO ATM'!$A$2:$C$900,3,0)</f>
        <v>NORTE</v>
      </c>
      <c r="B69" s="134" t="s">
        <v>2589</v>
      </c>
      <c r="C69" s="118">
        <v>44309.114710648151</v>
      </c>
      <c r="D69" s="119" t="s">
        <v>2183</v>
      </c>
      <c r="E69" s="120">
        <v>307</v>
      </c>
      <c r="F69" s="149" t="str">
        <f>VLOOKUP(E69,VIP!$A$2:$O12781,2,0)</f>
        <v>DRBR307</v>
      </c>
      <c r="G69" s="119" t="str">
        <f>VLOOKUP(E69,'LISTADO ATM'!$A$2:$B$899,2,0)</f>
        <v>ATM Oficina Nagua II</v>
      </c>
      <c r="H69" s="119" t="str">
        <f>VLOOKUP(E69,VIP!$A$2:$O17702,7,FALSE)</f>
        <v>Si</v>
      </c>
      <c r="I69" s="119" t="str">
        <f>VLOOKUP(E69,VIP!$A$2:$O9667,8,FALSE)</f>
        <v>Si</v>
      </c>
      <c r="J69" s="119" t="str">
        <f>VLOOKUP(E69,VIP!$A$2:$O9617,8,FALSE)</f>
        <v>Si</v>
      </c>
      <c r="K69" s="119" t="str">
        <f>VLOOKUP(E69,VIP!$A$2:$O13191,6,0)</f>
        <v>SI</v>
      </c>
      <c r="L69" s="121" t="s">
        <v>2481</v>
      </c>
      <c r="M69" s="157" t="s">
        <v>2597</v>
      </c>
      <c r="N69" s="117" t="s">
        <v>2465</v>
      </c>
      <c r="O69" s="149" t="s">
        <v>2574</v>
      </c>
      <c r="P69" s="140"/>
      <c r="Q69" s="156">
        <v>44309.423611111109</v>
      </c>
    </row>
    <row r="70" spans="1:17" ht="18" x14ac:dyDescent="0.25">
      <c r="A70" s="119" t="str">
        <f>VLOOKUP(E70,'LISTADO ATM'!$A$2:$C$900,3,0)</f>
        <v>SUR</v>
      </c>
      <c r="B70" s="134" t="s">
        <v>2590</v>
      </c>
      <c r="C70" s="118">
        <v>44309.141585648147</v>
      </c>
      <c r="D70" s="119" t="s">
        <v>2182</v>
      </c>
      <c r="E70" s="120">
        <v>781</v>
      </c>
      <c r="F70" s="149" t="str">
        <f>VLOOKUP(E70,VIP!$A$2:$O12783,2,0)</f>
        <v>DRBR186</v>
      </c>
      <c r="G70" s="119" t="str">
        <f>VLOOKUP(E70,'LISTADO ATM'!$A$2:$B$899,2,0)</f>
        <v xml:space="preserve">ATM Estación Isla Barahona </v>
      </c>
      <c r="H70" s="119" t="str">
        <f>VLOOKUP(E70,VIP!$A$2:$O17704,7,FALSE)</f>
        <v>Si</v>
      </c>
      <c r="I70" s="119" t="str">
        <f>VLOOKUP(E70,VIP!$A$2:$O9669,8,FALSE)</f>
        <v>Si</v>
      </c>
      <c r="J70" s="119" t="str">
        <f>VLOOKUP(E70,VIP!$A$2:$O9619,8,FALSE)</f>
        <v>Si</v>
      </c>
      <c r="K70" s="119" t="str">
        <f>VLOOKUP(E70,VIP!$A$2:$O13193,6,0)</f>
        <v>NO</v>
      </c>
      <c r="L70" s="121" t="s">
        <v>2247</v>
      </c>
      <c r="M70" s="157" t="s">
        <v>2597</v>
      </c>
      <c r="N70" s="117" t="s">
        <v>2465</v>
      </c>
      <c r="O70" s="149" t="s">
        <v>2467</v>
      </c>
      <c r="P70" s="140"/>
      <c r="Q70" s="156">
        <v>44309.419444444444</v>
      </c>
    </row>
    <row r="71" spans="1:17" ht="18" x14ac:dyDescent="0.25">
      <c r="A71" s="119" t="str">
        <f>VLOOKUP(E71,'LISTADO ATM'!$A$2:$C$900,3,0)</f>
        <v>NORTE</v>
      </c>
      <c r="B71" s="134" t="s">
        <v>2591</v>
      </c>
      <c r="C71" s="118">
        <v>44309.150856481479</v>
      </c>
      <c r="D71" s="119" t="s">
        <v>2183</v>
      </c>
      <c r="E71" s="120">
        <v>413</v>
      </c>
      <c r="F71" s="149" t="str">
        <f>VLOOKUP(E71,VIP!$A$2:$O12784,2,0)</f>
        <v>DRBR413</v>
      </c>
      <c r="G71" s="119" t="str">
        <f>VLOOKUP(E71,'LISTADO ATM'!$A$2:$B$899,2,0)</f>
        <v xml:space="preserve">ATM UNP Las Galeras Samaná </v>
      </c>
      <c r="H71" s="119" t="str">
        <f>VLOOKUP(E71,VIP!$A$2:$O17705,7,FALSE)</f>
        <v>Si</v>
      </c>
      <c r="I71" s="119" t="str">
        <f>VLOOKUP(E71,VIP!$A$2:$O9670,8,FALSE)</f>
        <v>Si</v>
      </c>
      <c r="J71" s="119" t="str">
        <f>VLOOKUP(E71,VIP!$A$2:$O9620,8,FALSE)</f>
        <v>Si</v>
      </c>
      <c r="K71" s="119" t="str">
        <f>VLOOKUP(E71,VIP!$A$2:$O13194,6,0)</f>
        <v>NO</v>
      </c>
      <c r="L71" s="121" t="s">
        <v>2247</v>
      </c>
      <c r="M71" s="157" t="s">
        <v>2597</v>
      </c>
      <c r="N71" s="117" t="s">
        <v>2465</v>
      </c>
      <c r="O71" s="149" t="s">
        <v>2574</v>
      </c>
      <c r="P71" s="140"/>
      <c r="Q71" s="156">
        <v>44309.603472222225</v>
      </c>
    </row>
    <row r="72" spans="1:17" ht="18" x14ac:dyDescent="0.25">
      <c r="A72" s="119" t="str">
        <f>VLOOKUP(E72,'LISTADO ATM'!$A$2:$C$900,3,0)</f>
        <v>DISTRITO NACIONAL</v>
      </c>
      <c r="B72" s="134" t="s">
        <v>2592</v>
      </c>
      <c r="C72" s="118">
        <v>44309.157523148147</v>
      </c>
      <c r="D72" s="119" t="s">
        <v>2182</v>
      </c>
      <c r="E72" s="120">
        <v>338</v>
      </c>
      <c r="F72" s="149" t="str">
        <f>VLOOKUP(E72,VIP!$A$2:$O12785,2,0)</f>
        <v>DRBR338</v>
      </c>
      <c r="G72" s="119" t="str">
        <f>VLOOKUP(E72,'LISTADO ATM'!$A$2:$B$899,2,0)</f>
        <v>ATM S/M Aprezio Pantoja</v>
      </c>
      <c r="H72" s="119" t="str">
        <f>VLOOKUP(E72,VIP!$A$2:$O17706,7,FALSE)</f>
        <v>Si</v>
      </c>
      <c r="I72" s="119" t="str">
        <f>VLOOKUP(E72,VIP!$A$2:$O9671,8,FALSE)</f>
        <v>Si</v>
      </c>
      <c r="J72" s="119" t="str">
        <f>VLOOKUP(E72,VIP!$A$2:$O9621,8,FALSE)</f>
        <v>Si</v>
      </c>
      <c r="K72" s="119" t="str">
        <f>VLOOKUP(E72,VIP!$A$2:$O13195,6,0)</f>
        <v>NO</v>
      </c>
      <c r="L72" s="121" t="s">
        <v>2247</v>
      </c>
      <c r="M72" s="157" t="s">
        <v>2597</v>
      </c>
      <c r="N72" s="117" t="s">
        <v>2465</v>
      </c>
      <c r="O72" s="149" t="s">
        <v>2467</v>
      </c>
      <c r="P72" s="140"/>
      <c r="Q72" s="156">
        <v>44309.604166666664</v>
      </c>
    </row>
    <row r="73" spans="1:17" ht="18" x14ac:dyDescent="0.25">
      <c r="A73" s="119" t="str">
        <f>VLOOKUP(E73,'LISTADO ATM'!$A$2:$C$900,3,0)</f>
        <v>ESTE</v>
      </c>
      <c r="B73" s="134" t="s">
        <v>2593</v>
      </c>
      <c r="C73" s="118">
        <v>44309.167129629626</v>
      </c>
      <c r="D73" s="119" t="s">
        <v>2461</v>
      </c>
      <c r="E73" s="120">
        <v>612</v>
      </c>
      <c r="F73" s="149" t="str">
        <f>VLOOKUP(E73,VIP!$A$2:$O12786,2,0)</f>
        <v>DRBR220</v>
      </c>
      <c r="G73" s="119" t="str">
        <f>VLOOKUP(E73,'LISTADO ATM'!$A$2:$B$899,2,0)</f>
        <v xml:space="preserve">ATM Plaza Orense (La Romana) </v>
      </c>
      <c r="H73" s="119" t="str">
        <f>VLOOKUP(E73,VIP!$A$2:$O17707,7,FALSE)</f>
        <v>Si</v>
      </c>
      <c r="I73" s="119" t="str">
        <f>VLOOKUP(E73,VIP!$A$2:$O9672,8,FALSE)</f>
        <v>Si</v>
      </c>
      <c r="J73" s="119" t="str">
        <f>VLOOKUP(E73,VIP!$A$2:$O9622,8,FALSE)</f>
        <v>Si</v>
      </c>
      <c r="K73" s="119" t="str">
        <f>VLOOKUP(E73,VIP!$A$2:$O13196,6,0)</f>
        <v>NO</v>
      </c>
      <c r="L73" s="121" t="s">
        <v>2519</v>
      </c>
      <c r="M73" s="157" t="s">
        <v>2597</v>
      </c>
      <c r="N73" s="117" t="s">
        <v>2465</v>
      </c>
      <c r="O73" s="149" t="s">
        <v>2466</v>
      </c>
      <c r="P73" s="140"/>
      <c r="Q73" s="156">
        <v>44309.606249999997</v>
      </c>
    </row>
    <row r="74" spans="1:17" ht="18" x14ac:dyDescent="0.25">
      <c r="A74" s="119" t="str">
        <f>VLOOKUP(E74,'LISTADO ATM'!$A$2:$C$900,3,0)</f>
        <v>ESTE</v>
      </c>
      <c r="B74" s="134" t="s">
        <v>2594</v>
      </c>
      <c r="C74" s="118">
        <v>44309.16815972222</v>
      </c>
      <c r="D74" s="119" t="s">
        <v>2461</v>
      </c>
      <c r="E74" s="120">
        <v>386</v>
      </c>
      <c r="F74" s="149" t="str">
        <f>VLOOKUP(E74,VIP!$A$2:$O12787,2,0)</f>
        <v>DRBR386</v>
      </c>
      <c r="G74" s="119" t="str">
        <f>VLOOKUP(E74,'LISTADO ATM'!$A$2:$B$899,2,0)</f>
        <v xml:space="preserve">ATM Plaza Verón II </v>
      </c>
      <c r="H74" s="119" t="str">
        <f>VLOOKUP(E74,VIP!$A$2:$O17708,7,FALSE)</f>
        <v>Si</v>
      </c>
      <c r="I74" s="119" t="str">
        <f>VLOOKUP(E74,VIP!$A$2:$O9673,8,FALSE)</f>
        <v>Si</v>
      </c>
      <c r="J74" s="119" t="str">
        <f>VLOOKUP(E74,VIP!$A$2:$O9623,8,FALSE)</f>
        <v>Si</v>
      </c>
      <c r="K74" s="119" t="str">
        <f>VLOOKUP(E74,VIP!$A$2:$O13197,6,0)</f>
        <v>NO</v>
      </c>
      <c r="L74" s="121" t="s">
        <v>2519</v>
      </c>
      <c r="M74" s="157" t="s">
        <v>2597</v>
      </c>
      <c r="N74" s="117" t="s">
        <v>2465</v>
      </c>
      <c r="O74" s="149" t="s">
        <v>2466</v>
      </c>
      <c r="P74" s="140"/>
      <c r="Q74" s="156">
        <v>44309.42083333333</v>
      </c>
    </row>
    <row r="75" spans="1:17" ht="18" x14ac:dyDescent="0.25">
      <c r="A75" s="119" t="str">
        <f>VLOOKUP(E75,'LISTADO ATM'!$A$2:$C$900,3,0)</f>
        <v>DISTRITO NACIONAL</v>
      </c>
      <c r="B75" s="134" t="s">
        <v>2595</v>
      </c>
      <c r="C75" s="118">
        <v>44309.169050925928</v>
      </c>
      <c r="D75" s="119" t="s">
        <v>2461</v>
      </c>
      <c r="E75" s="120">
        <v>259</v>
      </c>
      <c r="F75" s="149" t="str">
        <f>VLOOKUP(E75,VIP!$A$2:$O12788,2,0)</f>
        <v>DRBR259</v>
      </c>
      <c r="G75" s="119" t="str">
        <f>VLOOKUP(E75,'LISTADO ATM'!$A$2:$B$899,2,0)</f>
        <v>ATM Senado de la Republica</v>
      </c>
      <c r="H75" s="119" t="str">
        <f>VLOOKUP(E75,VIP!$A$2:$O17709,7,FALSE)</f>
        <v>Si</v>
      </c>
      <c r="I75" s="119" t="str">
        <f>VLOOKUP(E75,VIP!$A$2:$O9674,8,FALSE)</f>
        <v>Si</v>
      </c>
      <c r="J75" s="119" t="str">
        <f>VLOOKUP(E75,VIP!$A$2:$O9624,8,FALSE)</f>
        <v>Si</v>
      </c>
      <c r="K75" s="119" t="str">
        <f>VLOOKUP(E75,VIP!$A$2:$O13198,6,0)</f>
        <v>NO</v>
      </c>
      <c r="L75" s="121" t="s">
        <v>2452</v>
      </c>
      <c r="M75" s="157" t="s">
        <v>2597</v>
      </c>
      <c r="N75" s="117" t="s">
        <v>2465</v>
      </c>
      <c r="O75" s="149" t="s">
        <v>2466</v>
      </c>
      <c r="P75" s="140"/>
      <c r="Q75" s="156">
        <v>44309.657638888886</v>
      </c>
    </row>
    <row r="76" spans="1:17" ht="18" x14ac:dyDescent="0.25">
      <c r="A76" s="119" t="str">
        <f>VLOOKUP(E76,'LISTADO ATM'!$A$2:$C$900,3,0)</f>
        <v>DISTRITO NACIONAL</v>
      </c>
      <c r="B76" s="134" t="s">
        <v>2596</v>
      </c>
      <c r="C76" s="118">
        <v>44309.170254629629</v>
      </c>
      <c r="D76" s="119" t="s">
        <v>2461</v>
      </c>
      <c r="E76" s="120">
        <v>583</v>
      </c>
      <c r="F76" s="154" t="str">
        <f>VLOOKUP(E76,VIP!$A$2:$O12789,2,0)</f>
        <v>DRBR431</v>
      </c>
      <c r="G76" s="119" t="str">
        <f>VLOOKUP(E76,'LISTADO ATM'!$A$2:$B$899,2,0)</f>
        <v xml:space="preserve">ATM Ministerio Fuerzas Armadas I </v>
      </c>
      <c r="H76" s="119" t="str">
        <f>VLOOKUP(E76,VIP!$A$2:$O17710,7,FALSE)</f>
        <v>Si</v>
      </c>
      <c r="I76" s="119" t="str">
        <f>VLOOKUP(E76,VIP!$A$2:$O9675,8,FALSE)</f>
        <v>Si</v>
      </c>
      <c r="J76" s="119" t="str">
        <f>VLOOKUP(E76,VIP!$A$2:$O9625,8,FALSE)</f>
        <v>Si</v>
      </c>
      <c r="K76" s="119" t="str">
        <f>VLOOKUP(E76,VIP!$A$2:$O13199,6,0)</f>
        <v>NO</v>
      </c>
      <c r="L76" s="121" t="s">
        <v>2452</v>
      </c>
      <c r="M76" s="157" t="s">
        <v>2597</v>
      </c>
      <c r="N76" s="117" t="s">
        <v>2465</v>
      </c>
      <c r="O76" s="149" t="s">
        <v>2466</v>
      </c>
      <c r="P76" s="140"/>
      <c r="Q76" s="156">
        <v>44309.726388888892</v>
      </c>
    </row>
    <row r="77" spans="1:17" ht="18" x14ac:dyDescent="0.25">
      <c r="A77" s="119" t="str">
        <f>VLOOKUP(E77,'LISTADO ATM'!$A$2:$C$900,3,0)</f>
        <v>DISTRITO NACIONAL</v>
      </c>
      <c r="B77" s="134" t="s">
        <v>2624</v>
      </c>
      <c r="C77" s="118">
        <v>44309.326307870368</v>
      </c>
      <c r="D77" s="119" t="s">
        <v>2461</v>
      </c>
      <c r="E77" s="120">
        <v>438</v>
      </c>
      <c r="F77" s="154" t="str">
        <f>VLOOKUP(E77,VIP!$A$2:$O12817,2,0)</f>
        <v>DRBR438</v>
      </c>
      <c r="G77" s="119" t="str">
        <f>VLOOKUP(E77,'LISTADO ATM'!$A$2:$B$899,2,0)</f>
        <v xml:space="preserve">ATM Autobanco Torre IV </v>
      </c>
      <c r="H77" s="119" t="str">
        <f>VLOOKUP(E77,VIP!$A$2:$O17738,7,FALSE)</f>
        <v>Si</v>
      </c>
      <c r="I77" s="119" t="str">
        <f>VLOOKUP(E77,VIP!$A$2:$O9703,8,FALSE)</f>
        <v>Si</v>
      </c>
      <c r="J77" s="119" t="str">
        <f>VLOOKUP(E77,VIP!$A$2:$O9653,8,FALSE)</f>
        <v>Si</v>
      </c>
      <c r="K77" s="119" t="str">
        <f>VLOOKUP(E77,VIP!$A$2:$O13227,6,0)</f>
        <v>SI</v>
      </c>
      <c r="L77" s="121" t="s">
        <v>2452</v>
      </c>
      <c r="M77" s="157" t="s">
        <v>2597</v>
      </c>
      <c r="N77" s="117" t="s">
        <v>2465</v>
      </c>
      <c r="O77" s="154" t="s">
        <v>2466</v>
      </c>
      <c r="P77" s="140"/>
      <c r="Q77" s="156">
        <v>44309.736111111109</v>
      </c>
    </row>
    <row r="78" spans="1:17" ht="18" x14ac:dyDescent="0.25">
      <c r="A78" s="119" t="str">
        <f>VLOOKUP(E78,'LISTADO ATM'!$A$2:$C$900,3,0)</f>
        <v>DISTRITO NACIONAL</v>
      </c>
      <c r="B78" s="134" t="s">
        <v>2623</v>
      </c>
      <c r="C78" s="118">
        <v>44309.351504629631</v>
      </c>
      <c r="D78" s="119" t="s">
        <v>2182</v>
      </c>
      <c r="E78" s="120">
        <v>231</v>
      </c>
      <c r="F78" s="154" t="str">
        <f>VLOOKUP(E78,VIP!$A$2:$O12816,2,0)</f>
        <v>DRBR231</v>
      </c>
      <c r="G78" s="119" t="str">
        <f>VLOOKUP(E78,'LISTADO ATM'!$A$2:$B$899,2,0)</f>
        <v xml:space="preserve">ATM Oficina Zona Oriental </v>
      </c>
      <c r="H78" s="119" t="str">
        <f>VLOOKUP(E78,VIP!$A$2:$O17737,7,FALSE)</f>
        <v>Si</v>
      </c>
      <c r="I78" s="119" t="str">
        <f>VLOOKUP(E78,VIP!$A$2:$O9702,8,FALSE)</f>
        <v>Si</v>
      </c>
      <c r="J78" s="119" t="str">
        <f>VLOOKUP(E78,VIP!$A$2:$O9652,8,FALSE)</f>
        <v>Si</v>
      </c>
      <c r="K78" s="119" t="str">
        <f>VLOOKUP(E78,VIP!$A$2:$O13226,6,0)</f>
        <v>SI</v>
      </c>
      <c r="L78" s="121" t="s">
        <v>2481</v>
      </c>
      <c r="M78" s="117" t="s">
        <v>2458</v>
      </c>
      <c r="N78" s="117" t="s">
        <v>2499</v>
      </c>
      <c r="O78" s="154" t="s">
        <v>2467</v>
      </c>
      <c r="P78" s="140"/>
      <c r="Q78" s="117" t="s">
        <v>2481</v>
      </c>
    </row>
    <row r="79" spans="1:17" ht="18" x14ac:dyDescent="0.25">
      <c r="A79" s="119" t="str">
        <f>VLOOKUP(E79,'LISTADO ATM'!$A$2:$C$900,3,0)</f>
        <v>NORTE</v>
      </c>
      <c r="B79" s="134" t="s">
        <v>2622</v>
      </c>
      <c r="C79" s="118">
        <v>44309.353680555556</v>
      </c>
      <c r="D79" s="119" t="s">
        <v>2183</v>
      </c>
      <c r="E79" s="120">
        <v>518</v>
      </c>
      <c r="F79" s="154" t="str">
        <f>VLOOKUP(E79,VIP!$A$2:$O12815,2,0)</f>
        <v>DRBR518</v>
      </c>
      <c r="G79" s="119" t="str">
        <f>VLOOKUP(E79,'LISTADO ATM'!$A$2:$B$899,2,0)</f>
        <v xml:space="preserve">ATM Autobanco Los Alamos </v>
      </c>
      <c r="H79" s="119" t="str">
        <f>VLOOKUP(E79,VIP!$A$2:$O17736,7,FALSE)</f>
        <v>Si</v>
      </c>
      <c r="I79" s="119" t="str">
        <f>VLOOKUP(E79,VIP!$A$2:$O9701,8,FALSE)</f>
        <v>Si</v>
      </c>
      <c r="J79" s="119" t="str">
        <f>VLOOKUP(E79,VIP!$A$2:$O9651,8,FALSE)</f>
        <v>Si</v>
      </c>
      <c r="K79" s="119" t="str">
        <f>VLOOKUP(E79,VIP!$A$2:$O13225,6,0)</f>
        <v>NO</v>
      </c>
      <c r="L79" s="121" t="s">
        <v>2221</v>
      </c>
      <c r="M79" s="157" t="s">
        <v>2597</v>
      </c>
      <c r="N79" s="117" t="s">
        <v>2465</v>
      </c>
      <c r="O79" s="154" t="s">
        <v>2494</v>
      </c>
      <c r="P79" s="140"/>
      <c r="Q79" s="156">
        <v>44309.588194444441</v>
      </c>
    </row>
    <row r="80" spans="1:17" ht="18" x14ac:dyDescent="0.25">
      <c r="A80" s="119" t="str">
        <f>VLOOKUP(E80,'LISTADO ATM'!$A$2:$C$900,3,0)</f>
        <v>SUR</v>
      </c>
      <c r="B80" s="134" t="s">
        <v>2621</v>
      </c>
      <c r="C80" s="118">
        <v>44309.356134259258</v>
      </c>
      <c r="D80" s="119" t="s">
        <v>2182</v>
      </c>
      <c r="E80" s="120">
        <v>50</v>
      </c>
      <c r="F80" s="154" t="str">
        <f>VLOOKUP(E80,VIP!$A$2:$O12814,2,0)</f>
        <v>DRBR050</v>
      </c>
      <c r="G80" s="119" t="str">
        <f>VLOOKUP(E80,'LISTADO ATM'!$A$2:$B$899,2,0)</f>
        <v xml:space="preserve">ATM Oficina Padre Las Casas (Azua) </v>
      </c>
      <c r="H80" s="119" t="str">
        <f>VLOOKUP(E80,VIP!$A$2:$O17735,7,FALSE)</f>
        <v>Si</v>
      </c>
      <c r="I80" s="119" t="str">
        <f>VLOOKUP(E80,VIP!$A$2:$O9700,8,FALSE)</f>
        <v>Si</v>
      </c>
      <c r="J80" s="119" t="str">
        <f>VLOOKUP(E80,VIP!$A$2:$O9650,8,FALSE)</f>
        <v>Si</v>
      </c>
      <c r="K80" s="119" t="str">
        <f>VLOOKUP(E80,VIP!$A$2:$O13224,6,0)</f>
        <v>NO</v>
      </c>
      <c r="L80" s="121" t="s">
        <v>2221</v>
      </c>
      <c r="M80" s="157" t="s">
        <v>2597</v>
      </c>
      <c r="N80" s="117" t="s">
        <v>2499</v>
      </c>
      <c r="O80" s="154" t="s">
        <v>2467</v>
      </c>
      <c r="P80" s="140"/>
      <c r="Q80" s="156">
        <v>44309.602777777778</v>
      </c>
    </row>
    <row r="81" spans="1:17" ht="18" x14ac:dyDescent="0.25">
      <c r="A81" s="119" t="str">
        <f>VLOOKUP(E81,'LISTADO ATM'!$A$2:$C$900,3,0)</f>
        <v>DISTRITO NACIONAL</v>
      </c>
      <c r="B81" s="134" t="s">
        <v>2620</v>
      </c>
      <c r="C81" s="118">
        <v>44309.357893518521</v>
      </c>
      <c r="D81" s="119" t="s">
        <v>2485</v>
      </c>
      <c r="E81" s="120">
        <v>231</v>
      </c>
      <c r="F81" s="154" t="str">
        <f>VLOOKUP(E81,VIP!$A$2:$O12813,2,0)</f>
        <v>DRBR231</v>
      </c>
      <c r="G81" s="119" t="str">
        <f>VLOOKUP(E81,'LISTADO ATM'!$A$2:$B$899,2,0)</f>
        <v xml:space="preserve">ATM Oficina Zona Oriental </v>
      </c>
      <c r="H81" s="119" t="str">
        <f>VLOOKUP(E81,VIP!$A$2:$O17734,7,FALSE)</f>
        <v>Si</v>
      </c>
      <c r="I81" s="119" t="str">
        <f>VLOOKUP(E81,VIP!$A$2:$O9699,8,FALSE)</f>
        <v>Si</v>
      </c>
      <c r="J81" s="119" t="str">
        <f>VLOOKUP(E81,VIP!$A$2:$O9649,8,FALSE)</f>
        <v>Si</v>
      </c>
      <c r="K81" s="119" t="str">
        <f>VLOOKUP(E81,VIP!$A$2:$O13223,6,0)</f>
        <v>SI</v>
      </c>
      <c r="L81" s="159" t="s">
        <v>2515</v>
      </c>
      <c r="M81" s="117" t="s">
        <v>2458</v>
      </c>
      <c r="N81" s="117" t="s">
        <v>2465</v>
      </c>
      <c r="O81" s="154" t="s">
        <v>2486</v>
      </c>
      <c r="P81" s="140"/>
      <c r="Q81" s="117" t="s">
        <v>2515</v>
      </c>
    </row>
    <row r="82" spans="1:17" ht="18" x14ac:dyDescent="0.25">
      <c r="A82" s="119" t="str">
        <f>VLOOKUP(E82,'LISTADO ATM'!$A$2:$C$900,3,0)</f>
        <v>ESTE</v>
      </c>
      <c r="B82" s="134" t="s">
        <v>2619</v>
      </c>
      <c r="C82" s="118">
        <v>44309.358564814815</v>
      </c>
      <c r="D82" s="119" t="s">
        <v>2182</v>
      </c>
      <c r="E82" s="120">
        <v>899</v>
      </c>
      <c r="F82" s="154" t="str">
        <f>VLOOKUP(E82,VIP!$A$2:$O12812,2,0)</f>
        <v>DRBR899</v>
      </c>
      <c r="G82" s="119" t="str">
        <f>VLOOKUP(E82,'LISTADO ATM'!$A$2:$B$899,2,0)</f>
        <v xml:space="preserve">ATM Oficina Punta Cana </v>
      </c>
      <c r="H82" s="119" t="str">
        <f>VLOOKUP(E82,VIP!$A$2:$O17733,7,FALSE)</f>
        <v>Si</v>
      </c>
      <c r="I82" s="119" t="str">
        <f>VLOOKUP(E82,VIP!$A$2:$O9698,8,FALSE)</f>
        <v>Si</v>
      </c>
      <c r="J82" s="119" t="str">
        <f>VLOOKUP(E82,VIP!$A$2:$O9648,8,FALSE)</f>
        <v>Si</v>
      </c>
      <c r="K82" s="119" t="str">
        <f>VLOOKUP(E82,VIP!$A$2:$O13222,6,0)</f>
        <v>NO</v>
      </c>
      <c r="L82" s="121" t="s">
        <v>2481</v>
      </c>
      <c r="M82" s="157" t="s">
        <v>2597</v>
      </c>
      <c r="N82" s="117" t="s">
        <v>2499</v>
      </c>
      <c r="O82" s="154" t="s">
        <v>2467</v>
      </c>
      <c r="P82" s="140"/>
      <c r="Q82" s="156">
        <v>44309.595138888886</v>
      </c>
    </row>
    <row r="83" spans="1:17" ht="18" x14ac:dyDescent="0.25">
      <c r="A83" s="119" t="str">
        <f>VLOOKUP(E83,'LISTADO ATM'!$A$2:$C$900,3,0)</f>
        <v>NORTE</v>
      </c>
      <c r="B83" s="134" t="s">
        <v>2618</v>
      </c>
      <c r="C83" s="118">
        <v>44309.362962962965</v>
      </c>
      <c r="D83" s="119" t="s">
        <v>2183</v>
      </c>
      <c r="E83" s="120">
        <v>310</v>
      </c>
      <c r="F83" s="154" t="str">
        <f>VLOOKUP(E83,VIP!$A$2:$O12811,2,0)</f>
        <v>DRBR310</v>
      </c>
      <c r="G83" s="119" t="str">
        <f>VLOOKUP(E83,'LISTADO ATM'!$A$2:$B$899,2,0)</f>
        <v xml:space="preserve">ATM Farmacia San Judas Tadeo Jarabacoa </v>
      </c>
      <c r="H83" s="119" t="str">
        <f>VLOOKUP(E83,VIP!$A$2:$O17732,7,FALSE)</f>
        <v>Si</v>
      </c>
      <c r="I83" s="119" t="str">
        <f>VLOOKUP(E83,VIP!$A$2:$O9697,8,FALSE)</f>
        <v>Si</v>
      </c>
      <c r="J83" s="119" t="str">
        <f>VLOOKUP(E83,VIP!$A$2:$O9647,8,FALSE)</f>
        <v>Si</v>
      </c>
      <c r="K83" s="119" t="str">
        <f>VLOOKUP(E83,VIP!$A$2:$O13221,6,0)</f>
        <v>NO</v>
      </c>
      <c r="L83" s="121" t="s">
        <v>2221</v>
      </c>
      <c r="M83" s="157" t="s">
        <v>2597</v>
      </c>
      <c r="N83" s="117" t="s">
        <v>2465</v>
      </c>
      <c r="O83" s="154" t="s">
        <v>2494</v>
      </c>
      <c r="P83" s="140"/>
      <c r="Q83" s="156">
        <v>44309.727777777778</v>
      </c>
    </row>
    <row r="84" spans="1:17" ht="18" x14ac:dyDescent="0.25">
      <c r="A84" s="119" t="str">
        <f>VLOOKUP(E84,'LISTADO ATM'!$A$2:$C$900,3,0)</f>
        <v>SUR</v>
      </c>
      <c r="B84" s="134" t="s">
        <v>2617</v>
      </c>
      <c r="C84" s="118">
        <v>44309.365787037037</v>
      </c>
      <c r="D84" s="119" t="s">
        <v>2485</v>
      </c>
      <c r="E84" s="120">
        <v>470</v>
      </c>
      <c r="F84" s="154" t="str">
        <f>VLOOKUP(E84,VIP!$A$2:$O12810,2,0)</f>
        <v>DRBR470</v>
      </c>
      <c r="G84" s="119" t="str">
        <f>VLOOKUP(E84,'LISTADO ATM'!$A$2:$B$899,2,0)</f>
        <v xml:space="preserve">ATM Hospital Taiwán (Azua) </v>
      </c>
      <c r="H84" s="119" t="str">
        <f>VLOOKUP(E84,VIP!$A$2:$O17731,7,FALSE)</f>
        <v>Si</v>
      </c>
      <c r="I84" s="119" t="str">
        <f>VLOOKUP(E84,VIP!$A$2:$O9696,8,FALSE)</f>
        <v>Si</v>
      </c>
      <c r="J84" s="119" t="str">
        <f>VLOOKUP(E84,VIP!$A$2:$O9646,8,FALSE)</f>
        <v>Si</v>
      </c>
      <c r="K84" s="119" t="str">
        <f>VLOOKUP(E84,VIP!$A$2:$O13220,6,0)</f>
        <v>NO</v>
      </c>
      <c r="L84" s="121" t="s">
        <v>2452</v>
      </c>
      <c r="M84" s="157" t="s">
        <v>2597</v>
      </c>
      <c r="N84" s="117" t="s">
        <v>2465</v>
      </c>
      <c r="O84" s="154" t="s">
        <v>2486</v>
      </c>
      <c r="P84" s="140"/>
      <c r="Q84" s="156">
        <v>44309.736805555556</v>
      </c>
    </row>
    <row r="85" spans="1:17" ht="18" x14ac:dyDescent="0.25">
      <c r="A85" s="119" t="str">
        <f>VLOOKUP(E85,'LISTADO ATM'!$A$2:$C$900,3,0)</f>
        <v>NORTE</v>
      </c>
      <c r="B85" s="134" t="s">
        <v>2616</v>
      </c>
      <c r="C85" s="118">
        <v>44309.366851851853</v>
      </c>
      <c r="D85" s="119" t="s">
        <v>2485</v>
      </c>
      <c r="E85" s="120">
        <v>157</v>
      </c>
      <c r="F85" s="154" t="str">
        <f>VLOOKUP(E85,VIP!$A$2:$O12809,2,0)</f>
        <v>DRBR157</v>
      </c>
      <c r="G85" s="119" t="str">
        <f>VLOOKUP(E85,'LISTADO ATM'!$A$2:$B$899,2,0)</f>
        <v xml:space="preserve">ATM Oficina Samaná </v>
      </c>
      <c r="H85" s="119" t="str">
        <f>VLOOKUP(E85,VIP!$A$2:$O17730,7,FALSE)</f>
        <v>Si</v>
      </c>
      <c r="I85" s="119" t="str">
        <f>VLOOKUP(E85,VIP!$A$2:$O9695,8,FALSE)</f>
        <v>Si</v>
      </c>
      <c r="J85" s="119" t="str">
        <f>VLOOKUP(E85,VIP!$A$2:$O9645,8,FALSE)</f>
        <v>Si</v>
      </c>
      <c r="K85" s="119" t="str">
        <f>VLOOKUP(E85,VIP!$A$2:$O13219,6,0)</f>
        <v>SI</v>
      </c>
      <c r="L85" s="121" t="s">
        <v>2452</v>
      </c>
      <c r="M85" s="157" t="s">
        <v>2597</v>
      </c>
      <c r="N85" s="117" t="s">
        <v>2465</v>
      </c>
      <c r="O85" s="154" t="s">
        <v>2486</v>
      </c>
      <c r="P85" s="140"/>
      <c r="Q85" s="156">
        <v>44309.460416666669</v>
      </c>
    </row>
    <row r="86" spans="1:17" ht="18" x14ac:dyDescent="0.25">
      <c r="A86" s="119" t="str">
        <f>VLOOKUP(E86,'LISTADO ATM'!$A$2:$C$900,3,0)</f>
        <v>NORTE</v>
      </c>
      <c r="B86" s="134" t="s">
        <v>2615</v>
      </c>
      <c r="C86" s="118">
        <v>44309.367615740739</v>
      </c>
      <c r="D86" s="119" t="s">
        <v>2485</v>
      </c>
      <c r="E86" s="120">
        <v>144</v>
      </c>
      <c r="F86" s="154" t="str">
        <f>VLOOKUP(E86,VIP!$A$2:$O12808,2,0)</f>
        <v>DRBR144</v>
      </c>
      <c r="G86" s="119" t="str">
        <f>VLOOKUP(E86,'LISTADO ATM'!$A$2:$B$899,2,0)</f>
        <v xml:space="preserve">ATM Oficina Villa Altagracia </v>
      </c>
      <c r="H86" s="119" t="str">
        <f>VLOOKUP(E86,VIP!$A$2:$O17729,7,FALSE)</f>
        <v>Si</v>
      </c>
      <c r="I86" s="119" t="str">
        <f>VLOOKUP(E86,VIP!$A$2:$O9694,8,FALSE)</f>
        <v>Si</v>
      </c>
      <c r="J86" s="119" t="str">
        <f>VLOOKUP(E86,VIP!$A$2:$O9644,8,FALSE)</f>
        <v>Si</v>
      </c>
      <c r="K86" s="119" t="str">
        <f>VLOOKUP(E86,VIP!$A$2:$O13218,6,0)</f>
        <v>SI</v>
      </c>
      <c r="L86" s="121" t="s">
        <v>2519</v>
      </c>
      <c r="M86" s="157" t="s">
        <v>2597</v>
      </c>
      <c r="N86" s="117" t="s">
        <v>2465</v>
      </c>
      <c r="O86" s="154" t="s">
        <v>2486</v>
      </c>
      <c r="P86" s="140"/>
      <c r="Q86" s="156">
        <v>44309.606249999997</v>
      </c>
    </row>
    <row r="87" spans="1:17" ht="18" x14ac:dyDescent="0.25">
      <c r="A87" s="119" t="str">
        <f>VLOOKUP(E87,'LISTADO ATM'!$A$2:$C$900,3,0)</f>
        <v>DISTRITO NACIONAL</v>
      </c>
      <c r="B87" s="134" t="s">
        <v>2614</v>
      </c>
      <c r="C87" s="118">
        <v>44309.38380787037</v>
      </c>
      <c r="D87" s="119" t="s">
        <v>2485</v>
      </c>
      <c r="E87" s="120">
        <v>721</v>
      </c>
      <c r="F87" s="154" t="str">
        <f>VLOOKUP(E87,VIP!$A$2:$O12807,2,0)</f>
        <v>DRBR23A</v>
      </c>
      <c r="G87" s="119" t="str">
        <f>VLOOKUP(E87,'LISTADO ATM'!$A$2:$B$899,2,0)</f>
        <v xml:space="preserve">ATM Oficina Charles de Gaulle II </v>
      </c>
      <c r="H87" s="119" t="str">
        <f>VLOOKUP(E87,VIP!$A$2:$O17728,7,FALSE)</f>
        <v>Si</v>
      </c>
      <c r="I87" s="119" t="str">
        <f>VLOOKUP(E87,VIP!$A$2:$O9693,8,FALSE)</f>
        <v>Si</v>
      </c>
      <c r="J87" s="119" t="str">
        <f>VLOOKUP(E87,VIP!$A$2:$O9643,8,FALSE)</f>
        <v>Si</v>
      </c>
      <c r="K87" s="119" t="str">
        <f>VLOOKUP(E87,VIP!$A$2:$O13217,6,0)</f>
        <v>NO</v>
      </c>
      <c r="L87" s="121" t="s">
        <v>2519</v>
      </c>
      <c r="M87" s="157" t="s">
        <v>2597</v>
      </c>
      <c r="N87" s="117" t="s">
        <v>2465</v>
      </c>
      <c r="O87" s="154" t="s">
        <v>2486</v>
      </c>
      <c r="P87" s="140"/>
      <c r="Q87" s="156">
        <v>44309.463888888888</v>
      </c>
    </row>
    <row r="88" spans="1:17" ht="18" x14ac:dyDescent="0.25">
      <c r="A88" s="119" t="str">
        <f>VLOOKUP(E88,'LISTADO ATM'!$A$2:$C$900,3,0)</f>
        <v>ESTE</v>
      </c>
      <c r="B88" s="134" t="s">
        <v>2613</v>
      </c>
      <c r="C88" s="118">
        <v>44309.385011574072</v>
      </c>
      <c r="D88" s="119" t="s">
        <v>2461</v>
      </c>
      <c r="E88" s="120">
        <v>211</v>
      </c>
      <c r="F88" s="154" t="str">
        <f>VLOOKUP(E88,VIP!$A$2:$O12806,2,0)</f>
        <v>DRBR211</v>
      </c>
      <c r="G88" s="119" t="str">
        <f>VLOOKUP(E88,'LISTADO ATM'!$A$2:$B$899,2,0)</f>
        <v xml:space="preserve">ATM Oficina La Romana I </v>
      </c>
      <c r="H88" s="119" t="str">
        <f>VLOOKUP(E88,VIP!$A$2:$O17727,7,FALSE)</f>
        <v>Si</v>
      </c>
      <c r="I88" s="119" t="str">
        <f>VLOOKUP(E88,VIP!$A$2:$O9692,8,FALSE)</f>
        <v>Si</v>
      </c>
      <c r="J88" s="119" t="str">
        <f>VLOOKUP(E88,VIP!$A$2:$O9642,8,FALSE)</f>
        <v>Si</v>
      </c>
      <c r="K88" s="119" t="str">
        <f>VLOOKUP(E88,VIP!$A$2:$O13216,6,0)</f>
        <v>NO</v>
      </c>
      <c r="L88" s="121" t="s">
        <v>2519</v>
      </c>
      <c r="M88" s="157" t="s">
        <v>2597</v>
      </c>
      <c r="N88" s="117" t="s">
        <v>2465</v>
      </c>
      <c r="O88" s="154" t="s">
        <v>2466</v>
      </c>
      <c r="P88" s="140"/>
      <c r="Q88" s="156">
        <v>44309.463888888888</v>
      </c>
    </row>
    <row r="89" spans="1:17" ht="18" x14ac:dyDescent="0.25">
      <c r="A89" s="119" t="str">
        <f>VLOOKUP(E89,'LISTADO ATM'!$A$2:$C$900,3,0)</f>
        <v>ESTE</v>
      </c>
      <c r="B89" s="134" t="s">
        <v>2612</v>
      </c>
      <c r="C89" s="118">
        <v>44309.387384259258</v>
      </c>
      <c r="D89" s="119" t="s">
        <v>2485</v>
      </c>
      <c r="E89" s="120">
        <v>776</v>
      </c>
      <c r="F89" s="154" t="str">
        <f>VLOOKUP(E89,VIP!$A$2:$O12805,2,0)</f>
        <v>DRBR03D</v>
      </c>
      <c r="G89" s="119" t="str">
        <f>VLOOKUP(E89,'LISTADO ATM'!$A$2:$B$899,2,0)</f>
        <v xml:space="preserve">ATM Oficina Monte Plata </v>
      </c>
      <c r="H89" s="119" t="str">
        <f>VLOOKUP(E89,VIP!$A$2:$O17726,7,FALSE)</f>
        <v>Si</v>
      </c>
      <c r="I89" s="119" t="str">
        <f>VLOOKUP(E89,VIP!$A$2:$O9691,8,FALSE)</f>
        <v>Si</v>
      </c>
      <c r="J89" s="119" t="str">
        <f>VLOOKUP(E89,VIP!$A$2:$O9641,8,FALSE)</f>
        <v>Si</v>
      </c>
      <c r="K89" s="119" t="str">
        <f>VLOOKUP(E89,VIP!$A$2:$O13215,6,0)</f>
        <v>SI</v>
      </c>
      <c r="L89" s="121" t="s">
        <v>2519</v>
      </c>
      <c r="M89" s="157" t="s">
        <v>2597</v>
      </c>
      <c r="N89" s="117" t="s">
        <v>2465</v>
      </c>
      <c r="O89" s="154" t="s">
        <v>2486</v>
      </c>
      <c r="P89" s="140"/>
      <c r="Q89" s="156">
        <v>44309.606249999997</v>
      </c>
    </row>
    <row r="90" spans="1:17" ht="18" x14ac:dyDescent="0.25">
      <c r="A90" s="119" t="str">
        <f>VLOOKUP(E90,'LISTADO ATM'!$A$2:$C$900,3,0)</f>
        <v>NORTE</v>
      </c>
      <c r="B90" s="134" t="s">
        <v>2611</v>
      </c>
      <c r="C90" s="118">
        <v>44309.388854166667</v>
      </c>
      <c r="D90" s="119" t="s">
        <v>2627</v>
      </c>
      <c r="E90" s="120">
        <v>854</v>
      </c>
      <c r="F90" s="154" t="str">
        <f>VLOOKUP(E90,VIP!$A$2:$O12804,2,0)</f>
        <v>DRBR854</v>
      </c>
      <c r="G90" s="119" t="str">
        <f>VLOOKUP(E90,'LISTADO ATM'!$A$2:$B$899,2,0)</f>
        <v xml:space="preserve">ATM Centro Comercial Blanco Batista </v>
      </c>
      <c r="H90" s="119" t="str">
        <f>VLOOKUP(E90,VIP!$A$2:$O17725,7,FALSE)</f>
        <v>Si</v>
      </c>
      <c r="I90" s="119" t="str">
        <f>VLOOKUP(E90,VIP!$A$2:$O9690,8,FALSE)</f>
        <v>Si</v>
      </c>
      <c r="J90" s="119" t="str">
        <f>VLOOKUP(E90,VIP!$A$2:$O9640,8,FALSE)</f>
        <v>Si</v>
      </c>
      <c r="K90" s="119" t="str">
        <f>VLOOKUP(E90,VIP!$A$2:$O13214,6,0)</f>
        <v>NO</v>
      </c>
      <c r="L90" s="121" t="s">
        <v>2518</v>
      </c>
      <c r="M90" s="157" t="s">
        <v>2597</v>
      </c>
      <c r="N90" s="117" t="s">
        <v>2465</v>
      </c>
      <c r="O90" s="154" t="s">
        <v>2626</v>
      </c>
      <c r="P90" s="140"/>
      <c r="Q90" s="156">
        <v>44309.59097222222</v>
      </c>
    </row>
    <row r="91" spans="1:17" ht="18" x14ac:dyDescent="0.25">
      <c r="A91" s="119" t="str">
        <f>VLOOKUP(E91,'LISTADO ATM'!$A$2:$C$900,3,0)</f>
        <v>ESTE</v>
      </c>
      <c r="B91" s="134" t="s">
        <v>2610</v>
      </c>
      <c r="C91" s="118">
        <v>44309.389722222222</v>
      </c>
      <c r="D91" s="119" t="s">
        <v>2182</v>
      </c>
      <c r="E91" s="120">
        <v>345</v>
      </c>
      <c r="F91" s="154" t="str">
        <f>VLOOKUP(E91,VIP!$A$2:$O12803,2,0)</f>
        <v>DRBR345</v>
      </c>
      <c r="G91" s="119" t="str">
        <f>VLOOKUP(E91,'LISTADO ATM'!$A$2:$B$899,2,0)</f>
        <v>ATM Oficina Yamasá  II</v>
      </c>
      <c r="H91" s="119" t="str">
        <f>VLOOKUP(E91,VIP!$A$2:$O17724,7,FALSE)</f>
        <v>N/A</v>
      </c>
      <c r="I91" s="119" t="str">
        <f>VLOOKUP(E91,VIP!$A$2:$O9689,8,FALSE)</f>
        <v>N/A</v>
      </c>
      <c r="J91" s="119" t="str">
        <f>VLOOKUP(E91,VIP!$A$2:$O9639,8,FALSE)</f>
        <v>N/A</v>
      </c>
      <c r="K91" s="119" t="str">
        <f>VLOOKUP(E91,VIP!$A$2:$O13213,6,0)</f>
        <v>N/A</v>
      </c>
      <c r="L91" s="121" t="s">
        <v>2247</v>
      </c>
      <c r="M91" s="157" t="s">
        <v>2597</v>
      </c>
      <c r="N91" s="117" t="s">
        <v>2499</v>
      </c>
      <c r="O91" s="154" t="s">
        <v>2467</v>
      </c>
      <c r="P91" s="140"/>
      <c r="Q91" s="156">
        <v>44309.611111111109</v>
      </c>
    </row>
    <row r="92" spans="1:17" ht="18" x14ac:dyDescent="0.25">
      <c r="A92" s="119" t="str">
        <f>VLOOKUP(E92,'LISTADO ATM'!$A$2:$C$900,3,0)</f>
        <v>DISTRITO NACIONAL</v>
      </c>
      <c r="B92" s="134" t="s">
        <v>2609</v>
      </c>
      <c r="C92" s="118">
        <v>44309.390208333331</v>
      </c>
      <c r="D92" s="119" t="s">
        <v>2461</v>
      </c>
      <c r="E92" s="120">
        <v>389</v>
      </c>
      <c r="F92" s="154" t="str">
        <f>VLOOKUP(E92,VIP!$A$2:$O12802,2,0)</f>
        <v>DRBR389</v>
      </c>
      <c r="G92" s="119" t="str">
        <f>VLOOKUP(E92,'LISTADO ATM'!$A$2:$B$899,2,0)</f>
        <v xml:space="preserve">ATM Casino Hotel Princess </v>
      </c>
      <c r="H92" s="119" t="str">
        <f>VLOOKUP(E92,VIP!$A$2:$O17723,7,FALSE)</f>
        <v>Si</v>
      </c>
      <c r="I92" s="119" t="str">
        <f>VLOOKUP(E92,VIP!$A$2:$O9688,8,FALSE)</f>
        <v>Si</v>
      </c>
      <c r="J92" s="119" t="str">
        <f>VLOOKUP(E92,VIP!$A$2:$O9638,8,FALSE)</f>
        <v>Si</v>
      </c>
      <c r="K92" s="119" t="str">
        <f>VLOOKUP(E92,VIP!$A$2:$O13212,6,0)</f>
        <v>NO</v>
      </c>
      <c r="L92" s="121" t="s">
        <v>2452</v>
      </c>
      <c r="M92" s="157" t="s">
        <v>2597</v>
      </c>
      <c r="N92" s="117" t="s">
        <v>2465</v>
      </c>
      <c r="O92" s="154" t="s">
        <v>2466</v>
      </c>
      <c r="P92" s="140"/>
      <c r="Q92" s="156">
        <v>44309.738194444442</v>
      </c>
    </row>
    <row r="93" spans="1:17" ht="18" x14ac:dyDescent="0.25">
      <c r="A93" s="119" t="str">
        <f>VLOOKUP(E93,'LISTADO ATM'!$A$2:$C$900,3,0)</f>
        <v>DISTRITO NACIONAL</v>
      </c>
      <c r="B93" s="134" t="s">
        <v>2608</v>
      </c>
      <c r="C93" s="118">
        <v>44309.391168981485</v>
      </c>
      <c r="D93" s="119" t="s">
        <v>2461</v>
      </c>
      <c r="E93" s="120">
        <v>498</v>
      </c>
      <c r="F93" s="154" t="str">
        <f>VLOOKUP(E93,VIP!$A$2:$O12801,2,0)</f>
        <v>DRBR498</v>
      </c>
      <c r="G93" s="119" t="str">
        <f>VLOOKUP(E93,'LISTADO ATM'!$A$2:$B$899,2,0)</f>
        <v xml:space="preserve">ATM Estación Sunix 27 de Febrero </v>
      </c>
      <c r="H93" s="119" t="str">
        <f>VLOOKUP(E93,VIP!$A$2:$O17722,7,FALSE)</f>
        <v>Si</v>
      </c>
      <c r="I93" s="119" t="str">
        <f>VLOOKUP(E93,VIP!$A$2:$O9687,8,FALSE)</f>
        <v>Si</v>
      </c>
      <c r="J93" s="119" t="str">
        <f>VLOOKUP(E93,VIP!$A$2:$O9637,8,FALSE)</f>
        <v>Si</v>
      </c>
      <c r="K93" s="119" t="str">
        <f>VLOOKUP(E93,VIP!$A$2:$O13211,6,0)</f>
        <v>NO</v>
      </c>
      <c r="L93" s="121" t="s">
        <v>2452</v>
      </c>
      <c r="M93" s="157" t="s">
        <v>2597</v>
      </c>
      <c r="N93" s="117" t="s">
        <v>2465</v>
      </c>
      <c r="O93" s="154" t="s">
        <v>2466</v>
      </c>
      <c r="P93" s="140"/>
      <c r="Q93" s="156">
        <v>44309.509722222225</v>
      </c>
    </row>
    <row r="94" spans="1:17" ht="18" x14ac:dyDescent="0.25">
      <c r="A94" s="119" t="str">
        <f>VLOOKUP(E94,'LISTADO ATM'!$A$2:$C$900,3,0)</f>
        <v>DISTRITO NACIONAL</v>
      </c>
      <c r="B94" s="134" t="s">
        <v>2607</v>
      </c>
      <c r="C94" s="118">
        <v>44309.392372685186</v>
      </c>
      <c r="D94" s="119" t="s">
        <v>2485</v>
      </c>
      <c r="E94" s="120">
        <v>410</v>
      </c>
      <c r="F94" s="154" t="str">
        <f>VLOOKUP(E94,VIP!$A$2:$O12800,2,0)</f>
        <v>DRBR410</v>
      </c>
      <c r="G94" s="119" t="str">
        <f>VLOOKUP(E94,'LISTADO ATM'!$A$2:$B$899,2,0)</f>
        <v xml:space="preserve">ATM Oficina Las Palmas de Herrera II </v>
      </c>
      <c r="H94" s="119" t="str">
        <f>VLOOKUP(E94,VIP!$A$2:$O17721,7,FALSE)</f>
        <v>Si</v>
      </c>
      <c r="I94" s="119" t="str">
        <f>VLOOKUP(E94,VIP!$A$2:$O9686,8,FALSE)</f>
        <v>Si</v>
      </c>
      <c r="J94" s="119" t="str">
        <f>VLOOKUP(E94,VIP!$A$2:$O9636,8,FALSE)</f>
        <v>Si</v>
      </c>
      <c r="K94" s="119" t="str">
        <f>VLOOKUP(E94,VIP!$A$2:$O13210,6,0)</f>
        <v>NO</v>
      </c>
      <c r="L94" s="121" t="s">
        <v>2519</v>
      </c>
      <c r="M94" s="157" t="s">
        <v>2597</v>
      </c>
      <c r="N94" s="117" t="s">
        <v>2465</v>
      </c>
      <c r="O94" s="154" t="s">
        <v>2486</v>
      </c>
      <c r="P94" s="140"/>
      <c r="Q94" s="156">
        <v>44309.741666666669</v>
      </c>
    </row>
    <row r="95" spans="1:17" ht="18" x14ac:dyDescent="0.25">
      <c r="A95" s="119" t="str">
        <f>VLOOKUP(E95,'LISTADO ATM'!$A$2:$C$900,3,0)</f>
        <v>DISTRITO NACIONAL</v>
      </c>
      <c r="B95" s="134" t="s">
        <v>2606</v>
      </c>
      <c r="C95" s="118">
        <v>44309.393518518518</v>
      </c>
      <c r="D95" s="119" t="s">
        <v>2461</v>
      </c>
      <c r="E95" s="120">
        <v>169</v>
      </c>
      <c r="F95" s="154" t="str">
        <f>VLOOKUP(E95,VIP!$A$2:$O12799,2,0)</f>
        <v>DRBR169</v>
      </c>
      <c r="G95" s="119" t="str">
        <f>VLOOKUP(E95,'LISTADO ATM'!$A$2:$B$899,2,0)</f>
        <v xml:space="preserve">ATM Oficina Caonabo </v>
      </c>
      <c r="H95" s="119" t="str">
        <f>VLOOKUP(E95,VIP!$A$2:$O17720,7,FALSE)</f>
        <v>Si</v>
      </c>
      <c r="I95" s="119" t="str">
        <f>VLOOKUP(E95,VIP!$A$2:$O9685,8,FALSE)</f>
        <v>Si</v>
      </c>
      <c r="J95" s="119" t="str">
        <f>VLOOKUP(E95,VIP!$A$2:$O9635,8,FALSE)</f>
        <v>Si</v>
      </c>
      <c r="K95" s="119" t="str">
        <f>VLOOKUP(E95,VIP!$A$2:$O13209,6,0)</f>
        <v>NO</v>
      </c>
      <c r="L95" s="121" t="s">
        <v>2519</v>
      </c>
      <c r="M95" s="157" t="s">
        <v>2597</v>
      </c>
      <c r="N95" s="117" t="s">
        <v>2465</v>
      </c>
      <c r="O95" s="154" t="s">
        <v>2466</v>
      </c>
      <c r="P95" s="140"/>
      <c r="Q95" s="156">
        <v>44309.604166666664</v>
      </c>
    </row>
    <row r="96" spans="1:17" ht="18" x14ac:dyDescent="0.25">
      <c r="A96" s="119" t="str">
        <f>VLOOKUP(E96,'LISTADO ATM'!$A$2:$C$900,3,0)</f>
        <v>NORTE</v>
      </c>
      <c r="B96" s="134" t="s">
        <v>2605</v>
      </c>
      <c r="C96" s="118">
        <v>44309.39943287037</v>
      </c>
      <c r="D96" s="119" t="s">
        <v>2485</v>
      </c>
      <c r="E96" s="120">
        <v>749</v>
      </c>
      <c r="F96" s="154" t="str">
        <f>VLOOKUP(E96,VIP!$A$2:$O12798,2,0)</f>
        <v>DRBR251</v>
      </c>
      <c r="G96" s="119" t="str">
        <f>VLOOKUP(E96,'LISTADO ATM'!$A$2:$B$899,2,0)</f>
        <v xml:space="preserve">ATM Oficina Yaque </v>
      </c>
      <c r="H96" s="119" t="str">
        <f>VLOOKUP(E96,VIP!$A$2:$O17719,7,FALSE)</f>
        <v>Si</v>
      </c>
      <c r="I96" s="119" t="str">
        <f>VLOOKUP(E96,VIP!$A$2:$O9684,8,FALSE)</f>
        <v>Si</v>
      </c>
      <c r="J96" s="119" t="str">
        <f>VLOOKUP(E96,VIP!$A$2:$O9634,8,FALSE)</f>
        <v>Si</v>
      </c>
      <c r="K96" s="119" t="str">
        <f>VLOOKUP(E96,VIP!$A$2:$O13208,6,0)</f>
        <v>NO</v>
      </c>
      <c r="L96" s="121" t="s">
        <v>2452</v>
      </c>
      <c r="M96" s="157" t="s">
        <v>2597</v>
      </c>
      <c r="N96" s="117" t="s">
        <v>2465</v>
      </c>
      <c r="O96" s="154" t="s">
        <v>2486</v>
      </c>
      <c r="P96" s="140"/>
      <c r="Q96" s="156">
        <v>44309.454861111109</v>
      </c>
    </row>
    <row r="97" spans="1:17" ht="18" x14ac:dyDescent="0.25">
      <c r="A97" s="119" t="str">
        <f>VLOOKUP(E97,'LISTADO ATM'!$A$2:$C$900,3,0)</f>
        <v>DISTRITO NACIONAL</v>
      </c>
      <c r="B97" s="134" t="s">
        <v>2604</v>
      </c>
      <c r="C97" s="118">
        <v>44309.399664351855</v>
      </c>
      <c r="D97" s="119" t="s">
        <v>2182</v>
      </c>
      <c r="E97" s="120">
        <v>818</v>
      </c>
      <c r="F97" s="154" t="str">
        <f>VLOOKUP(E97,VIP!$A$2:$O12797,2,0)</f>
        <v>DRBR818</v>
      </c>
      <c r="G97" s="119" t="str">
        <f>VLOOKUP(E97,'LISTADO ATM'!$A$2:$B$899,2,0)</f>
        <v xml:space="preserve">ATM Juridicción Inmobiliaria </v>
      </c>
      <c r="H97" s="119" t="str">
        <f>VLOOKUP(E97,VIP!$A$2:$O17718,7,FALSE)</f>
        <v>No</v>
      </c>
      <c r="I97" s="119" t="str">
        <f>VLOOKUP(E97,VIP!$A$2:$O9683,8,FALSE)</f>
        <v>No</v>
      </c>
      <c r="J97" s="119" t="str">
        <f>VLOOKUP(E97,VIP!$A$2:$O9633,8,FALSE)</f>
        <v>No</v>
      </c>
      <c r="K97" s="119" t="str">
        <f>VLOOKUP(E97,VIP!$A$2:$O13207,6,0)</f>
        <v>NO</v>
      </c>
      <c r="L97" s="121" t="s">
        <v>2247</v>
      </c>
      <c r="M97" s="157" t="s">
        <v>2597</v>
      </c>
      <c r="N97" s="117" t="s">
        <v>2499</v>
      </c>
      <c r="O97" s="154" t="s">
        <v>2467</v>
      </c>
      <c r="P97" s="140"/>
      <c r="Q97" s="156">
        <v>44309.606249999997</v>
      </c>
    </row>
    <row r="98" spans="1:17" ht="18" x14ac:dyDescent="0.25">
      <c r="A98" s="119" t="str">
        <f>VLOOKUP(E98,'LISTADO ATM'!$A$2:$C$900,3,0)</f>
        <v>DISTRITO NACIONAL</v>
      </c>
      <c r="B98" s="134" t="s">
        <v>2603</v>
      </c>
      <c r="C98" s="118">
        <v>44309.406875000001</v>
      </c>
      <c r="D98" s="119" t="s">
        <v>2182</v>
      </c>
      <c r="E98" s="120">
        <v>714</v>
      </c>
      <c r="F98" s="154" t="str">
        <f>VLOOKUP(E98,VIP!$A$2:$O12795,2,0)</f>
        <v>DRBR16M</v>
      </c>
      <c r="G98" s="119" t="str">
        <f>VLOOKUP(E98,'LISTADO ATM'!$A$2:$B$899,2,0)</f>
        <v xml:space="preserve">ATM Hospital de Herrera </v>
      </c>
      <c r="H98" s="119" t="str">
        <f>VLOOKUP(E98,VIP!$A$2:$O17716,7,FALSE)</f>
        <v>Si</v>
      </c>
      <c r="I98" s="119" t="str">
        <f>VLOOKUP(E98,VIP!$A$2:$O9681,8,FALSE)</f>
        <v>Si</v>
      </c>
      <c r="J98" s="119" t="str">
        <f>VLOOKUP(E98,VIP!$A$2:$O9631,8,FALSE)</f>
        <v>Si</v>
      </c>
      <c r="K98" s="119" t="str">
        <f>VLOOKUP(E98,VIP!$A$2:$O13205,6,0)</f>
        <v>NO</v>
      </c>
      <c r="L98" s="121" t="s">
        <v>2221</v>
      </c>
      <c r="M98" s="117" t="s">
        <v>2458</v>
      </c>
      <c r="N98" s="117" t="s">
        <v>2465</v>
      </c>
      <c r="O98" s="154" t="s">
        <v>2467</v>
      </c>
      <c r="P98" s="140"/>
      <c r="Q98" s="117" t="s">
        <v>2221</v>
      </c>
    </row>
    <row r="99" spans="1:17" ht="18" x14ac:dyDescent="0.25">
      <c r="A99" s="119" t="str">
        <f>VLOOKUP(E99,'LISTADO ATM'!$A$2:$C$900,3,0)</f>
        <v>NORTE</v>
      </c>
      <c r="B99" s="134" t="s">
        <v>2602</v>
      </c>
      <c r="C99" s="118">
        <v>44309.409745370373</v>
      </c>
      <c r="D99" s="119" t="s">
        <v>2183</v>
      </c>
      <c r="E99" s="120">
        <v>97</v>
      </c>
      <c r="F99" s="154" t="str">
        <f>VLOOKUP(E99,VIP!$A$2:$O12794,2,0)</f>
        <v>DRBR097</v>
      </c>
      <c r="G99" s="119" t="str">
        <f>VLOOKUP(E99,'LISTADO ATM'!$A$2:$B$899,2,0)</f>
        <v xml:space="preserve">ATM Oficina Villa Riva </v>
      </c>
      <c r="H99" s="119" t="str">
        <f>VLOOKUP(E99,VIP!$A$2:$O17715,7,FALSE)</f>
        <v>Si</v>
      </c>
      <c r="I99" s="119" t="str">
        <f>VLOOKUP(E99,VIP!$A$2:$O9680,8,FALSE)</f>
        <v>Si</v>
      </c>
      <c r="J99" s="119" t="str">
        <f>VLOOKUP(E99,VIP!$A$2:$O9630,8,FALSE)</f>
        <v>Si</v>
      </c>
      <c r="K99" s="119" t="str">
        <f>VLOOKUP(E99,VIP!$A$2:$O13204,6,0)</f>
        <v>NO</v>
      </c>
      <c r="L99" s="121" t="s">
        <v>2481</v>
      </c>
      <c r="M99" s="157" t="s">
        <v>2597</v>
      </c>
      <c r="N99" s="117" t="s">
        <v>2465</v>
      </c>
      <c r="O99" s="154" t="s">
        <v>2625</v>
      </c>
      <c r="P99" s="140"/>
      <c r="Q99" s="156">
        <v>44309.602083333331</v>
      </c>
    </row>
    <row r="100" spans="1:17" ht="18" x14ac:dyDescent="0.25">
      <c r="A100" s="119" t="str">
        <f>VLOOKUP(E100,'LISTADO ATM'!$A$2:$C$900,3,0)</f>
        <v>ESTE</v>
      </c>
      <c r="B100" s="134" t="s">
        <v>2601</v>
      </c>
      <c r="C100" s="118">
        <v>44309.415706018517</v>
      </c>
      <c r="D100" s="119" t="s">
        <v>2182</v>
      </c>
      <c r="E100" s="120">
        <v>772</v>
      </c>
      <c r="F100" s="154" t="str">
        <f>VLOOKUP(E100,VIP!$A$2:$O12793,2,0)</f>
        <v>DRBR215</v>
      </c>
      <c r="G100" s="119" t="str">
        <f>VLOOKUP(E100,'LISTADO ATM'!$A$2:$B$899,2,0)</f>
        <v xml:space="preserve">ATM UNP Yamasá </v>
      </c>
      <c r="H100" s="119" t="str">
        <f>VLOOKUP(E100,VIP!$A$2:$O17714,7,FALSE)</f>
        <v>Si</v>
      </c>
      <c r="I100" s="119" t="str">
        <f>VLOOKUP(E100,VIP!$A$2:$O9679,8,FALSE)</f>
        <v>Si</v>
      </c>
      <c r="J100" s="119" t="str">
        <f>VLOOKUP(E100,VIP!$A$2:$O9629,8,FALSE)</f>
        <v>Si</v>
      </c>
      <c r="K100" s="119" t="str">
        <f>VLOOKUP(E100,VIP!$A$2:$O13203,6,0)</f>
        <v>NO</v>
      </c>
      <c r="L100" s="121" t="s">
        <v>2247</v>
      </c>
      <c r="M100" s="157" t="s">
        <v>2597</v>
      </c>
      <c r="N100" s="117" t="s">
        <v>2465</v>
      </c>
      <c r="O100" s="154" t="s">
        <v>2467</v>
      </c>
      <c r="P100" s="140"/>
      <c r="Q100" s="156">
        <v>44309.606249999997</v>
      </c>
    </row>
    <row r="101" spans="1:17" ht="18" x14ac:dyDescent="0.25">
      <c r="A101" s="119" t="str">
        <f>VLOOKUP(E101,'LISTADO ATM'!$A$2:$C$900,3,0)</f>
        <v>ESTE</v>
      </c>
      <c r="B101" s="134" t="s">
        <v>2600</v>
      </c>
      <c r="C101" s="118">
        <v>44309.418020833335</v>
      </c>
      <c r="D101" s="119" t="s">
        <v>2182</v>
      </c>
      <c r="E101" s="120">
        <v>798</v>
      </c>
      <c r="F101" s="154" t="str">
        <f>VLOOKUP(E101,VIP!$A$2:$O12792,2,0)</f>
        <v>DRBR798</v>
      </c>
      <c r="G101" s="119" t="str">
        <f>VLOOKUP(E101,'LISTADO ATM'!$A$2:$B$899,2,0)</f>
        <v>ATM Hotel Grand Paradise Samana</v>
      </c>
      <c r="H101" s="119" t="str">
        <f>VLOOKUP(E101,VIP!$A$2:$O17713,7,FALSE)</f>
        <v>Si</v>
      </c>
      <c r="I101" s="119" t="str">
        <f>VLOOKUP(E101,VIP!$A$2:$O9678,8,FALSE)</f>
        <v>Si</v>
      </c>
      <c r="J101" s="119" t="str">
        <f>VLOOKUP(E101,VIP!$A$2:$O9628,8,FALSE)</f>
        <v>Si</v>
      </c>
      <c r="K101" s="119" t="str">
        <f>VLOOKUP(E101,VIP!$A$2:$O13202,6,0)</f>
        <v>NO</v>
      </c>
      <c r="L101" s="121" t="s">
        <v>2247</v>
      </c>
      <c r="M101" s="157" t="s">
        <v>2597</v>
      </c>
      <c r="N101" s="117" t="s">
        <v>2465</v>
      </c>
      <c r="O101" s="154" t="s">
        <v>2467</v>
      </c>
      <c r="P101" s="140"/>
      <c r="Q101" s="156">
        <v>44309.586805555555</v>
      </c>
    </row>
    <row r="102" spans="1:17" ht="18" x14ac:dyDescent="0.25">
      <c r="A102" s="119" t="str">
        <f>VLOOKUP(E102,'LISTADO ATM'!$A$2:$C$900,3,0)</f>
        <v>DISTRITO NACIONAL</v>
      </c>
      <c r="B102" s="134" t="s">
        <v>2599</v>
      </c>
      <c r="C102" s="118">
        <v>44309.431296296294</v>
      </c>
      <c r="D102" s="119" t="s">
        <v>2182</v>
      </c>
      <c r="E102" s="120">
        <v>224</v>
      </c>
      <c r="F102" s="154" t="str">
        <f>VLOOKUP(E102,VIP!$A$2:$O12791,2,0)</f>
        <v>DRBR224</v>
      </c>
      <c r="G102" s="119" t="str">
        <f>VLOOKUP(E102,'LISTADO ATM'!$A$2:$B$899,2,0)</f>
        <v xml:space="preserve">ATM S/M Nacional El Millón (Núñez de Cáceres) </v>
      </c>
      <c r="H102" s="119" t="str">
        <f>VLOOKUP(E102,VIP!$A$2:$O17712,7,FALSE)</f>
        <v>Si</v>
      </c>
      <c r="I102" s="119" t="str">
        <f>VLOOKUP(E102,VIP!$A$2:$O9677,8,FALSE)</f>
        <v>Si</v>
      </c>
      <c r="J102" s="119" t="str">
        <f>VLOOKUP(E102,VIP!$A$2:$O9627,8,FALSE)</f>
        <v>Si</v>
      </c>
      <c r="K102" s="119" t="str">
        <f>VLOOKUP(E102,VIP!$A$2:$O13201,6,0)</f>
        <v>SI</v>
      </c>
      <c r="L102" s="121" t="s">
        <v>2221</v>
      </c>
      <c r="M102" s="117" t="s">
        <v>2458</v>
      </c>
      <c r="N102" s="117" t="s">
        <v>2465</v>
      </c>
      <c r="O102" s="154" t="s">
        <v>2467</v>
      </c>
      <c r="P102" s="140"/>
      <c r="Q102" s="117" t="s">
        <v>2221</v>
      </c>
    </row>
    <row r="103" spans="1:17" ht="18" x14ac:dyDescent="0.25">
      <c r="A103" s="119" t="str">
        <f>VLOOKUP(E103,'LISTADO ATM'!$A$2:$C$900,3,0)</f>
        <v>ESTE</v>
      </c>
      <c r="B103" s="134" t="s">
        <v>2598</v>
      </c>
      <c r="C103" s="118">
        <v>44309.433634259258</v>
      </c>
      <c r="D103" s="119" t="s">
        <v>2182</v>
      </c>
      <c r="E103" s="120">
        <v>114</v>
      </c>
      <c r="F103" s="154" t="str">
        <f>VLOOKUP(E103,VIP!$A$2:$O12790,2,0)</f>
        <v>DRBR114</v>
      </c>
      <c r="G103" s="119" t="str">
        <f>VLOOKUP(E103,'LISTADO ATM'!$A$2:$B$899,2,0)</f>
        <v xml:space="preserve">ATM Oficina Hato Mayor </v>
      </c>
      <c r="H103" s="119" t="str">
        <f>VLOOKUP(E103,VIP!$A$2:$O17711,7,FALSE)</f>
        <v>Si</v>
      </c>
      <c r="I103" s="119" t="str">
        <f>VLOOKUP(E103,VIP!$A$2:$O9676,8,FALSE)</f>
        <v>Si</v>
      </c>
      <c r="J103" s="119" t="str">
        <f>VLOOKUP(E103,VIP!$A$2:$O9626,8,FALSE)</f>
        <v>Si</v>
      </c>
      <c r="K103" s="119" t="str">
        <f>VLOOKUP(E103,VIP!$A$2:$O13200,6,0)</f>
        <v>NO</v>
      </c>
      <c r="L103" s="121" t="s">
        <v>2221</v>
      </c>
      <c r="M103" s="157" t="s">
        <v>2597</v>
      </c>
      <c r="N103" s="117" t="s">
        <v>2465</v>
      </c>
      <c r="O103" s="154" t="s">
        <v>2467</v>
      </c>
      <c r="P103" s="140"/>
      <c r="Q103" s="156">
        <v>44309.603472222225</v>
      </c>
    </row>
    <row r="104" spans="1:17" ht="18" x14ac:dyDescent="0.25">
      <c r="A104" s="119" t="str">
        <f>VLOOKUP(E104,'LISTADO ATM'!$A$2:$C$900,3,0)</f>
        <v>DISTRITO NACIONAL</v>
      </c>
      <c r="B104" s="152" t="s">
        <v>2661</v>
      </c>
      <c r="C104" s="118">
        <v>44309.450798611113</v>
      </c>
      <c r="D104" s="118" t="s">
        <v>2182</v>
      </c>
      <c r="E104" s="120">
        <v>745</v>
      </c>
      <c r="F104" s="154" t="str">
        <f>VLOOKUP(E104,VIP!$A$2:$O12801,2,0)</f>
        <v>DRBR027</v>
      </c>
      <c r="G104" s="119" t="str">
        <f>VLOOKUP(E104,'LISTADO ATM'!$A$2:$B$899,2,0)</f>
        <v xml:space="preserve">ATM Oficina Ave. Duarte </v>
      </c>
      <c r="H104" s="119" t="str">
        <f>VLOOKUP(E104,VIP!$A$2:$O17722,7,FALSE)</f>
        <v>No</v>
      </c>
      <c r="I104" s="119" t="str">
        <f>VLOOKUP(E104,VIP!$A$2:$O9687,8,FALSE)</f>
        <v>No</v>
      </c>
      <c r="J104" s="119" t="str">
        <f>VLOOKUP(E104,VIP!$A$2:$O9637,8,FALSE)</f>
        <v>No</v>
      </c>
      <c r="K104" s="119" t="str">
        <f>VLOOKUP(E104,VIP!$A$2:$O13211,6,0)</f>
        <v>NO</v>
      </c>
      <c r="L104" s="121" t="s">
        <v>2221</v>
      </c>
      <c r="M104" s="157" t="s">
        <v>2597</v>
      </c>
      <c r="N104" s="117" t="s">
        <v>2499</v>
      </c>
      <c r="O104" s="154" t="s">
        <v>2467</v>
      </c>
      <c r="P104" s="140"/>
      <c r="Q104" s="156">
        <v>44309.703472222223</v>
      </c>
    </row>
    <row r="105" spans="1:17" ht="18" x14ac:dyDescent="0.25">
      <c r="A105" s="119" t="str">
        <f>VLOOKUP(E105,'LISTADO ATM'!$A$2:$C$900,3,0)</f>
        <v>NORTE</v>
      </c>
      <c r="B105" s="152" t="s">
        <v>2660</v>
      </c>
      <c r="C105" s="118">
        <v>44309.460115740738</v>
      </c>
      <c r="D105" s="118" t="s">
        <v>2183</v>
      </c>
      <c r="E105" s="120">
        <v>201</v>
      </c>
      <c r="F105" s="154" t="str">
        <f>VLOOKUP(E105,VIP!$A$2:$O12800,2,0)</f>
        <v>DRBR201</v>
      </c>
      <c r="G105" s="119" t="str">
        <f>VLOOKUP(E105,'LISTADO ATM'!$A$2:$B$899,2,0)</f>
        <v xml:space="preserve">ATM Oficina Mao </v>
      </c>
      <c r="H105" s="119" t="str">
        <f>VLOOKUP(E105,VIP!$A$2:$O17721,7,FALSE)</f>
        <v>Si</v>
      </c>
      <c r="I105" s="119" t="str">
        <f>VLOOKUP(E105,VIP!$A$2:$O9686,8,FALSE)</f>
        <v>Si</v>
      </c>
      <c r="J105" s="119" t="str">
        <f>VLOOKUP(E105,VIP!$A$2:$O9636,8,FALSE)</f>
        <v>Si</v>
      </c>
      <c r="K105" s="119" t="str">
        <f>VLOOKUP(E105,VIP!$A$2:$O13210,6,0)</f>
        <v>SI</v>
      </c>
      <c r="L105" s="121" t="s">
        <v>2424</v>
      </c>
      <c r="M105" s="157" t="s">
        <v>2597</v>
      </c>
      <c r="N105" s="117" t="s">
        <v>2465</v>
      </c>
      <c r="O105" s="154" t="s">
        <v>2664</v>
      </c>
      <c r="P105" s="140"/>
      <c r="Q105" s="156">
        <v>44309.739583333336</v>
      </c>
    </row>
    <row r="106" spans="1:17" ht="18" x14ac:dyDescent="0.25">
      <c r="A106" s="119" t="str">
        <f>VLOOKUP(E106,'LISTADO ATM'!$A$2:$C$900,3,0)</f>
        <v>NORTE</v>
      </c>
      <c r="B106" s="152" t="s">
        <v>2634</v>
      </c>
      <c r="C106" s="118">
        <v>44309.479421296295</v>
      </c>
      <c r="D106" s="119" t="s">
        <v>2485</v>
      </c>
      <c r="E106" s="120">
        <v>307</v>
      </c>
      <c r="F106" s="154" t="str">
        <f>VLOOKUP(E106,VIP!$A$2:$O12787,2,0)</f>
        <v>DRBR307</v>
      </c>
      <c r="G106" s="119" t="str">
        <f>VLOOKUP(E106,'LISTADO ATM'!$A$2:$B$899,2,0)</f>
        <v>ATM Oficina Nagua II</v>
      </c>
      <c r="H106" s="119" t="str">
        <f>VLOOKUP(E106,VIP!$A$2:$O17708,7,FALSE)</f>
        <v>Si</v>
      </c>
      <c r="I106" s="119" t="str">
        <f>VLOOKUP(E106,VIP!$A$2:$O9673,8,FALSE)</f>
        <v>Si</v>
      </c>
      <c r="J106" s="119" t="str">
        <f>VLOOKUP(E106,VIP!$A$2:$O9623,8,FALSE)</f>
        <v>Si</v>
      </c>
      <c r="K106" s="119" t="str">
        <f>VLOOKUP(E106,VIP!$A$2:$O13197,6,0)</f>
        <v>SI</v>
      </c>
      <c r="L106" s="121" t="s">
        <v>2470</v>
      </c>
      <c r="M106" s="157" t="s">
        <v>2597</v>
      </c>
      <c r="N106" s="157" t="s">
        <v>2635</v>
      </c>
      <c r="O106" s="154" t="s">
        <v>2637</v>
      </c>
      <c r="P106" s="140" t="s">
        <v>2638</v>
      </c>
      <c r="Q106" s="117" t="s">
        <v>2470</v>
      </c>
    </row>
    <row r="107" spans="1:17" ht="18" x14ac:dyDescent="0.25">
      <c r="A107" s="119" t="str">
        <f>VLOOKUP(E107,'LISTADO ATM'!$A$2:$C$900,3,0)</f>
        <v>ESTE</v>
      </c>
      <c r="B107" s="152" t="s">
        <v>2633</v>
      </c>
      <c r="C107" s="118">
        <v>44309.480706018519</v>
      </c>
      <c r="D107" s="119" t="s">
        <v>2485</v>
      </c>
      <c r="E107" s="120">
        <v>330</v>
      </c>
      <c r="F107" s="154" t="str">
        <f>VLOOKUP(E107,VIP!$A$2:$O12786,2,0)</f>
        <v>DRBR330</v>
      </c>
      <c r="G107" s="119" t="str">
        <f>VLOOKUP(E107,'LISTADO ATM'!$A$2:$B$899,2,0)</f>
        <v xml:space="preserve">ATM Oficina Boulevard (Higuey) </v>
      </c>
      <c r="H107" s="119" t="str">
        <f>VLOOKUP(E107,VIP!$A$2:$O17707,7,FALSE)</f>
        <v>Si</v>
      </c>
      <c r="I107" s="119" t="str">
        <f>VLOOKUP(E107,VIP!$A$2:$O9672,8,FALSE)</f>
        <v>Si</v>
      </c>
      <c r="J107" s="119" t="str">
        <f>VLOOKUP(E107,VIP!$A$2:$O9622,8,FALSE)</f>
        <v>Si</v>
      </c>
      <c r="K107" s="119" t="str">
        <f>VLOOKUP(E107,VIP!$A$2:$O13196,6,0)</f>
        <v>SI</v>
      </c>
      <c r="L107" s="121" t="s">
        <v>2424</v>
      </c>
      <c r="M107" s="157" t="s">
        <v>2597</v>
      </c>
      <c r="N107" s="157" t="s">
        <v>2635</v>
      </c>
      <c r="O107" s="154" t="s">
        <v>2636</v>
      </c>
      <c r="P107" s="140" t="s">
        <v>2639</v>
      </c>
      <c r="Q107" s="156">
        <v>44309.738888888889</v>
      </c>
    </row>
    <row r="108" spans="1:17" ht="18" x14ac:dyDescent="0.25">
      <c r="A108" s="119" t="str">
        <f>VLOOKUP(E108,'LISTADO ATM'!$A$2:$C$900,3,0)</f>
        <v>DISTRITO NACIONAL</v>
      </c>
      <c r="B108" s="152" t="s">
        <v>2632</v>
      </c>
      <c r="C108" s="118">
        <v>44309.481342592589</v>
      </c>
      <c r="D108" s="119" t="s">
        <v>2485</v>
      </c>
      <c r="E108" s="120">
        <v>546</v>
      </c>
      <c r="F108" s="154" t="str">
        <f>VLOOKUP(E108,VIP!$A$2:$O12785,2,0)</f>
        <v>DRBR230</v>
      </c>
      <c r="G108" s="119" t="str">
        <f>VLOOKUP(E108,'LISTADO ATM'!$A$2:$B$899,2,0)</f>
        <v xml:space="preserve">ATM ITLA </v>
      </c>
      <c r="H108" s="119" t="str">
        <f>VLOOKUP(E108,VIP!$A$2:$O17706,7,FALSE)</f>
        <v>Si</v>
      </c>
      <c r="I108" s="119" t="str">
        <f>VLOOKUP(E108,VIP!$A$2:$O9671,8,FALSE)</f>
        <v>Si</v>
      </c>
      <c r="J108" s="119" t="str">
        <f>VLOOKUP(E108,VIP!$A$2:$O9621,8,FALSE)</f>
        <v>Si</v>
      </c>
      <c r="K108" s="119" t="str">
        <f>VLOOKUP(E108,VIP!$A$2:$O13195,6,0)</f>
        <v>NO</v>
      </c>
      <c r="L108" s="121" t="s">
        <v>2470</v>
      </c>
      <c r="M108" s="157" t="s">
        <v>2597</v>
      </c>
      <c r="N108" s="157" t="s">
        <v>2635</v>
      </c>
      <c r="O108" s="154" t="s">
        <v>2636</v>
      </c>
      <c r="P108" s="140" t="s">
        <v>2638</v>
      </c>
      <c r="Q108" s="117" t="s">
        <v>2470</v>
      </c>
    </row>
    <row r="109" spans="1:17" ht="18" x14ac:dyDescent="0.25">
      <c r="A109" s="119" t="str">
        <f>VLOOKUP(E109,'LISTADO ATM'!$A$2:$C$900,3,0)</f>
        <v>DISTRITO NACIONAL</v>
      </c>
      <c r="B109" s="152" t="s">
        <v>2631</v>
      </c>
      <c r="C109" s="118">
        <v>44309.482511574075</v>
      </c>
      <c r="D109" s="119" t="s">
        <v>2485</v>
      </c>
      <c r="E109" s="120">
        <v>318</v>
      </c>
      <c r="F109" s="154" t="str">
        <f>VLOOKUP(E109,VIP!$A$2:$O12784,2,0)</f>
        <v>DRBR318</v>
      </c>
      <c r="G109" s="119" t="str">
        <f>VLOOKUP(E109,'LISTADO ATM'!$A$2:$B$899,2,0)</f>
        <v>ATM Autoservicio Lope de Vega</v>
      </c>
      <c r="H109" s="119" t="str">
        <f>VLOOKUP(E109,VIP!$A$2:$O17705,7,FALSE)</f>
        <v>Si</v>
      </c>
      <c r="I109" s="119" t="str">
        <f>VLOOKUP(E109,VIP!$A$2:$O9670,8,FALSE)</f>
        <v>Si</v>
      </c>
      <c r="J109" s="119" t="str">
        <f>VLOOKUP(E109,VIP!$A$2:$O9620,8,FALSE)</f>
        <v>Si</v>
      </c>
      <c r="K109" s="119" t="str">
        <f>VLOOKUP(E109,VIP!$A$2:$O13194,6,0)</f>
        <v>NO</v>
      </c>
      <c r="L109" s="121" t="s">
        <v>2470</v>
      </c>
      <c r="M109" s="157" t="s">
        <v>2597</v>
      </c>
      <c r="N109" s="157" t="s">
        <v>2635</v>
      </c>
      <c r="O109" s="154" t="s">
        <v>2636</v>
      </c>
      <c r="P109" s="140" t="s">
        <v>2638</v>
      </c>
      <c r="Q109" s="117" t="s">
        <v>2470</v>
      </c>
    </row>
    <row r="110" spans="1:17" ht="18" x14ac:dyDescent="0.25">
      <c r="A110" s="119" t="str">
        <f>VLOOKUP(E110,'LISTADO ATM'!$A$2:$C$900,3,0)</f>
        <v>SUR</v>
      </c>
      <c r="B110" s="152" t="s">
        <v>2630</v>
      </c>
      <c r="C110" s="118">
        <v>44309.483136574076</v>
      </c>
      <c r="D110" s="119" t="s">
        <v>2485</v>
      </c>
      <c r="E110" s="120">
        <v>101</v>
      </c>
      <c r="F110" s="154" t="str">
        <f>VLOOKUP(E110,VIP!$A$2:$O12783,2,0)</f>
        <v>DRBR101</v>
      </c>
      <c r="G110" s="119" t="str">
        <f>VLOOKUP(E110,'LISTADO ATM'!$A$2:$B$899,2,0)</f>
        <v xml:space="preserve">ATM Oficina San Juan de la Maguana I </v>
      </c>
      <c r="H110" s="119" t="str">
        <f>VLOOKUP(E110,VIP!$A$2:$O17704,7,FALSE)</f>
        <v>Si</v>
      </c>
      <c r="I110" s="119" t="str">
        <f>VLOOKUP(E110,VIP!$A$2:$O9669,8,FALSE)</f>
        <v>Si</v>
      </c>
      <c r="J110" s="119" t="str">
        <f>VLOOKUP(E110,VIP!$A$2:$O9619,8,FALSE)</f>
        <v>Si</v>
      </c>
      <c r="K110" s="119" t="str">
        <f>VLOOKUP(E110,VIP!$A$2:$O13193,6,0)</f>
        <v>SI</v>
      </c>
      <c r="L110" s="121" t="s">
        <v>2470</v>
      </c>
      <c r="M110" s="157" t="s">
        <v>2597</v>
      </c>
      <c r="N110" s="157" t="s">
        <v>2635</v>
      </c>
      <c r="O110" s="154" t="s">
        <v>2636</v>
      </c>
      <c r="P110" s="140" t="s">
        <v>2638</v>
      </c>
      <c r="Q110" s="117" t="s">
        <v>2470</v>
      </c>
    </row>
    <row r="111" spans="1:17" ht="18" x14ac:dyDescent="0.25">
      <c r="A111" s="119" t="str">
        <f>VLOOKUP(E111,'LISTADO ATM'!$A$2:$C$900,3,0)</f>
        <v>SUR</v>
      </c>
      <c r="B111" s="152" t="s">
        <v>2629</v>
      </c>
      <c r="C111" s="118">
        <v>44309.483680555553</v>
      </c>
      <c r="D111" s="119" t="s">
        <v>2485</v>
      </c>
      <c r="E111" s="120">
        <v>871</v>
      </c>
      <c r="F111" s="154" t="str">
        <f>VLOOKUP(E111,VIP!$A$2:$O12782,2,0)</f>
        <v>DRBR871</v>
      </c>
      <c r="G111" s="119" t="str">
        <f>VLOOKUP(E111,'LISTADO ATM'!$A$2:$B$899,2,0)</f>
        <v>ATM Plaza Cultural San Juan</v>
      </c>
      <c r="H111" s="119" t="str">
        <f>VLOOKUP(E111,VIP!$A$2:$O17703,7,FALSE)</f>
        <v>N/A</v>
      </c>
      <c r="I111" s="119" t="str">
        <f>VLOOKUP(E111,VIP!$A$2:$O9668,8,FALSE)</f>
        <v>N/A</v>
      </c>
      <c r="J111" s="119" t="str">
        <f>VLOOKUP(E111,VIP!$A$2:$O9618,8,FALSE)</f>
        <v>N/A</v>
      </c>
      <c r="K111" s="119" t="str">
        <f>VLOOKUP(E111,VIP!$A$2:$O13192,6,0)</f>
        <v>N/A</v>
      </c>
      <c r="L111" s="121" t="s">
        <v>2424</v>
      </c>
      <c r="M111" s="157" t="s">
        <v>2597</v>
      </c>
      <c r="N111" s="157" t="s">
        <v>2635</v>
      </c>
      <c r="O111" s="154" t="s">
        <v>2636</v>
      </c>
      <c r="P111" s="140" t="s">
        <v>2639</v>
      </c>
      <c r="Q111" s="156">
        <v>44309.739583333336</v>
      </c>
    </row>
    <row r="112" spans="1:17" ht="18" x14ac:dyDescent="0.25">
      <c r="A112" s="119" t="str">
        <f>VLOOKUP(E112,'LISTADO ATM'!$A$2:$C$900,3,0)</f>
        <v>ESTE</v>
      </c>
      <c r="B112" s="152" t="s">
        <v>2628</v>
      </c>
      <c r="C112" s="118">
        <v>44309.485949074071</v>
      </c>
      <c r="D112" s="119" t="s">
        <v>2485</v>
      </c>
      <c r="E112" s="120">
        <v>268</v>
      </c>
      <c r="F112" s="154" t="str">
        <f>VLOOKUP(E112,VIP!$A$2:$O12781,2,0)</f>
        <v>DRBR268</v>
      </c>
      <c r="G112" s="119" t="str">
        <f>VLOOKUP(E112,'LISTADO ATM'!$A$2:$B$899,2,0)</f>
        <v xml:space="preserve">ATM Autobanco La Altagracia (Higuey) </v>
      </c>
      <c r="H112" s="119" t="str">
        <f>VLOOKUP(E112,VIP!$A$2:$O17702,7,FALSE)</f>
        <v>Si</v>
      </c>
      <c r="I112" s="119" t="str">
        <f>VLOOKUP(E112,VIP!$A$2:$O9667,8,FALSE)</f>
        <v>Si</v>
      </c>
      <c r="J112" s="119" t="str">
        <f>VLOOKUP(E112,VIP!$A$2:$O9617,8,FALSE)</f>
        <v>Si</v>
      </c>
      <c r="K112" s="119" t="str">
        <f>VLOOKUP(E112,VIP!$A$2:$O13191,6,0)</f>
        <v>NO</v>
      </c>
      <c r="L112" s="121" t="s">
        <v>2470</v>
      </c>
      <c r="M112" s="157" t="s">
        <v>2597</v>
      </c>
      <c r="N112" s="157" t="s">
        <v>2635</v>
      </c>
      <c r="O112" s="154" t="s">
        <v>2636</v>
      </c>
      <c r="P112" s="140" t="s">
        <v>2638</v>
      </c>
      <c r="Q112" s="117" t="s">
        <v>2470</v>
      </c>
    </row>
    <row r="113" spans="1:17" ht="18" x14ac:dyDescent="0.25">
      <c r="A113" s="119" t="str">
        <f>VLOOKUP(E113,'LISTADO ATM'!$A$2:$C$900,3,0)</f>
        <v>NORTE</v>
      </c>
      <c r="B113" s="152" t="s">
        <v>2659</v>
      </c>
      <c r="C113" s="118">
        <v>44309.506111111114</v>
      </c>
      <c r="D113" s="118" t="s">
        <v>2183</v>
      </c>
      <c r="E113" s="120">
        <v>395</v>
      </c>
      <c r="F113" s="154" t="str">
        <f>VLOOKUP(E113,VIP!$A$2:$O12799,2,0)</f>
        <v>DRBR395</v>
      </c>
      <c r="G113" s="119" t="str">
        <f>VLOOKUP(E113,'LISTADO ATM'!$A$2:$B$899,2,0)</f>
        <v xml:space="preserve">ATM UNP Sabana Iglesia </v>
      </c>
      <c r="H113" s="119" t="str">
        <f>VLOOKUP(E113,VIP!$A$2:$O17720,7,FALSE)</f>
        <v>Si</v>
      </c>
      <c r="I113" s="119" t="str">
        <f>VLOOKUP(E113,VIP!$A$2:$O9685,8,FALSE)</f>
        <v>Si</v>
      </c>
      <c r="J113" s="119" t="str">
        <f>VLOOKUP(E113,VIP!$A$2:$O9635,8,FALSE)</f>
        <v>Si</v>
      </c>
      <c r="K113" s="119" t="str">
        <f>VLOOKUP(E113,VIP!$A$2:$O13209,6,0)</f>
        <v>NO</v>
      </c>
      <c r="L113" s="121" t="s">
        <v>2221</v>
      </c>
      <c r="M113" s="157" t="s">
        <v>2597</v>
      </c>
      <c r="N113" s="117" t="s">
        <v>2499</v>
      </c>
      <c r="O113" s="154" t="s">
        <v>2494</v>
      </c>
      <c r="P113" s="140"/>
      <c r="Q113" s="156">
        <v>44309.729166666664</v>
      </c>
    </row>
    <row r="114" spans="1:17" ht="18" x14ac:dyDescent="0.25">
      <c r="A114" s="119" t="str">
        <f>VLOOKUP(E114,'LISTADO ATM'!$A$2:$C$900,3,0)</f>
        <v>NORTE</v>
      </c>
      <c r="B114" s="152" t="s">
        <v>2658</v>
      </c>
      <c r="C114" s="118">
        <v>44309.506805555553</v>
      </c>
      <c r="D114" s="118" t="s">
        <v>2183</v>
      </c>
      <c r="E114" s="120">
        <v>154</v>
      </c>
      <c r="F114" s="154" t="str">
        <f>VLOOKUP(E114,VIP!$A$2:$O12798,2,0)</f>
        <v>DRBR154</v>
      </c>
      <c r="G114" s="119" t="str">
        <f>VLOOKUP(E114,'LISTADO ATM'!$A$2:$B$899,2,0)</f>
        <v xml:space="preserve">ATM Oficina Sánchez </v>
      </c>
      <c r="H114" s="119" t="str">
        <f>VLOOKUP(E114,VIP!$A$2:$O17719,7,FALSE)</f>
        <v>Si</v>
      </c>
      <c r="I114" s="119" t="str">
        <f>VLOOKUP(E114,VIP!$A$2:$O9684,8,FALSE)</f>
        <v>Si</v>
      </c>
      <c r="J114" s="119" t="str">
        <f>VLOOKUP(E114,VIP!$A$2:$O9634,8,FALSE)</f>
        <v>Si</v>
      </c>
      <c r="K114" s="119" t="str">
        <f>VLOOKUP(E114,VIP!$A$2:$O13208,6,0)</f>
        <v>SI</v>
      </c>
      <c r="L114" s="121" t="s">
        <v>2221</v>
      </c>
      <c r="M114" s="117" t="s">
        <v>2458</v>
      </c>
      <c r="N114" s="117" t="s">
        <v>2465</v>
      </c>
      <c r="O114" s="154" t="s">
        <v>2663</v>
      </c>
      <c r="P114" s="140"/>
      <c r="Q114" s="117" t="s">
        <v>2221</v>
      </c>
    </row>
    <row r="115" spans="1:17" ht="18" x14ac:dyDescent="0.25">
      <c r="A115" s="119" t="str">
        <f>VLOOKUP(E115,'LISTADO ATM'!$A$2:$C$900,3,0)</f>
        <v>SUR</v>
      </c>
      <c r="B115" s="152" t="s">
        <v>2657</v>
      </c>
      <c r="C115" s="118">
        <v>44309.510972222219</v>
      </c>
      <c r="D115" s="118" t="s">
        <v>2182</v>
      </c>
      <c r="E115" s="120">
        <v>512</v>
      </c>
      <c r="F115" s="154" t="str">
        <f>VLOOKUP(E115,VIP!$A$2:$O12797,2,0)</f>
        <v>DRBR512</v>
      </c>
      <c r="G115" s="119" t="str">
        <f>VLOOKUP(E115,'LISTADO ATM'!$A$2:$B$899,2,0)</f>
        <v>ATM Plaza Jesús Ferreira</v>
      </c>
      <c r="H115" s="119" t="str">
        <f>VLOOKUP(E115,VIP!$A$2:$O17718,7,FALSE)</f>
        <v>N/A</v>
      </c>
      <c r="I115" s="119" t="str">
        <f>VLOOKUP(E115,VIP!$A$2:$O9683,8,FALSE)</f>
        <v>N/A</v>
      </c>
      <c r="J115" s="119" t="str">
        <f>VLOOKUP(E115,VIP!$A$2:$O9633,8,FALSE)</f>
        <v>N/A</v>
      </c>
      <c r="K115" s="119" t="str">
        <f>VLOOKUP(E115,VIP!$A$2:$O13207,6,0)</f>
        <v>N/A</v>
      </c>
      <c r="L115" s="121" t="s">
        <v>2481</v>
      </c>
      <c r="M115" s="157" t="s">
        <v>2597</v>
      </c>
      <c r="N115" s="117" t="s">
        <v>2499</v>
      </c>
      <c r="O115" s="154" t="s">
        <v>2467</v>
      </c>
      <c r="P115" s="140"/>
      <c r="Q115" s="156">
        <v>44309.743055555555</v>
      </c>
    </row>
    <row r="116" spans="1:17" ht="18" x14ac:dyDescent="0.25">
      <c r="A116" s="119" t="str">
        <f>VLOOKUP(E116,'LISTADO ATM'!$A$2:$C$900,3,0)</f>
        <v>DISTRITO NACIONAL</v>
      </c>
      <c r="B116" s="152" t="s">
        <v>2656</v>
      </c>
      <c r="C116" s="118">
        <v>44309.523668981485</v>
      </c>
      <c r="D116" s="118" t="s">
        <v>2182</v>
      </c>
      <c r="E116" s="120">
        <v>32</v>
      </c>
      <c r="F116" s="154" t="str">
        <f>VLOOKUP(E116,VIP!$A$2:$O12796,2,0)</f>
        <v>DRBR032</v>
      </c>
      <c r="G116" s="119" t="str">
        <f>VLOOKUP(E116,'LISTADO ATM'!$A$2:$B$899,2,0)</f>
        <v xml:space="preserve">ATM Oficina San Martín II </v>
      </c>
      <c r="H116" s="119" t="str">
        <f>VLOOKUP(E116,VIP!$A$2:$O17717,7,FALSE)</f>
        <v>Si</v>
      </c>
      <c r="I116" s="119" t="str">
        <f>VLOOKUP(E116,VIP!$A$2:$O9682,8,FALSE)</f>
        <v>Si</v>
      </c>
      <c r="J116" s="119" t="str">
        <f>VLOOKUP(E116,VIP!$A$2:$O9632,8,FALSE)</f>
        <v>Si</v>
      </c>
      <c r="K116" s="119" t="str">
        <f>VLOOKUP(E116,VIP!$A$2:$O13206,6,0)</f>
        <v>NO</v>
      </c>
      <c r="L116" s="121" t="s">
        <v>2481</v>
      </c>
      <c r="M116" s="117" t="s">
        <v>2458</v>
      </c>
      <c r="N116" s="117" t="s">
        <v>2499</v>
      </c>
      <c r="O116" s="154" t="s">
        <v>2467</v>
      </c>
      <c r="P116" s="140"/>
      <c r="Q116" s="117" t="s">
        <v>2481</v>
      </c>
    </row>
    <row r="117" spans="1:17" ht="18" x14ac:dyDescent="0.25">
      <c r="A117" s="119" t="str">
        <f>VLOOKUP(E117,'LISTADO ATM'!$A$2:$C$900,3,0)</f>
        <v>DISTRITO NACIONAL</v>
      </c>
      <c r="B117" s="152" t="s">
        <v>2655</v>
      </c>
      <c r="C117" s="118">
        <v>44309.525289351855</v>
      </c>
      <c r="D117" s="118" t="s">
        <v>2182</v>
      </c>
      <c r="E117" s="120">
        <v>31</v>
      </c>
      <c r="F117" s="154" t="str">
        <f>VLOOKUP(E117,VIP!$A$2:$O12795,2,0)</f>
        <v>DRBR031</v>
      </c>
      <c r="G117" s="119" t="str">
        <f>VLOOKUP(E117,'LISTADO ATM'!$A$2:$B$899,2,0)</f>
        <v xml:space="preserve">ATM Oficina San Martín I </v>
      </c>
      <c r="H117" s="119" t="str">
        <f>VLOOKUP(E117,VIP!$A$2:$O17716,7,FALSE)</f>
        <v>Si</v>
      </c>
      <c r="I117" s="119" t="str">
        <f>VLOOKUP(E117,VIP!$A$2:$O9681,8,FALSE)</f>
        <v>Si</v>
      </c>
      <c r="J117" s="119" t="str">
        <f>VLOOKUP(E117,VIP!$A$2:$O9631,8,FALSE)</f>
        <v>Si</v>
      </c>
      <c r="K117" s="119" t="str">
        <f>VLOOKUP(E117,VIP!$A$2:$O13205,6,0)</f>
        <v>NO</v>
      </c>
      <c r="L117" s="121" t="s">
        <v>2481</v>
      </c>
      <c r="M117" s="117" t="s">
        <v>2458</v>
      </c>
      <c r="N117" s="117" t="s">
        <v>2499</v>
      </c>
      <c r="O117" s="154" t="s">
        <v>2467</v>
      </c>
      <c r="P117" s="140"/>
      <c r="Q117" s="117" t="s">
        <v>2481</v>
      </c>
    </row>
    <row r="118" spans="1:17" ht="18" x14ac:dyDescent="0.25">
      <c r="A118" s="119" t="str">
        <f>VLOOKUP(E118,'LISTADO ATM'!$A$2:$C$900,3,0)</f>
        <v>ESTE</v>
      </c>
      <c r="B118" s="152" t="s">
        <v>2654</v>
      </c>
      <c r="C118" s="118">
        <v>44309.542210648149</v>
      </c>
      <c r="D118" s="118" t="s">
        <v>2182</v>
      </c>
      <c r="E118" s="120">
        <v>631</v>
      </c>
      <c r="F118" s="154" t="str">
        <f>VLOOKUP(E118,VIP!$A$2:$O12794,2,0)</f>
        <v>DRBR417</v>
      </c>
      <c r="G118" s="119" t="str">
        <f>VLOOKUP(E118,'LISTADO ATM'!$A$2:$B$899,2,0)</f>
        <v xml:space="preserve">ATM ASOCODEQUI (San Pedro) </v>
      </c>
      <c r="H118" s="119" t="str">
        <f>VLOOKUP(E118,VIP!$A$2:$O17715,7,FALSE)</f>
        <v>Si</v>
      </c>
      <c r="I118" s="119" t="str">
        <f>VLOOKUP(E118,VIP!$A$2:$O9680,8,FALSE)</f>
        <v>Si</v>
      </c>
      <c r="J118" s="119" t="str">
        <f>VLOOKUP(E118,VIP!$A$2:$O9630,8,FALSE)</f>
        <v>Si</v>
      </c>
      <c r="K118" s="119" t="str">
        <f>VLOOKUP(E118,VIP!$A$2:$O13204,6,0)</f>
        <v>NO</v>
      </c>
      <c r="L118" s="121" t="s">
        <v>2221</v>
      </c>
      <c r="M118" s="157" t="s">
        <v>2597</v>
      </c>
      <c r="N118" s="117" t="s">
        <v>2499</v>
      </c>
      <c r="O118" s="154" t="s">
        <v>2467</v>
      </c>
      <c r="P118" s="140"/>
      <c r="Q118" s="156">
        <v>44309.713888888888</v>
      </c>
    </row>
    <row r="119" spans="1:17" ht="18" x14ac:dyDescent="0.25">
      <c r="A119" s="119" t="str">
        <f>VLOOKUP(E119,'LISTADO ATM'!$A$2:$C$900,3,0)</f>
        <v>NORTE</v>
      </c>
      <c r="B119" s="152" t="s">
        <v>2653</v>
      </c>
      <c r="C119" s="118">
        <v>44309.542962962965</v>
      </c>
      <c r="D119" s="118" t="s">
        <v>2182</v>
      </c>
      <c r="E119" s="120">
        <v>40</v>
      </c>
      <c r="F119" s="154" t="str">
        <f>VLOOKUP(E119,VIP!$A$2:$O12793,2,0)</f>
        <v>DRBR040</v>
      </c>
      <c r="G119" s="119" t="str">
        <f>VLOOKUP(E119,'LISTADO ATM'!$A$2:$B$899,2,0)</f>
        <v xml:space="preserve">ATM Oficina El Puñal </v>
      </c>
      <c r="H119" s="119" t="str">
        <f>VLOOKUP(E119,VIP!$A$2:$O17714,7,FALSE)</f>
        <v>Si</v>
      </c>
      <c r="I119" s="119" t="str">
        <f>VLOOKUP(E119,VIP!$A$2:$O9679,8,FALSE)</f>
        <v>Si</v>
      </c>
      <c r="J119" s="119" t="str">
        <f>VLOOKUP(E119,VIP!$A$2:$O9629,8,FALSE)</f>
        <v>Si</v>
      </c>
      <c r="K119" s="119" t="str">
        <f>VLOOKUP(E119,VIP!$A$2:$O13203,6,0)</f>
        <v>NO</v>
      </c>
      <c r="L119" s="121" t="s">
        <v>2221</v>
      </c>
      <c r="M119" s="157" t="s">
        <v>2597</v>
      </c>
      <c r="N119" s="117" t="s">
        <v>2465</v>
      </c>
      <c r="O119" s="154" t="s">
        <v>2662</v>
      </c>
      <c r="P119" s="140"/>
      <c r="Q119" s="156">
        <v>44309.730555555558</v>
      </c>
    </row>
    <row r="120" spans="1:17" ht="18" x14ac:dyDescent="0.25">
      <c r="A120" s="119" t="str">
        <f>VLOOKUP(E120,'LISTADO ATM'!$A$2:$C$900,3,0)</f>
        <v>DISTRITO NACIONAL</v>
      </c>
      <c r="B120" s="152" t="s">
        <v>2652</v>
      </c>
      <c r="C120" s="118">
        <v>44309.575289351851</v>
      </c>
      <c r="D120" s="118" t="s">
        <v>2461</v>
      </c>
      <c r="E120" s="120">
        <v>577</v>
      </c>
      <c r="F120" s="154" t="str">
        <f>VLOOKUP(E120,VIP!$A$2:$O12792,2,0)</f>
        <v>DRBR173</v>
      </c>
      <c r="G120" s="119" t="str">
        <f>VLOOKUP(E120,'LISTADO ATM'!$A$2:$B$899,2,0)</f>
        <v xml:space="preserve">ATM Olé Ave. Duarte </v>
      </c>
      <c r="H120" s="119" t="str">
        <f>VLOOKUP(E120,VIP!$A$2:$O17713,7,FALSE)</f>
        <v>Si</v>
      </c>
      <c r="I120" s="119" t="str">
        <f>VLOOKUP(E120,VIP!$A$2:$O9678,8,FALSE)</f>
        <v>Si</v>
      </c>
      <c r="J120" s="119" t="str">
        <f>VLOOKUP(E120,VIP!$A$2:$O9628,8,FALSE)</f>
        <v>Si</v>
      </c>
      <c r="K120" s="119" t="str">
        <f>VLOOKUP(E120,VIP!$A$2:$O13202,6,0)</f>
        <v>SI</v>
      </c>
      <c r="L120" s="121" t="s">
        <v>2452</v>
      </c>
      <c r="M120" s="117" t="s">
        <v>2458</v>
      </c>
      <c r="N120" s="117" t="s">
        <v>2465</v>
      </c>
      <c r="O120" s="154" t="s">
        <v>2466</v>
      </c>
      <c r="P120" s="140"/>
      <c r="Q120" s="117" t="s">
        <v>2452</v>
      </c>
    </row>
    <row r="121" spans="1:17" ht="18" x14ac:dyDescent="0.25">
      <c r="A121" s="119" t="str">
        <f>VLOOKUP(E121,'LISTADO ATM'!$A$2:$C$900,3,0)</f>
        <v>DISTRITO NACIONAL</v>
      </c>
      <c r="B121" s="152" t="s">
        <v>2651</v>
      </c>
      <c r="C121" s="118">
        <v>44309.580428240741</v>
      </c>
      <c r="D121" s="118" t="s">
        <v>2485</v>
      </c>
      <c r="E121" s="120">
        <v>234</v>
      </c>
      <c r="F121" s="154" t="str">
        <f>VLOOKUP(E121,VIP!$A$2:$O12791,2,0)</f>
        <v>DRBR234</v>
      </c>
      <c r="G121" s="119" t="str">
        <f>VLOOKUP(E121,'LISTADO ATM'!$A$2:$B$899,2,0)</f>
        <v xml:space="preserve">ATM Oficina Boca Chica I </v>
      </c>
      <c r="H121" s="119" t="str">
        <f>VLOOKUP(E121,VIP!$A$2:$O17712,7,FALSE)</f>
        <v>Si</v>
      </c>
      <c r="I121" s="119" t="str">
        <f>VLOOKUP(E121,VIP!$A$2:$O9677,8,FALSE)</f>
        <v>Si</v>
      </c>
      <c r="J121" s="119" t="str">
        <f>VLOOKUP(E121,VIP!$A$2:$O9627,8,FALSE)</f>
        <v>Si</v>
      </c>
      <c r="K121" s="119" t="str">
        <f>VLOOKUP(E121,VIP!$A$2:$O13201,6,0)</f>
        <v>NO</v>
      </c>
      <c r="L121" s="121" t="s">
        <v>2421</v>
      </c>
      <c r="M121" s="157" t="s">
        <v>2597</v>
      </c>
      <c r="N121" s="117" t="s">
        <v>2465</v>
      </c>
      <c r="O121" s="154" t="s">
        <v>2486</v>
      </c>
      <c r="P121" s="140"/>
      <c r="Q121" s="156">
        <v>44309.739583333336</v>
      </c>
    </row>
    <row r="122" spans="1:17" ht="18" x14ac:dyDescent="0.25">
      <c r="A122" s="119" t="str">
        <f>VLOOKUP(E122,'LISTADO ATM'!$A$2:$C$900,3,0)</f>
        <v>DISTRITO NACIONAL</v>
      </c>
      <c r="B122" s="152" t="s">
        <v>2650</v>
      </c>
      <c r="C122" s="118">
        <v>44309.583692129629</v>
      </c>
      <c r="D122" s="118" t="s">
        <v>2182</v>
      </c>
      <c r="E122" s="120">
        <v>326</v>
      </c>
      <c r="F122" s="154" t="str">
        <f>VLOOKUP(E122,VIP!$A$2:$O12790,2,0)</f>
        <v>DRBR326</v>
      </c>
      <c r="G122" s="119" t="str">
        <f>VLOOKUP(E122,'LISTADO ATM'!$A$2:$B$899,2,0)</f>
        <v>ATM Autoservicio Jiménez Moya II</v>
      </c>
      <c r="H122" s="119" t="str">
        <f>VLOOKUP(E122,VIP!$A$2:$O17711,7,FALSE)</f>
        <v>Si</v>
      </c>
      <c r="I122" s="119" t="str">
        <f>VLOOKUP(E122,VIP!$A$2:$O9676,8,FALSE)</f>
        <v>Si</v>
      </c>
      <c r="J122" s="119" t="str">
        <f>VLOOKUP(E122,VIP!$A$2:$O9626,8,FALSE)</f>
        <v>Si</v>
      </c>
      <c r="K122" s="119" t="str">
        <f>VLOOKUP(E122,VIP!$A$2:$O13200,6,0)</f>
        <v>NO</v>
      </c>
      <c r="L122" s="121" t="s">
        <v>2481</v>
      </c>
      <c r="M122" s="117" t="s">
        <v>2458</v>
      </c>
      <c r="N122" s="117" t="s">
        <v>2499</v>
      </c>
      <c r="O122" s="154" t="s">
        <v>2467</v>
      </c>
      <c r="P122" s="140"/>
      <c r="Q122" s="117" t="s">
        <v>2481</v>
      </c>
    </row>
    <row r="123" spans="1:17" ht="18" x14ac:dyDescent="0.25">
      <c r="A123" s="119" t="str">
        <f>VLOOKUP(E123,'LISTADO ATM'!$A$2:$C$900,3,0)</f>
        <v>ESTE</v>
      </c>
      <c r="B123" s="152" t="s">
        <v>2649</v>
      </c>
      <c r="C123" s="118">
        <v>44309.583935185183</v>
      </c>
      <c r="D123" s="118" t="s">
        <v>2461</v>
      </c>
      <c r="E123" s="120">
        <v>613</v>
      </c>
      <c r="F123" s="154" t="str">
        <f>VLOOKUP(E123,VIP!$A$2:$O12789,2,0)</f>
        <v>DRBR145</v>
      </c>
      <c r="G123" s="119" t="str">
        <f>VLOOKUP(E123,'LISTADO ATM'!$A$2:$B$899,2,0)</f>
        <v xml:space="preserve">ATM Almacenes Zaglul (La Altagracia) </v>
      </c>
      <c r="H123" s="119" t="str">
        <f>VLOOKUP(E123,VIP!$A$2:$O17710,7,FALSE)</f>
        <v>Si</v>
      </c>
      <c r="I123" s="119" t="str">
        <f>VLOOKUP(E123,VIP!$A$2:$O9675,8,FALSE)</f>
        <v>Si</v>
      </c>
      <c r="J123" s="119" t="str">
        <f>VLOOKUP(E123,VIP!$A$2:$O9625,8,FALSE)</f>
        <v>Si</v>
      </c>
      <c r="K123" s="119" t="str">
        <f>VLOOKUP(E123,VIP!$A$2:$O13199,6,0)</f>
        <v>NO</v>
      </c>
      <c r="L123" s="121" t="s">
        <v>2421</v>
      </c>
      <c r="M123" s="157" t="s">
        <v>2597</v>
      </c>
      <c r="N123" s="117" t="s">
        <v>2465</v>
      </c>
      <c r="O123" s="154" t="s">
        <v>2466</v>
      </c>
      <c r="P123" s="140"/>
      <c r="Q123" s="156">
        <v>44309.737500000003</v>
      </c>
    </row>
    <row r="124" spans="1:17" ht="18" x14ac:dyDescent="0.25">
      <c r="A124" s="119" t="str">
        <f>VLOOKUP(E124,'LISTADO ATM'!$A$2:$C$900,3,0)</f>
        <v>DISTRITO NACIONAL</v>
      </c>
      <c r="B124" s="152" t="s">
        <v>2648</v>
      </c>
      <c r="C124" s="118">
        <v>44309.586296296293</v>
      </c>
      <c r="D124" s="118" t="s">
        <v>2182</v>
      </c>
      <c r="E124" s="120">
        <v>793</v>
      </c>
      <c r="F124" s="154" t="str">
        <f>VLOOKUP(E124,VIP!$A$2:$O12788,2,0)</f>
        <v>DRBR793</v>
      </c>
      <c r="G124" s="119" t="str">
        <f>VLOOKUP(E124,'LISTADO ATM'!$A$2:$B$899,2,0)</f>
        <v xml:space="preserve">ATM Centro de Caja Agora Mall </v>
      </c>
      <c r="H124" s="119" t="str">
        <f>VLOOKUP(E124,VIP!$A$2:$O17709,7,FALSE)</f>
        <v>Si</v>
      </c>
      <c r="I124" s="119" t="str">
        <f>VLOOKUP(E124,VIP!$A$2:$O9674,8,FALSE)</f>
        <v>Si</v>
      </c>
      <c r="J124" s="119" t="str">
        <f>VLOOKUP(E124,VIP!$A$2:$O9624,8,FALSE)</f>
        <v>Si</v>
      </c>
      <c r="K124" s="119" t="str">
        <f>VLOOKUP(E124,VIP!$A$2:$O13198,6,0)</f>
        <v>NO</v>
      </c>
      <c r="L124" s="121" t="s">
        <v>2481</v>
      </c>
      <c r="M124" s="117" t="s">
        <v>2458</v>
      </c>
      <c r="N124" s="117" t="s">
        <v>2499</v>
      </c>
      <c r="O124" s="154" t="s">
        <v>2467</v>
      </c>
      <c r="P124" s="140"/>
      <c r="Q124" s="117" t="s">
        <v>2481</v>
      </c>
    </row>
    <row r="125" spans="1:17" ht="18" x14ac:dyDescent="0.25">
      <c r="A125" s="119" t="str">
        <f>VLOOKUP(E125,'LISTADO ATM'!$A$2:$C$900,3,0)</f>
        <v>NORTE</v>
      </c>
      <c r="B125" s="152" t="s">
        <v>2647</v>
      </c>
      <c r="C125" s="118">
        <v>44309.586875000001</v>
      </c>
      <c r="D125" s="118" t="s">
        <v>2627</v>
      </c>
      <c r="E125" s="120">
        <v>732</v>
      </c>
      <c r="F125" s="154" t="str">
        <f>VLOOKUP(E125,VIP!$A$2:$O12787,2,0)</f>
        <v>DRBR12H</v>
      </c>
      <c r="G125" s="119" t="str">
        <f>VLOOKUP(E125,'LISTADO ATM'!$A$2:$B$899,2,0)</f>
        <v xml:space="preserve">ATM Molino del Valle (Santiago) </v>
      </c>
      <c r="H125" s="119" t="str">
        <f>VLOOKUP(E125,VIP!$A$2:$O17708,7,FALSE)</f>
        <v>Si</v>
      </c>
      <c r="I125" s="119" t="str">
        <f>VLOOKUP(E125,VIP!$A$2:$O9673,8,FALSE)</f>
        <v>Si</v>
      </c>
      <c r="J125" s="119" t="str">
        <f>VLOOKUP(E125,VIP!$A$2:$O9623,8,FALSE)</f>
        <v>Si</v>
      </c>
      <c r="K125" s="119" t="str">
        <f>VLOOKUP(E125,VIP!$A$2:$O13197,6,0)</f>
        <v>NO</v>
      </c>
      <c r="L125" s="121" t="s">
        <v>2421</v>
      </c>
      <c r="M125" s="117" t="s">
        <v>2458</v>
      </c>
      <c r="N125" s="117" t="s">
        <v>2465</v>
      </c>
      <c r="O125" s="154" t="s">
        <v>2626</v>
      </c>
      <c r="P125" s="140"/>
      <c r="Q125" s="117" t="s">
        <v>2421</v>
      </c>
    </row>
    <row r="126" spans="1:17" ht="18" x14ac:dyDescent="0.25">
      <c r="A126" s="119" t="str">
        <f>VLOOKUP(E126,'LISTADO ATM'!$A$2:$C$900,3,0)</f>
        <v>DISTRITO NACIONAL</v>
      </c>
      <c r="B126" s="152" t="s">
        <v>2646</v>
      </c>
      <c r="C126" s="118">
        <v>44309.595289351855</v>
      </c>
      <c r="D126" s="118" t="s">
        <v>2182</v>
      </c>
      <c r="E126" s="120">
        <v>515</v>
      </c>
      <c r="F126" s="154" t="str">
        <f>VLOOKUP(E126,VIP!$A$2:$O12786,2,0)</f>
        <v>DRBR515</v>
      </c>
      <c r="G126" s="119" t="str">
        <f>VLOOKUP(E126,'LISTADO ATM'!$A$2:$B$899,2,0)</f>
        <v xml:space="preserve">ATM Oficina Agora Mall I </v>
      </c>
      <c r="H126" s="119" t="str">
        <f>VLOOKUP(E126,VIP!$A$2:$O17707,7,FALSE)</f>
        <v>Si</v>
      </c>
      <c r="I126" s="119" t="str">
        <f>VLOOKUP(E126,VIP!$A$2:$O9672,8,FALSE)</f>
        <v>Si</v>
      </c>
      <c r="J126" s="119" t="str">
        <f>VLOOKUP(E126,VIP!$A$2:$O9622,8,FALSE)</f>
        <v>Si</v>
      </c>
      <c r="K126" s="119" t="str">
        <f>VLOOKUP(E126,VIP!$A$2:$O13196,6,0)</f>
        <v>SI</v>
      </c>
      <c r="L126" s="121" t="s">
        <v>2481</v>
      </c>
      <c r="M126" s="117" t="s">
        <v>2458</v>
      </c>
      <c r="N126" s="117" t="s">
        <v>2499</v>
      </c>
      <c r="O126" s="154" t="s">
        <v>2467</v>
      </c>
      <c r="P126" s="140"/>
      <c r="Q126" s="117" t="s">
        <v>2481</v>
      </c>
    </row>
    <row r="127" spans="1:17" ht="18" x14ac:dyDescent="0.25">
      <c r="A127" s="119" t="str">
        <f>VLOOKUP(E127,'LISTADO ATM'!$A$2:$C$900,3,0)</f>
        <v>DISTRITO NACIONAL</v>
      </c>
      <c r="B127" s="152" t="s">
        <v>2645</v>
      </c>
      <c r="C127" s="118">
        <v>44309.601087962961</v>
      </c>
      <c r="D127" s="118" t="s">
        <v>2461</v>
      </c>
      <c r="E127" s="120">
        <v>319</v>
      </c>
      <c r="F127" s="154" t="str">
        <f>VLOOKUP(E127,VIP!$A$2:$O12785,2,0)</f>
        <v>DRBR319</v>
      </c>
      <c r="G127" s="119" t="str">
        <f>VLOOKUP(E127,'LISTADO ATM'!$A$2:$B$899,2,0)</f>
        <v>ATM Autobanco Lopez de Vega</v>
      </c>
      <c r="H127" s="119" t="str">
        <f>VLOOKUP(E127,VIP!$A$2:$O17706,7,FALSE)</f>
        <v>Si</v>
      </c>
      <c r="I127" s="119" t="str">
        <f>VLOOKUP(E127,VIP!$A$2:$O9671,8,FALSE)</f>
        <v>Si</v>
      </c>
      <c r="J127" s="119" t="str">
        <f>VLOOKUP(E127,VIP!$A$2:$O9621,8,FALSE)</f>
        <v>Si</v>
      </c>
      <c r="K127" s="119" t="str">
        <f>VLOOKUP(E127,VIP!$A$2:$O13195,6,0)</f>
        <v>NO</v>
      </c>
      <c r="L127" s="121" t="s">
        <v>2421</v>
      </c>
      <c r="M127" s="157" t="s">
        <v>2597</v>
      </c>
      <c r="N127" s="117" t="s">
        <v>2465</v>
      </c>
      <c r="O127" s="154" t="s">
        <v>2466</v>
      </c>
      <c r="P127" s="140"/>
      <c r="Q127" s="156">
        <v>44309.731249999997</v>
      </c>
    </row>
    <row r="128" spans="1:17" ht="18" x14ac:dyDescent="0.25">
      <c r="A128" s="119" t="str">
        <f>VLOOKUP(E128,'LISTADO ATM'!$A$2:$C$900,3,0)</f>
        <v>DISTRITO NACIONAL</v>
      </c>
      <c r="B128" s="152" t="s">
        <v>2644</v>
      </c>
      <c r="C128" s="118">
        <v>44309.603182870371</v>
      </c>
      <c r="D128" s="118" t="s">
        <v>2485</v>
      </c>
      <c r="E128" s="120">
        <v>390</v>
      </c>
      <c r="F128" s="154" t="str">
        <f>VLOOKUP(E128,VIP!$A$2:$O12784,2,0)</f>
        <v>DRBR390</v>
      </c>
      <c r="G128" s="119" t="str">
        <f>VLOOKUP(E128,'LISTADO ATM'!$A$2:$B$899,2,0)</f>
        <v xml:space="preserve">ATM Oficina Boca Chica II </v>
      </c>
      <c r="H128" s="119" t="str">
        <f>VLOOKUP(E128,VIP!$A$2:$O17705,7,FALSE)</f>
        <v>Si</v>
      </c>
      <c r="I128" s="119" t="str">
        <f>VLOOKUP(E128,VIP!$A$2:$O9670,8,FALSE)</f>
        <v>Si</v>
      </c>
      <c r="J128" s="119" t="str">
        <f>VLOOKUP(E128,VIP!$A$2:$O9620,8,FALSE)</f>
        <v>Si</v>
      </c>
      <c r="K128" s="119" t="str">
        <f>VLOOKUP(E128,VIP!$A$2:$O13194,6,0)</f>
        <v>NO</v>
      </c>
      <c r="L128" s="121" t="s">
        <v>2421</v>
      </c>
      <c r="M128" s="157" t="s">
        <v>2597</v>
      </c>
      <c r="N128" s="117" t="s">
        <v>2465</v>
      </c>
      <c r="O128" s="154" t="s">
        <v>2486</v>
      </c>
      <c r="P128" s="140"/>
      <c r="Q128" s="156">
        <v>44309.738194444442</v>
      </c>
    </row>
    <row r="129" spans="1:17" ht="18" x14ac:dyDescent="0.25">
      <c r="A129" s="119" t="str">
        <f>VLOOKUP(E129,'LISTADO ATM'!$A$2:$C$900,3,0)</f>
        <v>DISTRITO NACIONAL</v>
      </c>
      <c r="B129" s="152" t="s">
        <v>2644</v>
      </c>
      <c r="C129" s="118">
        <v>44309.603182870371</v>
      </c>
      <c r="D129" s="118" t="s">
        <v>2485</v>
      </c>
      <c r="E129" s="120">
        <v>390</v>
      </c>
      <c r="F129" s="154" t="str">
        <f>VLOOKUP(E129,VIP!$A$2:$O12845,2,0)</f>
        <v>DRBR390</v>
      </c>
      <c r="G129" s="119" t="str">
        <f>VLOOKUP(E129,'LISTADO ATM'!$A$2:$B$899,2,0)</f>
        <v xml:space="preserve">ATM Oficina Boca Chica II </v>
      </c>
      <c r="H129" s="119" t="str">
        <f>VLOOKUP(E129,VIP!$A$2:$O17766,7,FALSE)</f>
        <v>Si</v>
      </c>
      <c r="I129" s="119" t="str">
        <f>VLOOKUP(E129,VIP!$A$2:$O9731,8,FALSE)</f>
        <v>Si</v>
      </c>
      <c r="J129" s="119" t="str">
        <f>VLOOKUP(E129,VIP!$A$2:$O9681,8,FALSE)</f>
        <v>Si</v>
      </c>
      <c r="K129" s="119" t="str">
        <f>VLOOKUP(E129,VIP!$A$2:$O13255,6,0)</f>
        <v>NO</v>
      </c>
      <c r="L129" s="121" t="s">
        <v>2421</v>
      </c>
      <c r="M129" s="157" t="s">
        <v>2597</v>
      </c>
      <c r="N129" s="157" t="s">
        <v>2465</v>
      </c>
      <c r="O129" s="154" t="s">
        <v>2486</v>
      </c>
      <c r="P129" s="140"/>
      <c r="Q129" s="156">
        <v>44309.770138888889</v>
      </c>
    </row>
    <row r="130" spans="1:17" ht="18" x14ac:dyDescent="0.25">
      <c r="A130" s="119" t="str">
        <f>VLOOKUP(E130,'LISTADO ATM'!$A$2:$C$900,3,0)</f>
        <v>DISTRITO NACIONAL</v>
      </c>
      <c r="B130" s="152" t="s">
        <v>2643</v>
      </c>
      <c r="C130" s="118">
        <v>44309.608148148145</v>
      </c>
      <c r="D130" s="118" t="s">
        <v>2461</v>
      </c>
      <c r="E130" s="120">
        <v>713</v>
      </c>
      <c r="F130" s="154" t="str">
        <f>VLOOKUP(E130,VIP!$A$2:$O12783,2,0)</f>
        <v>DRBR016</v>
      </c>
      <c r="G130" s="119" t="str">
        <f>VLOOKUP(E130,'LISTADO ATM'!$A$2:$B$899,2,0)</f>
        <v xml:space="preserve">ATM Oficina Las Américas </v>
      </c>
      <c r="H130" s="119" t="str">
        <f>VLOOKUP(E130,VIP!$A$2:$O17704,7,FALSE)</f>
        <v>Si</v>
      </c>
      <c r="I130" s="119" t="str">
        <f>VLOOKUP(E130,VIP!$A$2:$O9669,8,FALSE)</f>
        <v>Si</v>
      </c>
      <c r="J130" s="119" t="str">
        <f>VLOOKUP(E130,VIP!$A$2:$O9619,8,FALSE)</f>
        <v>Si</v>
      </c>
      <c r="K130" s="119" t="str">
        <f>VLOOKUP(E130,VIP!$A$2:$O13193,6,0)</f>
        <v>NO</v>
      </c>
      <c r="L130" s="121" t="s">
        <v>2421</v>
      </c>
      <c r="M130" s="157" t="s">
        <v>2597</v>
      </c>
      <c r="N130" s="117" t="s">
        <v>2465</v>
      </c>
      <c r="O130" s="154" t="s">
        <v>2466</v>
      </c>
      <c r="P130" s="140"/>
      <c r="Q130" s="156">
        <v>44309.743055555555</v>
      </c>
    </row>
    <row r="131" spans="1:17" ht="18" x14ac:dyDescent="0.25">
      <c r="A131" s="119" t="str">
        <f>VLOOKUP(E131,'LISTADO ATM'!$A$2:$C$900,3,0)</f>
        <v>DISTRITO NACIONAL</v>
      </c>
      <c r="B131" s="152" t="s">
        <v>2643</v>
      </c>
      <c r="C131" s="118">
        <v>44309.608148148145</v>
      </c>
      <c r="D131" s="118" t="s">
        <v>2461</v>
      </c>
      <c r="E131" s="120">
        <v>713</v>
      </c>
      <c r="F131" s="154" t="str">
        <f>VLOOKUP(E131,VIP!$A$2:$O12844,2,0)</f>
        <v>DRBR016</v>
      </c>
      <c r="G131" s="119" t="str">
        <f>VLOOKUP(E131,'LISTADO ATM'!$A$2:$B$899,2,0)</f>
        <v xml:space="preserve">ATM Oficina Las Américas </v>
      </c>
      <c r="H131" s="119" t="str">
        <f>VLOOKUP(E131,VIP!$A$2:$O17765,7,FALSE)</f>
        <v>Si</v>
      </c>
      <c r="I131" s="119" t="str">
        <f>VLOOKUP(E131,VIP!$A$2:$O9730,8,FALSE)</f>
        <v>Si</v>
      </c>
      <c r="J131" s="119" t="str">
        <f>VLOOKUP(E131,VIP!$A$2:$O9680,8,FALSE)</f>
        <v>Si</v>
      </c>
      <c r="K131" s="119" t="str">
        <f>VLOOKUP(E131,VIP!$A$2:$O13254,6,0)</f>
        <v>NO</v>
      </c>
      <c r="L131" s="121" t="s">
        <v>2421</v>
      </c>
      <c r="M131" s="157" t="s">
        <v>2597</v>
      </c>
      <c r="N131" s="157" t="s">
        <v>2465</v>
      </c>
      <c r="O131" s="154" t="s">
        <v>2466</v>
      </c>
      <c r="P131" s="140"/>
      <c r="Q131" s="156">
        <v>44309.770833333336</v>
      </c>
    </row>
    <row r="132" spans="1:17" ht="18" x14ac:dyDescent="0.25">
      <c r="A132" s="119" t="str">
        <f>VLOOKUP(E132,'LISTADO ATM'!$A$2:$C$900,3,0)</f>
        <v>SUR</v>
      </c>
      <c r="B132" s="152" t="s">
        <v>2642</v>
      </c>
      <c r="C132" s="118">
        <v>44309.617210648146</v>
      </c>
      <c r="D132" s="118" t="s">
        <v>2485</v>
      </c>
      <c r="E132" s="120">
        <v>962</v>
      </c>
      <c r="F132" s="154" t="str">
        <f>VLOOKUP(E132,VIP!$A$2:$O12843,2,0)</f>
        <v>DRBR962</v>
      </c>
      <c r="G132" s="119" t="str">
        <f>VLOOKUP(E132,'LISTADO ATM'!$A$2:$B$899,2,0)</f>
        <v xml:space="preserve">ATM Oficina Villa Ofelia II (San Juan) </v>
      </c>
      <c r="H132" s="119" t="str">
        <f>VLOOKUP(E132,VIP!$A$2:$O17764,7,FALSE)</f>
        <v>Si</v>
      </c>
      <c r="I132" s="119" t="str">
        <f>VLOOKUP(E132,VIP!$A$2:$O9729,8,FALSE)</f>
        <v>Si</v>
      </c>
      <c r="J132" s="119" t="str">
        <f>VLOOKUP(E132,VIP!$A$2:$O9679,8,FALSE)</f>
        <v>Si</v>
      </c>
      <c r="K132" s="119" t="str">
        <f>VLOOKUP(E132,VIP!$A$2:$O13253,6,0)</f>
        <v>NO</v>
      </c>
      <c r="L132" s="121" t="s">
        <v>2711</v>
      </c>
      <c r="M132" s="157" t="s">
        <v>2597</v>
      </c>
      <c r="N132" s="157" t="s">
        <v>2465</v>
      </c>
      <c r="O132" s="154" t="s">
        <v>2486</v>
      </c>
      <c r="P132" s="140"/>
      <c r="Q132" s="156">
        <v>44309.770138888889</v>
      </c>
    </row>
    <row r="133" spans="1:17" ht="18" x14ac:dyDescent="0.25">
      <c r="A133" s="119" t="str">
        <f>VLOOKUP(E133,'LISTADO ATM'!$A$2:$C$900,3,0)</f>
        <v>SUR</v>
      </c>
      <c r="B133" s="152" t="s">
        <v>2642</v>
      </c>
      <c r="C133" s="118">
        <v>44309.617210648146</v>
      </c>
      <c r="D133" s="118" t="s">
        <v>2485</v>
      </c>
      <c r="E133" s="120">
        <v>962</v>
      </c>
      <c r="F133" s="154" t="str">
        <f>VLOOKUP(E133,VIP!$A$2:$O12782,2,0)</f>
        <v>DRBR962</v>
      </c>
      <c r="G133" s="119" t="str">
        <f>VLOOKUP(E133,'LISTADO ATM'!$A$2:$B$899,2,0)</f>
        <v xml:space="preserve">ATM Oficina Villa Ofelia II (San Juan) </v>
      </c>
      <c r="H133" s="119" t="str">
        <f>VLOOKUP(E133,VIP!$A$2:$O17703,7,FALSE)</f>
        <v>Si</v>
      </c>
      <c r="I133" s="119" t="str">
        <f>VLOOKUP(E133,VIP!$A$2:$O9668,8,FALSE)</f>
        <v>Si</v>
      </c>
      <c r="J133" s="119" t="str">
        <f>VLOOKUP(E133,VIP!$A$2:$O9618,8,FALSE)</f>
        <v>Si</v>
      </c>
      <c r="K133" s="119" t="str">
        <f>VLOOKUP(E133,VIP!$A$2:$O13192,6,0)</f>
        <v>NO</v>
      </c>
      <c r="L133" s="121" t="s">
        <v>2452</v>
      </c>
      <c r="M133" s="157" t="s">
        <v>2597</v>
      </c>
      <c r="N133" s="117" t="s">
        <v>2465</v>
      </c>
      <c r="O133" s="154" t="s">
        <v>2486</v>
      </c>
      <c r="P133" s="140"/>
      <c r="Q133" s="156">
        <v>44309.736111111109</v>
      </c>
    </row>
    <row r="134" spans="1:17" ht="18" x14ac:dyDescent="0.25">
      <c r="A134" s="119" t="str">
        <f>VLOOKUP(E134,'LISTADO ATM'!$A$2:$C$900,3,0)</f>
        <v>ESTE</v>
      </c>
      <c r="B134" s="152" t="s">
        <v>2671</v>
      </c>
      <c r="C134" s="118">
        <v>44309.622037037036</v>
      </c>
      <c r="D134" s="118" t="s">
        <v>2485</v>
      </c>
      <c r="E134" s="120">
        <v>268</v>
      </c>
      <c r="F134" s="154" t="str">
        <f>VLOOKUP(E134,VIP!$A$2:$O12808,2,0)</f>
        <v>DRBR268</v>
      </c>
      <c r="G134" s="119" t="str">
        <f>VLOOKUP(E134,'LISTADO ATM'!$A$2:$B$899,2,0)</f>
        <v xml:space="preserve">ATM Autobanco La Altagracia (Higuey) </v>
      </c>
      <c r="H134" s="119" t="str">
        <f>VLOOKUP(E134,VIP!$A$2:$O17729,7,FALSE)</f>
        <v>Si</v>
      </c>
      <c r="I134" s="119" t="str">
        <f>VLOOKUP(E134,VIP!$A$2:$O9694,8,FALSE)</f>
        <v>Si</v>
      </c>
      <c r="J134" s="119" t="str">
        <f>VLOOKUP(E134,VIP!$A$2:$O9644,8,FALSE)</f>
        <v>Si</v>
      </c>
      <c r="K134" s="119" t="str">
        <f>VLOOKUP(E134,VIP!$A$2:$O13218,6,0)</f>
        <v>NO</v>
      </c>
      <c r="L134" s="121" t="s">
        <v>2470</v>
      </c>
      <c r="M134" s="157" t="s">
        <v>2597</v>
      </c>
      <c r="N134" s="157" t="s">
        <v>2635</v>
      </c>
      <c r="O134" s="154" t="s">
        <v>2636</v>
      </c>
      <c r="P134" s="140" t="s">
        <v>2638</v>
      </c>
      <c r="Q134" s="117" t="s">
        <v>2470</v>
      </c>
    </row>
    <row r="135" spans="1:17" ht="18" x14ac:dyDescent="0.25">
      <c r="A135" s="119" t="str">
        <f>VLOOKUP(E135,'LISTADO ATM'!$A$2:$C$900,3,0)</f>
        <v>DISTRITO NACIONAL</v>
      </c>
      <c r="B135" s="152" t="s">
        <v>2670</v>
      </c>
      <c r="C135" s="118">
        <v>44309.623819444445</v>
      </c>
      <c r="D135" s="118" t="s">
        <v>2485</v>
      </c>
      <c r="E135" s="120">
        <v>735</v>
      </c>
      <c r="F135" s="154" t="str">
        <f>VLOOKUP(E135,VIP!$A$2:$O12807,2,0)</f>
        <v>DRBR179</v>
      </c>
      <c r="G135" s="119" t="str">
        <f>VLOOKUP(E135,'LISTADO ATM'!$A$2:$B$899,2,0)</f>
        <v xml:space="preserve">ATM Oficina Independencia II  </v>
      </c>
      <c r="H135" s="119" t="str">
        <f>VLOOKUP(E135,VIP!$A$2:$O17728,7,FALSE)</f>
        <v>Si</v>
      </c>
      <c r="I135" s="119" t="str">
        <f>VLOOKUP(E135,VIP!$A$2:$O9693,8,FALSE)</f>
        <v>Si</v>
      </c>
      <c r="J135" s="119" t="str">
        <f>VLOOKUP(E135,VIP!$A$2:$O9643,8,FALSE)</f>
        <v>Si</v>
      </c>
      <c r="K135" s="119" t="str">
        <f>VLOOKUP(E135,VIP!$A$2:$O13217,6,0)</f>
        <v>NO</v>
      </c>
      <c r="L135" s="121" t="s">
        <v>2470</v>
      </c>
      <c r="M135" s="157" t="s">
        <v>2597</v>
      </c>
      <c r="N135" s="157" t="s">
        <v>2635</v>
      </c>
      <c r="O135" s="154" t="s">
        <v>2636</v>
      </c>
      <c r="P135" s="140" t="s">
        <v>2638</v>
      </c>
      <c r="Q135" s="117" t="s">
        <v>2470</v>
      </c>
    </row>
    <row r="136" spans="1:17" ht="18" x14ac:dyDescent="0.25">
      <c r="A136" s="119" t="str">
        <f>VLOOKUP(E136,'LISTADO ATM'!$A$2:$C$900,3,0)</f>
        <v>NORTE</v>
      </c>
      <c r="B136" s="152" t="s">
        <v>2669</v>
      </c>
      <c r="C136" s="118">
        <v>44309.625810185185</v>
      </c>
      <c r="D136" s="118" t="s">
        <v>2485</v>
      </c>
      <c r="E136" s="120">
        <v>603</v>
      </c>
      <c r="F136" s="154" t="str">
        <f>VLOOKUP(E136,VIP!$A$2:$O12806,2,0)</f>
        <v>DRBR126</v>
      </c>
      <c r="G136" s="119" t="str">
        <f>VLOOKUP(E136,'LISTADO ATM'!$A$2:$B$899,2,0)</f>
        <v xml:space="preserve">ATM Zona Franca (Santiago) II </v>
      </c>
      <c r="H136" s="119" t="str">
        <f>VLOOKUP(E136,VIP!$A$2:$O17727,7,FALSE)</f>
        <v>Si</v>
      </c>
      <c r="I136" s="119" t="str">
        <f>VLOOKUP(E136,VIP!$A$2:$O9692,8,FALSE)</f>
        <v>Si</v>
      </c>
      <c r="J136" s="119" t="str">
        <f>VLOOKUP(E136,VIP!$A$2:$O9642,8,FALSE)</f>
        <v>Si</v>
      </c>
      <c r="K136" s="119" t="str">
        <f>VLOOKUP(E136,VIP!$A$2:$O13216,6,0)</f>
        <v>NO</v>
      </c>
      <c r="L136" s="121" t="s">
        <v>2424</v>
      </c>
      <c r="M136" s="157" t="s">
        <v>2597</v>
      </c>
      <c r="N136" s="157" t="s">
        <v>2635</v>
      </c>
      <c r="O136" s="154" t="s">
        <v>2636</v>
      </c>
      <c r="P136" s="140" t="s">
        <v>2639</v>
      </c>
      <c r="Q136" s="156">
        <v>44309.739583333336</v>
      </c>
    </row>
    <row r="137" spans="1:17" ht="18" x14ac:dyDescent="0.25">
      <c r="A137" s="119" t="str">
        <f>VLOOKUP(E137,'LISTADO ATM'!$A$2:$C$900,3,0)</f>
        <v>NORTE</v>
      </c>
      <c r="B137" s="152" t="s">
        <v>2668</v>
      </c>
      <c r="C137" s="118">
        <v>44309.626273148147</v>
      </c>
      <c r="D137" s="118" t="s">
        <v>2485</v>
      </c>
      <c r="E137" s="120">
        <v>910</v>
      </c>
      <c r="F137" s="154" t="str">
        <f>VLOOKUP(E137,VIP!$A$2:$O12805,2,0)</f>
        <v>DRBR12A</v>
      </c>
      <c r="G137" s="119" t="str">
        <f>VLOOKUP(E137,'LISTADO ATM'!$A$2:$B$899,2,0)</f>
        <v xml:space="preserve">ATM Oficina El Sol II (Santiago) </v>
      </c>
      <c r="H137" s="119" t="str">
        <f>VLOOKUP(E137,VIP!$A$2:$O17726,7,FALSE)</f>
        <v>Si</v>
      </c>
      <c r="I137" s="119" t="str">
        <f>VLOOKUP(E137,VIP!$A$2:$O9691,8,FALSE)</f>
        <v>Si</v>
      </c>
      <c r="J137" s="119" t="str">
        <f>VLOOKUP(E137,VIP!$A$2:$O9641,8,FALSE)</f>
        <v>Si</v>
      </c>
      <c r="K137" s="119" t="str">
        <f>VLOOKUP(E137,VIP!$A$2:$O13215,6,0)</f>
        <v>SI</v>
      </c>
      <c r="L137" s="121" t="s">
        <v>2424</v>
      </c>
      <c r="M137" s="157" t="s">
        <v>2597</v>
      </c>
      <c r="N137" s="157" t="s">
        <v>2635</v>
      </c>
      <c r="O137" s="154" t="s">
        <v>2636</v>
      </c>
      <c r="P137" s="140" t="s">
        <v>2639</v>
      </c>
      <c r="Q137" s="156">
        <v>44309.739583333336</v>
      </c>
    </row>
    <row r="138" spans="1:17" s="99" customFormat="1" ht="18" x14ac:dyDescent="0.25">
      <c r="A138" s="119" t="str">
        <f>VLOOKUP(E138,'LISTADO ATM'!$A$2:$C$900,3,0)</f>
        <v>DISTRITO NACIONAL</v>
      </c>
      <c r="B138" s="152" t="s">
        <v>2667</v>
      </c>
      <c r="C138" s="118">
        <v>44309.627013888887</v>
      </c>
      <c r="D138" s="118" t="s">
        <v>2485</v>
      </c>
      <c r="E138" s="120">
        <v>240</v>
      </c>
      <c r="F138" s="160" t="str">
        <f>VLOOKUP(E138,VIP!$A$2:$O12804,2,0)</f>
        <v>DRBR24D</v>
      </c>
      <c r="G138" s="119" t="str">
        <f>VLOOKUP(E138,'LISTADO ATM'!$A$2:$B$899,2,0)</f>
        <v xml:space="preserve">ATM Oficina Carrefour I </v>
      </c>
      <c r="H138" s="119" t="str">
        <f>VLOOKUP(E138,VIP!$A$2:$O17725,7,FALSE)</f>
        <v>Si</v>
      </c>
      <c r="I138" s="119" t="str">
        <f>VLOOKUP(E138,VIP!$A$2:$O9690,8,FALSE)</f>
        <v>Si</v>
      </c>
      <c r="J138" s="119" t="str">
        <f>VLOOKUP(E138,VIP!$A$2:$O9640,8,FALSE)</f>
        <v>Si</v>
      </c>
      <c r="K138" s="119" t="str">
        <f>VLOOKUP(E138,VIP!$A$2:$O13214,6,0)</f>
        <v>SI</v>
      </c>
      <c r="L138" s="121" t="s">
        <v>2470</v>
      </c>
      <c r="M138" s="157" t="s">
        <v>2597</v>
      </c>
      <c r="N138" s="157" t="s">
        <v>2635</v>
      </c>
      <c r="O138" s="160" t="s">
        <v>2636</v>
      </c>
      <c r="P138" s="140" t="s">
        <v>2638</v>
      </c>
      <c r="Q138" s="117" t="s">
        <v>2470</v>
      </c>
    </row>
    <row r="139" spans="1:17" s="99" customFormat="1" ht="18" x14ac:dyDescent="0.25">
      <c r="A139" s="119" t="str">
        <f>VLOOKUP(E139,'LISTADO ATM'!$A$2:$C$900,3,0)</f>
        <v>NORTE</v>
      </c>
      <c r="B139" s="152" t="s">
        <v>2666</v>
      </c>
      <c r="C139" s="118">
        <v>44309.627557870372</v>
      </c>
      <c r="D139" s="118" t="s">
        <v>2485</v>
      </c>
      <c r="E139" s="120">
        <v>496</v>
      </c>
      <c r="F139" s="160" t="str">
        <f>VLOOKUP(E139,VIP!$A$2:$O12803,2,0)</f>
        <v>DRBR496</v>
      </c>
      <c r="G139" s="119" t="str">
        <f>VLOOKUP(E139,'LISTADO ATM'!$A$2:$B$899,2,0)</f>
        <v xml:space="preserve">ATM Multicentro La Sirena Bonao </v>
      </c>
      <c r="H139" s="119" t="str">
        <f>VLOOKUP(E139,VIP!$A$2:$O17724,7,FALSE)</f>
        <v>Si</v>
      </c>
      <c r="I139" s="119" t="str">
        <f>VLOOKUP(E139,VIP!$A$2:$O9689,8,FALSE)</f>
        <v>Si</v>
      </c>
      <c r="J139" s="119" t="str">
        <f>VLOOKUP(E139,VIP!$A$2:$O9639,8,FALSE)</f>
        <v>Si</v>
      </c>
      <c r="K139" s="119" t="str">
        <f>VLOOKUP(E139,VIP!$A$2:$O13213,6,0)</f>
        <v>NO</v>
      </c>
      <c r="L139" s="121" t="s">
        <v>2470</v>
      </c>
      <c r="M139" s="157" t="s">
        <v>2597</v>
      </c>
      <c r="N139" s="157" t="s">
        <v>2635</v>
      </c>
      <c r="O139" s="160" t="s">
        <v>2636</v>
      </c>
      <c r="P139" s="140" t="s">
        <v>2638</v>
      </c>
      <c r="Q139" s="117" t="s">
        <v>2470</v>
      </c>
    </row>
    <row r="140" spans="1:17" s="99" customFormat="1" ht="18" x14ac:dyDescent="0.25">
      <c r="A140" s="119" t="str">
        <f>VLOOKUP(E140,'LISTADO ATM'!$A$2:$C$900,3,0)</f>
        <v>DISTRITO NACIONAL</v>
      </c>
      <c r="B140" s="152" t="s">
        <v>2665</v>
      </c>
      <c r="C140" s="118">
        <v>44309.628020833334</v>
      </c>
      <c r="D140" s="118" t="s">
        <v>2485</v>
      </c>
      <c r="E140" s="120">
        <v>929</v>
      </c>
      <c r="F140" s="160" t="str">
        <f>VLOOKUP(E140,VIP!$A$2:$O12802,2,0)</f>
        <v>DRBR929</v>
      </c>
      <c r="G140" s="119" t="str">
        <f>VLOOKUP(E140,'LISTADO ATM'!$A$2:$B$899,2,0)</f>
        <v>ATM Autoservicio Nacional El Conde</v>
      </c>
      <c r="H140" s="119" t="str">
        <f>VLOOKUP(E140,VIP!$A$2:$O17723,7,FALSE)</f>
        <v>Si</v>
      </c>
      <c r="I140" s="119" t="str">
        <f>VLOOKUP(E140,VIP!$A$2:$O9688,8,FALSE)</f>
        <v>Si</v>
      </c>
      <c r="J140" s="119" t="str">
        <f>VLOOKUP(E140,VIP!$A$2:$O9638,8,FALSE)</f>
        <v>Si</v>
      </c>
      <c r="K140" s="119" t="str">
        <f>VLOOKUP(E140,VIP!$A$2:$O13212,6,0)</f>
        <v>NO</v>
      </c>
      <c r="L140" s="121" t="s">
        <v>2470</v>
      </c>
      <c r="M140" s="157" t="s">
        <v>2597</v>
      </c>
      <c r="N140" s="157" t="s">
        <v>2635</v>
      </c>
      <c r="O140" s="160" t="s">
        <v>2636</v>
      </c>
      <c r="P140" s="140" t="s">
        <v>2638</v>
      </c>
      <c r="Q140" s="117" t="s">
        <v>2470</v>
      </c>
    </row>
    <row r="141" spans="1:17" s="99" customFormat="1" ht="18" x14ac:dyDescent="0.25">
      <c r="A141" s="119" t="str">
        <f>VLOOKUP(E141,'LISTADO ATM'!$A$2:$C$900,3,0)</f>
        <v>DISTRITO NACIONAL</v>
      </c>
      <c r="B141" s="152" t="s">
        <v>2710</v>
      </c>
      <c r="C141" s="118">
        <v>44309.646793981483</v>
      </c>
      <c r="D141" s="118" t="s">
        <v>2182</v>
      </c>
      <c r="E141" s="120">
        <v>623</v>
      </c>
      <c r="F141" s="160" t="str">
        <f>VLOOKUP(E141,VIP!$A$2:$O12842,2,0)</f>
        <v>DRBR623</v>
      </c>
      <c r="G141" s="119" t="str">
        <f>VLOOKUP(E141,'LISTADO ATM'!$A$2:$B$899,2,0)</f>
        <v xml:space="preserve">ATM Operaciones Especiales (Manoguayabo) </v>
      </c>
      <c r="H141" s="119" t="str">
        <f>VLOOKUP(E141,VIP!$A$2:$O17763,7,FALSE)</f>
        <v>Si</v>
      </c>
      <c r="I141" s="119" t="str">
        <f>VLOOKUP(E141,VIP!$A$2:$O9728,8,FALSE)</f>
        <v>Si</v>
      </c>
      <c r="J141" s="119" t="str">
        <f>VLOOKUP(E141,VIP!$A$2:$O9678,8,FALSE)</f>
        <v>Si</v>
      </c>
      <c r="K141" s="119" t="str">
        <f>VLOOKUP(E141,VIP!$A$2:$O13252,6,0)</f>
        <v>No</v>
      </c>
      <c r="L141" s="121" t="s">
        <v>2221</v>
      </c>
      <c r="M141" s="157" t="s">
        <v>2597</v>
      </c>
      <c r="N141" s="157" t="s">
        <v>2499</v>
      </c>
      <c r="O141" s="160" t="s">
        <v>2467</v>
      </c>
      <c r="P141" s="140"/>
      <c r="Q141" s="156">
        <v>44309.751388888886</v>
      </c>
    </row>
    <row r="142" spans="1:17" s="99" customFormat="1" ht="18" x14ac:dyDescent="0.25">
      <c r="A142" s="119" t="str">
        <f>VLOOKUP(E142,'LISTADO ATM'!$A$2:$C$900,3,0)</f>
        <v>NORTE</v>
      </c>
      <c r="B142" s="152" t="s">
        <v>2709</v>
      </c>
      <c r="C142" s="118">
        <v>44309.64739583333</v>
      </c>
      <c r="D142" s="118" t="s">
        <v>2183</v>
      </c>
      <c r="E142" s="120">
        <v>691</v>
      </c>
      <c r="F142" s="160" t="str">
        <f>VLOOKUP(E142,VIP!$A$2:$O12841,2,0)</f>
        <v>DRBR691</v>
      </c>
      <c r="G142" s="119" t="str">
        <f>VLOOKUP(E142,'LISTADO ATM'!$A$2:$B$899,2,0)</f>
        <v>ATM Eco Petroleo Manzanillo</v>
      </c>
      <c r="H142" s="119" t="str">
        <f>VLOOKUP(E142,VIP!$A$2:$O17762,7,FALSE)</f>
        <v>Si</v>
      </c>
      <c r="I142" s="119" t="str">
        <f>VLOOKUP(E142,VIP!$A$2:$O9727,8,FALSE)</f>
        <v>Si</v>
      </c>
      <c r="J142" s="119" t="str">
        <f>VLOOKUP(E142,VIP!$A$2:$O9677,8,FALSE)</f>
        <v>Si</v>
      </c>
      <c r="K142" s="119" t="str">
        <f>VLOOKUP(E142,VIP!$A$2:$O13251,6,0)</f>
        <v>NO</v>
      </c>
      <c r="L142" s="121" t="s">
        <v>2247</v>
      </c>
      <c r="M142" s="117" t="s">
        <v>2458</v>
      </c>
      <c r="N142" s="157" t="s">
        <v>2465</v>
      </c>
      <c r="O142" s="160" t="s">
        <v>2494</v>
      </c>
      <c r="P142" s="140"/>
      <c r="Q142" s="117" t="s">
        <v>2247</v>
      </c>
    </row>
    <row r="143" spans="1:17" s="99" customFormat="1" ht="18" x14ac:dyDescent="0.25">
      <c r="A143" s="119" t="str">
        <f>VLOOKUP(E143,'LISTADO ATM'!$A$2:$C$900,3,0)</f>
        <v>DISTRITO NACIONAL</v>
      </c>
      <c r="B143" s="152" t="s">
        <v>2708</v>
      </c>
      <c r="C143" s="118">
        <v>44309.647928240738</v>
      </c>
      <c r="D143" s="118" t="s">
        <v>2182</v>
      </c>
      <c r="E143" s="120">
        <v>915</v>
      </c>
      <c r="F143" s="160" t="str">
        <f>VLOOKUP(E143,VIP!$A$2:$O12840,2,0)</f>
        <v>DRBR24F</v>
      </c>
      <c r="G143" s="119" t="str">
        <f>VLOOKUP(E143,'LISTADO ATM'!$A$2:$B$899,2,0)</f>
        <v xml:space="preserve">ATM Multicentro La Sirena Aut. Duarte </v>
      </c>
      <c r="H143" s="119" t="str">
        <f>VLOOKUP(E143,VIP!$A$2:$O17761,7,FALSE)</f>
        <v>Si</v>
      </c>
      <c r="I143" s="119" t="str">
        <f>VLOOKUP(E143,VIP!$A$2:$O9726,8,FALSE)</f>
        <v>Si</v>
      </c>
      <c r="J143" s="119" t="str">
        <f>VLOOKUP(E143,VIP!$A$2:$O9676,8,FALSE)</f>
        <v>Si</v>
      </c>
      <c r="K143" s="119" t="str">
        <f>VLOOKUP(E143,VIP!$A$2:$O13250,6,0)</f>
        <v>SI</v>
      </c>
      <c r="L143" s="121" t="s">
        <v>2221</v>
      </c>
      <c r="M143" s="117" t="s">
        <v>2458</v>
      </c>
      <c r="N143" s="157" t="s">
        <v>2499</v>
      </c>
      <c r="O143" s="160" t="s">
        <v>2467</v>
      </c>
      <c r="P143" s="140"/>
      <c r="Q143" s="117" t="s">
        <v>2221</v>
      </c>
    </row>
    <row r="144" spans="1:17" s="99" customFormat="1" ht="18" x14ac:dyDescent="0.25">
      <c r="A144" s="119" t="str">
        <f>VLOOKUP(E144,'LISTADO ATM'!$A$2:$C$900,3,0)</f>
        <v>DISTRITO NACIONAL</v>
      </c>
      <c r="B144" s="152" t="s">
        <v>2707</v>
      </c>
      <c r="C144" s="118">
        <v>44309.650462962964</v>
      </c>
      <c r="D144" s="118" t="s">
        <v>2182</v>
      </c>
      <c r="E144" s="120">
        <v>571</v>
      </c>
      <c r="F144" s="160" t="str">
        <f>VLOOKUP(E144,VIP!$A$2:$O12839,2,0)</f>
        <v>DRBR16C</v>
      </c>
      <c r="G144" s="119" t="str">
        <f>VLOOKUP(E144,'LISTADO ATM'!$A$2:$B$899,2,0)</f>
        <v xml:space="preserve">ATM Hospital Central FF. AA. </v>
      </c>
      <c r="H144" s="119" t="str">
        <f>VLOOKUP(E144,VIP!$A$2:$O17760,7,FALSE)</f>
        <v>Si</v>
      </c>
      <c r="I144" s="119" t="str">
        <f>VLOOKUP(E144,VIP!$A$2:$O9725,8,FALSE)</f>
        <v>Si</v>
      </c>
      <c r="J144" s="119" t="str">
        <f>VLOOKUP(E144,VIP!$A$2:$O9675,8,FALSE)</f>
        <v>Si</v>
      </c>
      <c r="K144" s="119" t="str">
        <f>VLOOKUP(E144,VIP!$A$2:$O13249,6,0)</f>
        <v>NO</v>
      </c>
      <c r="L144" s="121" t="s">
        <v>2221</v>
      </c>
      <c r="M144" s="117" t="s">
        <v>2458</v>
      </c>
      <c r="N144" s="157" t="s">
        <v>2499</v>
      </c>
      <c r="O144" s="160" t="s">
        <v>2467</v>
      </c>
      <c r="P144" s="140"/>
      <c r="Q144" s="117" t="s">
        <v>2221</v>
      </c>
    </row>
    <row r="145" spans="1:17" s="99" customFormat="1" ht="18" x14ac:dyDescent="0.25">
      <c r="A145" s="119" t="str">
        <f>VLOOKUP(E145,'LISTADO ATM'!$A$2:$C$900,3,0)</f>
        <v>DISTRITO NACIONAL</v>
      </c>
      <c r="B145" s="152" t="s">
        <v>2706</v>
      </c>
      <c r="C145" s="118">
        <v>44309.651805555557</v>
      </c>
      <c r="D145" s="118" t="s">
        <v>2182</v>
      </c>
      <c r="E145" s="120">
        <v>542</v>
      </c>
      <c r="F145" s="160" t="str">
        <f>VLOOKUP(E145,VIP!$A$2:$O12838,2,0)</f>
        <v>DRBR542</v>
      </c>
      <c r="G145" s="119" t="str">
        <f>VLOOKUP(E145,'LISTADO ATM'!$A$2:$B$899,2,0)</f>
        <v>ATM S/M la Cadena Carretera Mella</v>
      </c>
      <c r="H145" s="119" t="str">
        <f>VLOOKUP(E145,VIP!$A$2:$O17759,7,FALSE)</f>
        <v>NO</v>
      </c>
      <c r="I145" s="119" t="str">
        <f>VLOOKUP(E145,VIP!$A$2:$O9724,8,FALSE)</f>
        <v>SI</v>
      </c>
      <c r="J145" s="119" t="str">
        <f>VLOOKUP(E145,VIP!$A$2:$O9674,8,FALSE)</f>
        <v>SI</v>
      </c>
      <c r="K145" s="119" t="str">
        <f>VLOOKUP(E145,VIP!$A$2:$O13248,6,0)</f>
        <v>NO</v>
      </c>
      <c r="L145" s="121" t="s">
        <v>2221</v>
      </c>
      <c r="M145" s="117" t="s">
        <v>2458</v>
      </c>
      <c r="N145" s="157" t="s">
        <v>2499</v>
      </c>
      <c r="O145" s="160" t="s">
        <v>2467</v>
      </c>
      <c r="P145" s="140"/>
      <c r="Q145" s="117" t="s">
        <v>2221</v>
      </c>
    </row>
    <row r="146" spans="1:17" s="99" customFormat="1" ht="18" x14ac:dyDescent="0.25">
      <c r="A146" s="119" t="str">
        <f>VLOOKUP(E146,'LISTADO ATM'!$A$2:$C$900,3,0)</f>
        <v>DISTRITO NACIONAL</v>
      </c>
      <c r="B146" s="152" t="s">
        <v>2705</v>
      </c>
      <c r="C146" s="118">
        <v>44309.652233796296</v>
      </c>
      <c r="D146" s="118" t="s">
        <v>2182</v>
      </c>
      <c r="E146" s="120">
        <v>955</v>
      </c>
      <c r="F146" s="160" t="str">
        <f>VLOOKUP(E146,VIP!$A$2:$O12837,2,0)</f>
        <v>DRBR955</v>
      </c>
      <c r="G146" s="119" t="str">
        <f>VLOOKUP(E146,'LISTADO ATM'!$A$2:$B$899,2,0)</f>
        <v xml:space="preserve">ATM Oficina Americana Independencia II </v>
      </c>
      <c r="H146" s="119" t="str">
        <f>VLOOKUP(E146,VIP!$A$2:$O17758,7,FALSE)</f>
        <v>Si</v>
      </c>
      <c r="I146" s="119" t="str">
        <f>VLOOKUP(E146,VIP!$A$2:$O9723,8,FALSE)</f>
        <v>Si</v>
      </c>
      <c r="J146" s="119" t="str">
        <f>VLOOKUP(E146,VIP!$A$2:$O9673,8,FALSE)</f>
        <v>Si</v>
      </c>
      <c r="K146" s="119" t="str">
        <f>VLOOKUP(E146,VIP!$A$2:$O13247,6,0)</f>
        <v>NO</v>
      </c>
      <c r="L146" s="121" t="s">
        <v>2481</v>
      </c>
      <c r="M146" s="117" t="s">
        <v>2458</v>
      </c>
      <c r="N146" s="157" t="s">
        <v>2499</v>
      </c>
      <c r="O146" s="160" t="s">
        <v>2467</v>
      </c>
      <c r="P146" s="140"/>
      <c r="Q146" s="117" t="s">
        <v>2481</v>
      </c>
    </row>
    <row r="147" spans="1:17" s="99" customFormat="1" ht="18" x14ac:dyDescent="0.25">
      <c r="A147" s="119" t="str">
        <f>VLOOKUP(E147,'LISTADO ATM'!$A$2:$C$900,3,0)</f>
        <v>DISTRITO NACIONAL</v>
      </c>
      <c r="B147" s="152" t="s">
        <v>2704</v>
      </c>
      <c r="C147" s="118">
        <v>44309.652858796297</v>
      </c>
      <c r="D147" s="118" t="s">
        <v>2182</v>
      </c>
      <c r="E147" s="120">
        <v>35</v>
      </c>
      <c r="F147" s="160" t="str">
        <f>VLOOKUP(E147,VIP!$A$2:$O12836,2,0)</f>
        <v>DRBR035</v>
      </c>
      <c r="G147" s="119" t="str">
        <f>VLOOKUP(E147,'LISTADO ATM'!$A$2:$B$899,2,0)</f>
        <v xml:space="preserve">ATM Dirección General de Aduanas I </v>
      </c>
      <c r="H147" s="119" t="str">
        <f>VLOOKUP(E147,VIP!$A$2:$O17757,7,FALSE)</f>
        <v>Si</v>
      </c>
      <c r="I147" s="119" t="str">
        <f>VLOOKUP(E147,VIP!$A$2:$O9722,8,FALSE)</f>
        <v>Si</v>
      </c>
      <c r="J147" s="119" t="str">
        <f>VLOOKUP(E147,VIP!$A$2:$O9672,8,FALSE)</f>
        <v>Si</v>
      </c>
      <c r="K147" s="119" t="str">
        <f>VLOOKUP(E147,VIP!$A$2:$O13246,6,0)</f>
        <v>NO</v>
      </c>
      <c r="L147" s="121" t="s">
        <v>2221</v>
      </c>
      <c r="M147" s="117" t="s">
        <v>2458</v>
      </c>
      <c r="N147" s="157" t="s">
        <v>2499</v>
      </c>
      <c r="O147" s="160" t="s">
        <v>2467</v>
      </c>
      <c r="P147" s="140"/>
      <c r="Q147" s="117" t="s">
        <v>2221</v>
      </c>
    </row>
    <row r="148" spans="1:17" s="99" customFormat="1" ht="18" x14ac:dyDescent="0.25">
      <c r="A148" s="119" t="str">
        <f>VLOOKUP(E148,'LISTADO ATM'!$A$2:$C$900,3,0)</f>
        <v>SUR</v>
      </c>
      <c r="B148" s="152" t="s">
        <v>2703</v>
      </c>
      <c r="C148" s="118">
        <v>44309.654039351852</v>
      </c>
      <c r="D148" s="118" t="s">
        <v>2182</v>
      </c>
      <c r="E148" s="120">
        <v>249</v>
      </c>
      <c r="F148" s="160" t="str">
        <f>VLOOKUP(E148,VIP!$A$2:$O12835,2,0)</f>
        <v>DRBR249</v>
      </c>
      <c r="G148" s="119" t="str">
        <f>VLOOKUP(E148,'LISTADO ATM'!$A$2:$B$899,2,0)</f>
        <v xml:space="preserve">ATM Banco Agrícola Neiba </v>
      </c>
      <c r="H148" s="119" t="str">
        <f>VLOOKUP(E148,VIP!$A$2:$O17756,7,FALSE)</f>
        <v>Si</v>
      </c>
      <c r="I148" s="119" t="str">
        <f>VLOOKUP(E148,VIP!$A$2:$O9721,8,FALSE)</f>
        <v>Si</v>
      </c>
      <c r="J148" s="119" t="str">
        <f>VLOOKUP(E148,VIP!$A$2:$O9671,8,FALSE)</f>
        <v>Si</v>
      </c>
      <c r="K148" s="119" t="str">
        <f>VLOOKUP(E148,VIP!$A$2:$O13245,6,0)</f>
        <v>NO</v>
      </c>
      <c r="L148" s="121" t="s">
        <v>2481</v>
      </c>
      <c r="M148" s="117" t="s">
        <v>2458</v>
      </c>
      <c r="N148" s="157" t="s">
        <v>2499</v>
      </c>
      <c r="O148" s="160" t="s">
        <v>2467</v>
      </c>
      <c r="P148" s="140"/>
      <c r="Q148" s="117" t="s">
        <v>2481</v>
      </c>
    </row>
    <row r="149" spans="1:17" s="99" customFormat="1" ht="18" x14ac:dyDescent="0.25">
      <c r="A149" s="119" t="str">
        <f>VLOOKUP(E149,'LISTADO ATM'!$A$2:$C$900,3,0)</f>
        <v>DISTRITO NACIONAL</v>
      </c>
      <c r="B149" s="152" t="s">
        <v>2702</v>
      </c>
      <c r="C149" s="118">
        <v>44309.654085648152</v>
      </c>
      <c r="D149" s="118" t="s">
        <v>2182</v>
      </c>
      <c r="E149" s="120">
        <v>244</v>
      </c>
      <c r="F149" s="160" t="str">
        <f>VLOOKUP(E149,VIP!$A$2:$O12834,2,0)</f>
        <v>DRBR244</v>
      </c>
      <c r="G149" s="119" t="str">
        <f>VLOOKUP(E149,'LISTADO ATM'!$A$2:$B$899,2,0)</f>
        <v xml:space="preserve">ATM Ministerio de Hacienda (antiguo Finanzas) </v>
      </c>
      <c r="H149" s="119" t="str">
        <f>VLOOKUP(E149,VIP!$A$2:$O17755,7,FALSE)</f>
        <v>Si</v>
      </c>
      <c r="I149" s="119" t="str">
        <f>VLOOKUP(E149,VIP!$A$2:$O9720,8,FALSE)</f>
        <v>Si</v>
      </c>
      <c r="J149" s="119" t="str">
        <f>VLOOKUP(E149,VIP!$A$2:$O9670,8,FALSE)</f>
        <v>Si</v>
      </c>
      <c r="K149" s="119" t="str">
        <f>VLOOKUP(E149,VIP!$A$2:$O13244,6,0)</f>
        <v>NO</v>
      </c>
      <c r="L149" s="121" t="s">
        <v>2221</v>
      </c>
      <c r="M149" s="157" t="s">
        <v>2597</v>
      </c>
      <c r="N149" s="157" t="s">
        <v>2499</v>
      </c>
      <c r="O149" s="160" t="s">
        <v>2467</v>
      </c>
      <c r="P149" s="140"/>
      <c r="Q149" s="156">
        <v>44309.768750000003</v>
      </c>
    </row>
    <row r="150" spans="1:17" s="99" customFormat="1" ht="18" x14ac:dyDescent="0.25">
      <c r="A150" s="119" t="str">
        <f>VLOOKUP(E150,'LISTADO ATM'!$A$2:$C$900,3,0)</f>
        <v>DISTRITO NACIONAL</v>
      </c>
      <c r="B150" s="152" t="s">
        <v>2701</v>
      </c>
      <c r="C150" s="118">
        <v>44309.658472222225</v>
      </c>
      <c r="D150" s="118" t="s">
        <v>2461</v>
      </c>
      <c r="E150" s="120">
        <v>235</v>
      </c>
      <c r="F150" s="160" t="str">
        <f>VLOOKUP(E150,VIP!$A$2:$O12833,2,0)</f>
        <v>DRBR235</v>
      </c>
      <c r="G150" s="119" t="str">
        <f>VLOOKUP(E150,'LISTADO ATM'!$A$2:$B$899,2,0)</f>
        <v xml:space="preserve">ATM Oficina Multicentro La Sirena San Isidro </v>
      </c>
      <c r="H150" s="119" t="str">
        <f>VLOOKUP(E150,VIP!$A$2:$O17754,7,FALSE)</f>
        <v>Si</v>
      </c>
      <c r="I150" s="119" t="str">
        <f>VLOOKUP(E150,VIP!$A$2:$O9719,8,FALSE)</f>
        <v>Si</v>
      </c>
      <c r="J150" s="119" t="str">
        <f>VLOOKUP(E150,VIP!$A$2:$O9669,8,FALSE)</f>
        <v>Si</v>
      </c>
      <c r="K150" s="119" t="str">
        <f>VLOOKUP(E150,VIP!$A$2:$O13243,6,0)</f>
        <v>SI</v>
      </c>
      <c r="L150" s="121" t="s">
        <v>2518</v>
      </c>
      <c r="M150" s="117" t="s">
        <v>2458</v>
      </c>
      <c r="N150" s="157" t="s">
        <v>2465</v>
      </c>
      <c r="O150" s="160" t="s">
        <v>2466</v>
      </c>
      <c r="P150" s="140"/>
      <c r="Q150" s="117" t="s">
        <v>2518</v>
      </c>
    </row>
    <row r="151" spans="1:17" s="99" customFormat="1" ht="18" x14ac:dyDescent="0.25">
      <c r="A151" s="119" t="str">
        <f>VLOOKUP(E151,'LISTADO ATM'!$A$2:$C$900,3,0)</f>
        <v>SUR</v>
      </c>
      <c r="B151" s="152" t="s">
        <v>2700</v>
      </c>
      <c r="C151" s="118">
        <v>44309.660925925928</v>
      </c>
      <c r="D151" s="118" t="s">
        <v>2182</v>
      </c>
      <c r="E151" s="120">
        <v>48</v>
      </c>
      <c r="F151" s="160" t="str">
        <f>VLOOKUP(E151,VIP!$A$2:$O12832,2,0)</f>
        <v>DRBR048</v>
      </c>
      <c r="G151" s="119" t="str">
        <f>VLOOKUP(E151,'LISTADO ATM'!$A$2:$B$899,2,0)</f>
        <v xml:space="preserve">ATM Autoservicio Neiba I </v>
      </c>
      <c r="H151" s="119" t="str">
        <f>VLOOKUP(E151,VIP!$A$2:$O17753,7,FALSE)</f>
        <v>Si</v>
      </c>
      <c r="I151" s="119" t="str">
        <f>VLOOKUP(E151,VIP!$A$2:$O9718,8,FALSE)</f>
        <v>Si</v>
      </c>
      <c r="J151" s="119" t="str">
        <f>VLOOKUP(E151,VIP!$A$2:$O9668,8,FALSE)</f>
        <v>Si</v>
      </c>
      <c r="K151" s="119" t="str">
        <f>VLOOKUP(E151,VIP!$A$2:$O13242,6,0)</f>
        <v>SI</v>
      </c>
      <c r="L151" s="121" t="s">
        <v>2481</v>
      </c>
      <c r="M151" s="117" t="s">
        <v>2458</v>
      </c>
      <c r="N151" s="157" t="s">
        <v>2499</v>
      </c>
      <c r="O151" s="160" t="s">
        <v>2467</v>
      </c>
      <c r="P151" s="140"/>
      <c r="Q151" s="117" t="s">
        <v>2481</v>
      </c>
    </row>
    <row r="152" spans="1:17" s="99" customFormat="1" ht="18" x14ac:dyDescent="0.25">
      <c r="A152" s="119" t="str">
        <f>VLOOKUP(E152,'LISTADO ATM'!$A$2:$C$900,3,0)</f>
        <v>DISTRITO NACIONAL</v>
      </c>
      <c r="B152" s="152" t="s">
        <v>2699</v>
      </c>
      <c r="C152" s="118">
        <v>44309.66101851852</v>
      </c>
      <c r="D152" s="118" t="s">
        <v>2182</v>
      </c>
      <c r="E152" s="120">
        <v>184</v>
      </c>
      <c r="F152" s="160" t="str">
        <f>VLOOKUP(E152,VIP!$A$2:$O12831,2,0)</f>
        <v>DRBR184</v>
      </c>
      <c r="G152" s="119" t="str">
        <f>VLOOKUP(E152,'LISTADO ATM'!$A$2:$B$899,2,0)</f>
        <v xml:space="preserve">ATM Hermanas Mirabal </v>
      </c>
      <c r="H152" s="119" t="str">
        <f>VLOOKUP(E152,VIP!$A$2:$O17752,7,FALSE)</f>
        <v>Si</v>
      </c>
      <c r="I152" s="119" t="str">
        <f>VLOOKUP(E152,VIP!$A$2:$O9717,8,FALSE)</f>
        <v>Si</v>
      </c>
      <c r="J152" s="119" t="str">
        <f>VLOOKUP(E152,VIP!$A$2:$O9667,8,FALSE)</f>
        <v>Si</v>
      </c>
      <c r="K152" s="119" t="str">
        <f>VLOOKUP(E152,VIP!$A$2:$O13241,6,0)</f>
        <v>SI</v>
      </c>
      <c r="L152" s="121" t="s">
        <v>2221</v>
      </c>
      <c r="M152" s="117" t="s">
        <v>2458</v>
      </c>
      <c r="N152" s="157" t="s">
        <v>2499</v>
      </c>
      <c r="O152" s="160" t="s">
        <v>2467</v>
      </c>
      <c r="P152" s="140"/>
      <c r="Q152" s="117" t="s">
        <v>2221</v>
      </c>
    </row>
    <row r="153" spans="1:17" s="99" customFormat="1" ht="18" x14ac:dyDescent="0.25">
      <c r="A153" s="119" t="str">
        <f>VLOOKUP(E153,'LISTADO ATM'!$A$2:$C$900,3,0)</f>
        <v>DISTRITO NACIONAL</v>
      </c>
      <c r="B153" s="152" t="s">
        <v>2698</v>
      </c>
      <c r="C153" s="118">
        <v>44309.662407407406</v>
      </c>
      <c r="D153" s="118" t="s">
        <v>2182</v>
      </c>
      <c r="E153" s="120">
        <v>346</v>
      </c>
      <c r="F153" s="160" t="str">
        <f>VLOOKUP(E153,VIP!$A$2:$O12830,2,0)</f>
        <v>DRBR346</v>
      </c>
      <c r="G153" s="119" t="str">
        <f>VLOOKUP(E153,'LISTADO ATM'!$A$2:$B$899,2,0)</f>
        <v>ATM Ministerio de Industria y Comercio</v>
      </c>
      <c r="H153" s="119" t="str">
        <f>VLOOKUP(E153,VIP!$A$2:$O17751,7,FALSE)</f>
        <v>Si</v>
      </c>
      <c r="I153" s="119" t="str">
        <f>VLOOKUP(E153,VIP!$A$2:$O9716,8,FALSE)</f>
        <v>Si</v>
      </c>
      <c r="J153" s="119" t="str">
        <f>VLOOKUP(E153,VIP!$A$2:$O9666,8,FALSE)</f>
        <v>Si</v>
      </c>
      <c r="K153" s="119">
        <f>VLOOKUP(E153,VIP!$A$2:$O13240,6,0)</f>
        <v>0</v>
      </c>
      <c r="L153" s="121" t="s">
        <v>2221</v>
      </c>
      <c r="M153" s="117" t="s">
        <v>2458</v>
      </c>
      <c r="N153" s="157" t="s">
        <v>2499</v>
      </c>
      <c r="O153" s="160" t="s">
        <v>2467</v>
      </c>
      <c r="P153" s="140"/>
      <c r="Q153" s="117" t="s">
        <v>2221</v>
      </c>
    </row>
    <row r="154" spans="1:17" s="99" customFormat="1" ht="18" x14ac:dyDescent="0.25">
      <c r="A154" s="119" t="str">
        <f>VLOOKUP(E154,'LISTADO ATM'!$A$2:$C$900,3,0)</f>
        <v>DISTRITO NACIONAL</v>
      </c>
      <c r="B154" s="152" t="s">
        <v>2697</v>
      </c>
      <c r="C154" s="118">
        <v>44309.666967592595</v>
      </c>
      <c r="D154" s="118" t="s">
        <v>2182</v>
      </c>
      <c r="E154" s="120">
        <v>498</v>
      </c>
      <c r="F154" s="160" t="str">
        <f>VLOOKUP(E154,VIP!$A$2:$O12829,2,0)</f>
        <v>DRBR498</v>
      </c>
      <c r="G154" s="119" t="str">
        <f>VLOOKUP(E154,'LISTADO ATM'!$A$2:$B$899,2,0)</f>
        <v xml:space="preserve">ATM Estación Sunix 27 de Febrero </v>
      </c>
      <c r="H154" s="119" t="str">
        <f>VLOOKUP(E154,VIP!$A$2:$O17750,7,FALSE)</f>
        <v>Si</v>
      </c>
      <c r="I154" s="119" t="str">
        <f>VLOOKUP(E154,VIP!$A$2:$O9715,8,FALSE)</f>
        <v>Si</v>
      </c>
      <c r="J154" s="119" t="str">
        <f>VLOOKUP(E154,VIP!$A$2:$O9665,8,FALSE)</f>
        <v>Si</v>
      </c>
      <c r="K154" s="119" t="str">
        <f>VLOOKUP(E154,VIP!$A$2:$O13239,6,0)</f>
        <v>NO</v>
      </c>
      <c r="L154" s="121" t="s">
        <v>2221</v>
      </c>
      <c r="M154" s="157" t="s">
        <v>2597</v>
      </c>
      <c r="N154" s="157" t="s">
        <v>2499</v>
      </c>
      <c r="O154" s="160" t="s">
        <v>2467</v>
      </c>
      <c r="P154" s="140"/>
      <c r="Q154" s="156">
        <v>44309.755555555559</v>
      </c>
    </row>
    <row r="155" spans="1:17" s="99" customFormat="1" ht="18" x14ac:dyDescent="0.25">
      <c r="A155" s="119" t="str">
        <f>VLOOKUP(E155,'LISTADO ATM'!$A$2:$C$900,3,0)</f>
        <v>SUR</v>
      </c>
      <c r="B155" s="152" t="s">
        <v>2696</v>
      </c>
      <c r="C155" s="118">
        <v>44309.671666666669</v>
      </c>
      <c r="D155" s="118" t="s">
        <v>2182</v>
      </c>
      <c r="E155" s="120">
        <v>592</v>
      </c>
      <c r="F155" s="160" t="str">
        <f>VLOOKUP(E155,VIP!$A$2:$O12828,2,0)</f>
        <v>DRBR081</v>
      </c>
      <c r="G155" s="119" t="str">
        <f>VLOOKUP(E155,'LISTADO ATM'!$A$2:$B$899,2,0)</f>
        <v xml:space="preserve">ATM Centro de Caja San Cristóbal I </v>
      </c>
      <c r="H155" s="119" t="str">
        <f>VLOOKUP(E155,VIP!$A$2:$O17749,7,FALSE)</f>
        <v>Si</v>
      </c>
      <c r="I155" s="119" t="str">
        <f>VLOOKUP(E155,VIP!$A$2:$O9714,8,FALSE)</f>
        <v>Si</v>
      </c>
      <c r="J155" s="119" t="str">
        <f>VLOOKUP(E155,VIP!$A$2:$O9664,8,FALSE)</f>
        <v>Si</v>
      </c>
      <c r="K155" s="119" t="str">
        <f>VLOOKUP(E155,VIP!$A$2:$O13238,6,0)</f>
        <v>SI</v>
      </c>
      <c r="L155" s="121" t="s">
        <v>2424</v>
      </c>
      <c r="M155" s="157" t="s">
        <v>2597</v>
      </c>
      <c r="N155" s="157" t="s">
        <v>2499</v>
      </c>
      <c r="O155" s="160" t="s">
        <v>2467</v>
      </c>
      <c r="P155" s="140"/>
      <c r="Q155" s="156">
        <v>44309.78125</v>
      </c>
    </row>
    <row r="156" spans="1:17" s="99" customFormat="1" ht="18" x14ac:dyDescent="0.25">
      <c r="A156" s="119" t="str">
        <f>VLOOKUP(E156,'LISTADO ATM'!$A$2:$C$900,3,0)</f>
        <v>DISTRITO NACIONAL</v>
      </c>
      <c r="B156" s="152" t="s">
        <v>2695</v>
      </c>
      <c r="C156" s="118">
        <v>44309.673252314817</v>
      </c>
      <c r="D156" s="118" t="s">
        <v>2182</v>
      </c>
      <c r="E156" s="120">
        <v>715</v>
      </c>
      <c r="F156" s="160" t="str">
        <f>VLOOKUP(E156,VIP!$A$2:$O12827,2,0)</f>
        <v>DRBR992</v>
      </c>
      <c r="G156" s="119" t="str">
        <f>VLOOKUP(E156,'LISTADO ATM'!$A$2:$B$899,2,0)</f>
        <v xml:space="preserve">ATM Oficina 27 de Febrero (Lobby) </v>
      </c>
      <c r="H156" s="119" t="str">
        <f>VLOOKUP(E156,VIP!$A$2:$O17748,7,FALSE)</f>
        <v>Si</v>
      </c>
      <c r="I156" s="119" t="str">
        <f>VLOOKUP(E156,VIP!$A$2:$O9713,8,FALSE)</f>
        <v>Si</v>
      </c>
      <c r="J156" s="119" t="str">
        <f>VLOOKUP(E156,VIP!$A$2:$O9663,8,FALSE)</f>
        <v>Si</v>
      </c>
      <c r="K156" s="119" t="str">
        <f>VLOOKUP(E156,VIP!$A$2:$O13237,6,0)</f>
        <v>NO</v>
      </c>
      <c r="L156" s="121" t="s">
        <v>2424</v>
      </c>
      <c r="M156" s="157" t="s">
        <v>2597</v>
      </c>
      <c r="N156" s="157" t="s">
        <v>2499</v>
      </c>
      <c r="O156" s="160" t="s">
        <v>2467</v>
      </c>
      <c r="P156" s="140"/>
      <c r="Q156" s="156">
        <v>44309.777777777781</v>
      </c>
    </row>
    <row r="157" spans="1:17" s="99" customFormat="1" ht="18" x14ac:dyDescent="0.25">
      <c r="A157" s="119" t="str">
        <f>VLOOKUP(E157,'LISTADO ATM'!$A$2:$C$900,3,0)</f>
        <v>DISTRITO NACIONAL</v>
      </c>
      <c r="B157" s="152" t="s">
        <v>2694</v>
      </c>
      <c r="C157" s="118">
        <v>44309.678877314815</v>
      </c>
      <c r="D157" s="118" t="s">
        <v>2485</v>
      </c>
      <c r="E157" s="120">
        <v>408</v>
      </c>
      <c r="F157" s="160" t="str">
        <f>VLOOKUP(E157,VIP!$A$2:$O12826,2,0)</f>
        <v>DRBR408</v>
      </c>
      <c r="G157" s="119" t="str">
        <f>VLOOKUP(E157,'LISTADO ATM'!$A$2:$B$899,2,0)</f>
        <v xml:space="preserve">ATM Autobanco Las Palmas de Herrera </v>
      </c>
      <c r="H157" s="119" t="str">
        <f>VLOOKUP(E157,VIP!$A$2:$O17747,7,FALSE)</f>
        <v>Si</v>
      </c>
      <c r="I157" s="119" t="str">
        <f>VLOOKUP(E157,VIP!$A$2:$O9712,8,FALSE)</f>
        <v>Si</v>
      </c>
      <c r="J157" s="119" t="str">
        <f>VLOOKUP(E157,VIP!$A$2:$O9662,8,FALSE)</f>
        <v>Si</v>
      </c>
      <c r="K157" s="119" t="str">
        <f>VLOOKUP(E157,VIP!$A$2:$O13236,6,0)</f>
        <v>NO</v>
      </c>
      <c r="L157" s="121" t="s">
        <v>2452</v>
      </c>
      <c r="M157" s="117" t="s">
        <v>2458</v>
      </c>
      <c r="N157" s="157" t="s">
        <v>2465</v>
      </c>
      <c r="O157" s="160" t="s">
        <v>2712</v>
      </c>
      <c r="P157" s="140"/>
      <c r="Q157" s="117" t="s">
        <v>2452</v>
      </c>
    </row>
    <row r="158" spans="1:17" s="99" customFormat="1" ht="18" x14ac:dyDescent="0.25">
      <c r="A158" s="119" t="str">
        <f>VLOOKUP(E158,'LISTADO ATM'!$A$2:$C$900,3,0)</f>
        <v>DISTRITO NACIONAL</v>
      </c>
      <c r="B158" s="152" t="s">
        <v>2693</v>
      </c>
      <c r="C158" s="118">
        <v>44309.684201388889</v>
      </c>
      <c r="D158" s="118" t="s">
        <v>2461</v>
      </c>
      <c r="E158" s="120">
        <v>658</v>
      </c>
      <c r="F158" s="160" t="str">
        <f>VLOOKUP(E158,VIP!$A$2:$O12825,2,0)</f>
        <v>DRBR658</v>
      </c>
      <c r="G158" s="119" t="str">
        <f>VLOOKUP(E158,'LISTADO ATM'!$A$2:$B$899,2,0)</f>
        <v>ATM Cámara de Cuentas</v>
      </c>
      <c r="H158" s="119" t="str">
        <f>VLOOKUP(E158,VIP!$A$2:$O17746,7,FALSE)</f>
        <v>Si</v>
      </c>
      <c r="I158" s="119" t="str">
        <f>VLOOKUP(E158,VIP!$A$2:$O9711,8,FALSE)</f>
        <v>Si</v>
      </c>
      <c r="J158" s="119" t="str">
        <f>VLOOKUP(E158,VIP!$A$2:$O9661,8,FALSE)</f>
        <v>Si</v>
      </c>
      <c r="K158" s="119" t="str">
        <f>VLOOKUP(E158,VIP!$A$2:$O13235,6,0)</f>
        <v>NO</v>
      </c>
      <c r="L158" s="121" t="s">
        <v>2421</v>
      </c>
      <c r="M158" s="117" t="s">
        <v>2458</v>
      </c>
      <c r="N158" s="157" t="s">
        <v>2465</v>
      </c>
      <c r="O158" s="160" t="s">
        <v>2466</v>
      </c>
      <c r="P158" s="140"/>
      <c r="Q158" s="117" t="s">
        <v>2421</v>
      </c>
    </row>
    <row r="159" spans="1:17" s="99" customFormat="1" ht="18" x14ac:dyDescent="0.25">
      <c r="A159" s="119" t="str">
        <f>VLOOKUP(E159,'LISTADO ATM'!$A$2:$C$900,3,0)</f>
        <v>DISTRITO NACIONAL</v>
      </c>
      <c r="B159" s="152" t="s">
        <v>2692</v>
      </c>
      <c r="C159" s="118">
        <v>44309.694374999999</v>
      </c>
      <c r="D159" s="118" t="s">
        <v>2461</v>
      </c>
      <c r="E159" s="120">
        <v>607</v>
      </c>
      <c r="F159" s="160" t="str">
        <f>VLOOKUP(E159,VIP!$A$2:$O12824,2,0)</f>
        <v>DRBR607</v>
      </c>
      <c r="G159" s="119" t="str">
        <f>VLOOKUP(E159,'LISTADO ATM'!$A$2:$B$899,2,0)</f>
        <v xml:space="preserve">ATM ONAPI </v>
      </c>
      <c r="H159" s="119" t="str">
        <f>VLOOKUP(E159,VIP!$A$2:$O17745,7,FALSE)</f>
        <v>Si</v>
      </c>
      <c r="I159" s="119" t="str">
        <f>VLOOKUP(E159,VIP!$A$2:$O9710,8,FALSE)</f>
        <v>Si</v>
      </c>
      <c r="J159" s="119" t="str">
        <f>VLOOKUP(E159,VIP!$A$2:$O9660,8,FALSE)</f>
        <v>Si</v>
      </c>
      <c r="K159" s="119" t="str">
        <f>VLOOKUP(E159,VIP!$A$2:$O13234,6,0)</f>
        <v>NO</v>
      </c>
      <c r="L159" s="121" t="s">
        <v>2452</v>
      </c>
      <c r="M159" s="117" t="s">
        <v>2458</v>
      </c>
      <c r="N159" s="157" t="s">
        <v>2465</v>
      </c>
      <c r="O159" s="160" t="s">
        <v>2466</v>
      </c>
      <c r="P159" s="140"/>
      <c r="Q159" s="117" t="s">
        <v>2452</v>
      </c>
    </row>
    <row r="160" spans="1:17" s="99" customFormat="1" ht="18" x14ac:dyDescent="0.25">
      <c r="A160" s="119" t="str">
        <f>VLOOKUP(E160,'LISTADO ATM'!$A$2:$C$900,3,0)</f>
        <v>DISTRITO NACIONAL</v>
      </c>
      <c r="B160" s="152" t="s">
        <v>2691</v>
      </c>
      <c r="C160" s="118">
        <v>44309.697743055556</v>
      </c>
      <c r="D160" s="118" t="s">
        <v>2461</v>
      </c>
      <c r="E160" s="120">
        <v>621</v>
      </c>
      <c r="F160" s="160" t="str">
        <f>VLOOKUP(E160,VIP!$A$2:$O12823,2,0)</f>
        <v>DRBR621</v>
      </c>
      <c r="G160" s="119" t="str">
        <f>VLOOKUP(E160,'LISTADO ATM'!$A$2:$B$899,2,0)</f>
        <v xml:space="preserve">ATM CESAC  </v>
      </c>
      <c r="H160" s="119" t="str">
        <f>VLOOKUP(E160,VIP!$A$2:$O17744,7,FALSE)</f>
        <v>Si</v>
      </c>
      <c r="I160" s="119" t="str">
        <f>VLOOKUP(E160,VIP!$A$2:$O9709,8,FALSE)</f>
        <v>Si</v>
      </c>
      <c r="J160" s="119" t="str">
        <f>VLOOKUP(E160,VIP!$A$2:$O9659,8,FALSE)</f>
        <v>Si</v>
      </c>
      <c r="K160" s="119" t="str">
        <f>VLOOKUP(E160,VIP!$A$2:$O13233,6,0)</f>
        <v>NO</v>
      </c>
      <c r="L160" s="121" t="s">
        <v>2452</v>
      </c>
      <c r="M160" s="117" t="s">
        <v>2458</v>
      </c>
      <c r="N160" s="157" t="s">
        <v>2465</v>
      </c>
      <c r="O160" s="160" t="s">
        <v>2466</v>
      </c>
      <c r="P160" s="140"/>
      <c r="Q160" s="117" t="s">
        <v>2452</v>
      </c>
    </row>
    <row r="161" spans="1:17" s="99" customFormat="1" ht="18" x14ac:dyDescent="0.25">
      <c r="A161" s="119" t="str">
        <f>VLOOKUP(E161,'LISTADO ATM'!$A$2:$C$900,3,0)</f>
        <v>DISTRITO NACIONAL</v>
      </c>
      <c r="B161" s="152" t="s">
        <v>2690</v>
      </c>
      <c r="C161" s="118">
        <v>44309.69872685185</v>
      </c>
      <c r="D161" s="118" t="s">
        <v>2182</v>
      </c>
      <c r="E161" s="120">
        <v>415</v>
      </c>
      <c r="F161" s="160" t="str">
        <f>VLOOKUP(E161,VIP!$A$2:$O12822,2,0)</f>
        <v>DRBR415</v>
      </c>
      <c r="G161" s="119" t="str">
        <f>VLOOKUP(E161,'LISTADO ATM'!$A$2:$B$899,2,0)</f>
        <v xml:space="preserve">ATM Autobanco San Martín I </v>
      </c>
      <c r="H161" s="119" t="str">
        <f>VLOOKUP(E161,VIP!$A$2:$O17743,7,FALSE)</f>
        <v>Si</v>
      </c>
      <c r="I161" s="119" t="str">
        <f>VLOOKUP(E161,VIP!$A$2:$O9708,8,FALSE)</f>
        <v>Si</v>
      </c>
      <c r="J161" s="119" t="str">
        <f>VLOOKUP(E161,VIP!$A$2:$O9658,8,FALSE)</f>
        <v>Si</v>
      </c>
      <c r="K161" s="119" t="str">
        <f>VLOOKUP(E161,VIP!$A$2:$O13232,6,0)</f>
        <v>NO</v>
      </c>
      <c r="L161" s="121" t="s">
        <v>2481</v>
      </c>
      <c r="M161" s="117" t="s">
        <v>2458</v>
      </c>
      <c r="N161" s="157" t="s">
        <v>2465</v>
      </c>
      <c r="O161" s="160" t="s">
        <v>2467</v>
      </c>
      <c r="P161" s="140"/>
      <c r="Q161" s="117" t="s">
        <v>2481</v>
      </c>
    </row>
    <row r="162" spans="1:17" s="99" customFormat="1" ht="18" x14ac:dyDescent="0.25">
      <c r="A162" s="119" t="str">
        <f>VLOOKUP(E162,'LISTADO ATM'!$A$2:$C$900,3,0)</f>
        <v>SUR</v>
      </c>
      <c r="B162" s="152">
        <v>335864098</v>
      </c>
      <c r="C162" s="118">
        <v>44309.702777777777</v>
      </c>
      <c r="D162" s="118" t="s">
        <v>2485</v>
      </c>
      <c r="E162" s="120">
        <v>137</v>
      </c>
      <c r="F162" s="160" t="str">
        <f>VLOOKUP(E162,VIP!$A$2:$O12838,2,0)</f>
        <v>DRBR137</v>
      </c>
      <c r="G162" s="119" t="str">
        <f>VLOOKUP(E162,'LISTADO ATM'!$A$2:$B$899,2,0)</f>
        <v xml:space="preserve">ATM Oficina Nizao </v>
      </c>
      <c r="H162" s="119" t="str">
        <f>VLOOKUP(E162,VIP!$A$2:$O17759,7,FALSE)</f>
        <v>Si</v>
      </c>
      <c r="I162" s="119" t="str">
        <f>VLOOKUP(E162,VIP!$A$2:$O9724,8,FALSE)</f>
        <v>Si</v>
      </c>
      <c r="J162" s="119" t="str">
        <f>VLOOKUP(E162,VIP!$A$2:$O9674,8,FALSE)</f>
        <v>Si</v>
      </c>
      <c r="K162" s="119" t="str">
        <f>VLOOKUP(E162,VIP!$A$2:$O13248,6,0)</f>
        <v>NO</v>
      </c>
      <c r="L162" s="121" t="s">
        <v>2713</v>
      </c>
      <c r="M162" s="117" t="s">
        <v>2597</v>
      </c>
      <c r="N162" s="157" t="s">
        <v>2635</v>
      </c>
      <c r="O162" s="160" t="s">
        <v>2712</v>
      </c>
      <c r="P162" s="140" t="s">
        <v>2638</v>
      </c>
      <c r="Q162" s="117" t="s">
        <v>2714</v>
      </c>
    </row>
    <row r="163" spans="1:17" s="99" customFormat="1" ht="18" x14ac:dyDescent="0.25">
      <c r="A163" s="119" t="str">
        <f>VLOOKUP(E163,'LISTADO ATM'!$A$2:$C$900,3,0)</f>
        <v>DISTRITO NACIONAL</v>
      </c>
      <c r="B163" s="152" t="s">
        <v>2689</v>
      </c>
      <c r="C163" s="118">
        <v>44309.703321759262</v>
      </c>
      <c r="D163" s="118" t="s">
        <v>2182</v>
      </c>
      <c r="E163" s="120">
        <v>146</v>
      </c>
      <c r="F163" s="160" t="str">
        <f>VLOOKUP(E163,VIP!$A$2:$O12821,2,0)</f>
        <v>DRBR146</v>
      </c>
      <c r="G163" s="119" t="str">
        <f>VLOOKUP(E163,'LISTADO ATM'!$A$2:$B$899,2,0)</f>
        <v xml:space="preserve">ATM Tribunal Superior Constitucional </v>
      </c>
      <c r="H163" s="119" t="str">
        <f>VLOOKUP(E163,VIP!$A$2:$O17742,7,FALSE)</f>
        <v>Si</v>
      </c>
      <c r="I163" s="119" t="str">
        <f>VLOOKUP(E163,VIP!$A$2:$O9707,8,FALSE)</f>
        <v>Si</v>
      </c>
      <c r="J163" s="119" t="str">
        <f>VLOOKUP(E163,VIP!$A$2:$O9657,8,FALSE)</f>
        <v>Si</v>
      </c>
      <c r="K163" s="119" t="str">
        <f>VLOOKUP(E163,VIP!$A$2:$O13231,6,0)</f>
        <v>NO</v>
      </c>
      <c r="L163" s="121" t="s">
        <v>2221</v>
      </c>
      <c r="M163" s="117" t="s">
        <v>2458</v>
      </c>
      <c r="N163" s="157" t="s">
        <v>2465</v>
      </c>
      <c r="O163" s="160" t="s">
        <v>2467</v>
      </c>
      <c r="P163" s="140"/>
      <c r="Q163" s="117" t="s">
        <v>2221</v>
      </c>
    </row>
    <row r="164" spans="1:17" s="99" customFormat="1" ht="18" x14ac:dyDescent="0.25">
      <c r="A164" s="119" t="str">
        <f>VLOOKUP(E164,'LISTADO ATM'!$A$2:$C$900,3,0)</f>
        <v>DISTRITO NACIONAL</v>
      </c>
      <c r="B164" s="152" t="s">
        <v>2688</v>
      </c>
      <c r="C164" s="118">
        <v>44309.704745370371</v>
      </c>
      <c r="D164" s="118" t="s">
        <v>2182</v>
      </c>
      <c r="E164" s="120">
        <v>792</v>
      </c>
      <c r="F164" s="160" t="str">
        <f>VLOOKUP(E164,VIP!$A$2:$O12820,2,0)</f>
        <v>DRBR792</v>
      </c>
      <c r="G164" s="119" t="str">
        <f>VLOOKUP(E164,'LISTADO ATM'!$A$2:$B$899,2,0)</f>
        <v>ATM Hospital Salvador de Gautier</v>
      </c>
      <c r="H164" s="119" t="str">
        <f>VLOOKUP(E164,VIP!$A$2:$O17741,7,FALSE)</f>
        <v>Si</v>
      </c>
      <c r="I164" s="119" t="str">
        <f>VLOOKUP(E164,VIP!$A$2:$O9706,8,FALSE)</f>
        <v>Si</v>
      </c>
      <c r="J164" s="119" t="str">
        <f>VLOOKUP(E164,VIP!$A$2:$O9656,8,FALSE)</f>
        <v>Si</v>
      </c>
      <c r="K164" s="119" t="str">
        <f>VLOOKUP(E164,VIP!$A$2:$O13230,6,0)</f>
        <v>NO</v>
      </c>
      <c r="L164" s="121" t="s">
        <v>2221</v>
      </c>
      <c r="M164" s="117" t="s">
        <v>2458</v>
      </c>
      <c r="N164" s="157" t="s">
        <v>2465</v>
      </c>
      <c r="O164" s="160" t="s">
        <v>2467</v>
      </c>
      <c r="P164" s="140"/>
      <c r="Q164" s="117" t="s">
        <v>2221</v>
      </c>
    </row>
    <row r="165" spans="1:17" s="99" customFormat="1" ht="18" x14ac:dyDescent="0.25">
      <c r="A165" s="119" t="str">
        <f>VLOOKUP(E165,'LISTADO ATM'!$A$2:$C$900,3,0)</f>
        <v>SUR</v>
      </c>
      <c r="B165" s="152">
        <v>335864105</v>
      </c>
      <c r="C165" s="118">
        <v>44309.705555555556</v>
      </c>
      <c r="D165" s="118" t="s">
        <v>2485</v>
      </c>
      <c r="E165" s="120">
        <v>576</v>
      </c>
      <c r="F165" s="160" t="str">
        <f>VLOOKUP(E165,VIP!$A$2:$O12839,2,0)</f>
        <v>DRBR576</v>
      </c>
      <c r="G165" s="119" t="str">
        <f>VLOOKUP(E165,'LISTADO ATM'!$A$2:$B$899,2,0)</f>
        <v>ATM Nizao</v>
      </c>
      <c r="H165" s="119">
        <f>VLOOKUP(E165,VIP!$A$2:$O17760,7,FALSE)</f>
        <v>0</v>
      </c>
      <c r="I165" s="119">
        <f>VLOOKUP(E165,VIP!$A$2:$O9725,8,FALSE)</f>
        <v>0</v>
      </c>
      <c r="J165" s="119">
        <f>VLOOKUP(E165,VIP!$A$2:$O9675,8,FALSE)</f>
        <v>0</v>
      </c>
      <c r="K165" s="119">
        <f>VLOOKUP(E165,VIP!$A$2:$O13249,6,0)</f>
        <v>0</v>
      </c>
      <c r="L165" s="121" t="s">
        <v>2713</v>
      </c>
      <c r="M165" s="117" t="s">
        <v>2597</v>
      </c>
      <c r="N165" s="157" t="s">
        <v>2635</v>
      </c>
      <c r="O165" s="160" t="s">
        <v>2712</v>
      </c>
      <c r="P165" s="140" t="s">
        <v>2638</v>
      </c>
      <c r="Q165" s="117" t="s">
        <v>2714</v>
      </c>
    </row>
    <row r="166" spans="1:17" s="99" customFormat="1" ht="18" x14ac:dyDescent="0.25">
      <c r="A166" s="119" t="str">
        <f>VLOOKUP(E166,'LISTADO ATM'!$A$2:$C$900,3,0)</f>
        <v>DISTRITO NACIONAL</v>
      </c>
      <c r="B166" s="152" t="s">
        <v>2687</v>
      </c>
      <c r="C166" s="118">
        <v>44309.706921296296</v>
      </c>
      <c r="D166" s="118" t="s">
        <v>2182</v>
      </c>
      <c r="E166" s="120">
        <v>642</v>
      </c>
      <c r="F166" s="160" t="str">
        <f>VLOOKUP(E166,VIP!$A$2:$O12819,2,0)</f>
        <v>DRBR24O</v>
      </c>
      <c r="G166" s="119" t="str">
        <f>VLOOKUP(E166,'LISTADO ATM'!$A$2:$B$899,2,0)</f>
        <v xml:space="preserve">ATM OMSA Sto. Dgo. </v>
      </c>
      <c r="H166" s="119" t="str">
        <f>VLOOKUP(E166,VIP!$A$2:$O17740,7,FALSE)</f>
        <v>Si</v>
      </c>
      <c r="I166" s="119" t="str">
        <f>VLOOKUP(E166,VIP!$A$2:$O9705,8,FALSE)</f>
        <v>Si</v>
      </c>
      <c r="J166" s="119" t="str">
        <f>VLOOKUP(E166,VIP!$A$2:$O9655,8,FALSE)</f>
        <v>Si</v>
      </c>
      <c r="K166" s="119" t="str">
        <f>VLOOKUP(E166,VIP!$A$2:$O13229,6,0)</f>
        <v>NO</v>
      </c>
      <c r="L166" s="121" t="s">
        <v>2221</v>
      </c>
      <c r="M166" s="117" t="s">
        <v>2458</v>
      </c>
      <c r="N166" s="157" t="s">
        <v>2465</v>
      </c>
      <c r="O166" s="160" t="s">
        <v>2467</v>
      </c>
      <c r="P166" s="140"/>
      <c r="Q166" s="117" t="s">
        <v>2221</v>
      </c>
    </row>
    <row r="167" spans="1:17" s="99" customFormat="1" ht="18" x14ac:dyDescent="0.25">
      <c r="A167" s="119" t="str">
        <f>VLOOKUP(E167,'LISTADO ATM'!$A$2:$C$900,3,0)</f>
        <v>SUR</v>
      </c>
      <c r="B167" s="152" t="s">
        <v>2686</v>
      </c>
      <c r="C167" s="118">
        <v>44309.709618055553</v>
      </c>
      <c r="D167" s="118" t="s">
        <v>2461</v>
      </c>
      <c r="E167" s="120">
        <v>873</v>
      </c>
      <c r="F167" s="160" t="str">
        <f>VLOOKUP(E167,VIP!$A$2:$O12818,2,0)</f>
        <v>DRBR873</v>
      </c>
      <c r="G167" s="119" t="str">
        <f>VLOOKUP(E167,'LISTADO ATM'!$A$2:$B$899,2,0)</f>
        <v xml:space="preserve">ATM Centro de Caja San Cristóbal II </v>
      </c>
      <c r="H167" s="119" t="str">
        <f>VLOOKUP(E167,VIP!$A$2:$O17739,7,FALSE)</f>
        <v>Si</v>
      </c>
      <c r="I167" s="119" t="str">
        <f>VLOOKUP(E167,VIP!$A$2:$O9704,8,FALSE)</f>
        <v>Si</v>
      </c>
      <c r="J167" s="119" t="str">
        <f>VLOOKUP(E167,VIP!$A$2:$O9654,8,FALSE)</f>
        <v>Si</v>
      </c>
      <c r="K167" s="119" t="str">
        <f>VLOOKUP(E167,VIP!$A$2:$O13228,6,0)</f>
        <v>SI</v>
      </c>
      <c r="L167" s="121" t="s">
        <v>2452</v>
      </c>
      <c r="M167" s="157" t="s">
        <v>2597</v>
      </c>
      <c r="N167" s="157" t="s">
        <v>2465</v>
      </c>
      <c r="O167" s="160" t="s">
        <v>2466</v>
      </c>
      <c r="P167" s="140"/>
      <c r="Q167" s="156">
        <v>44309.648611111108</v>
      </c>
    </row>
    <row r="168" spans="1:17" s="99" customFormat="1" ht="18" x14ac:dyDescent="0.25">
      <c r="A168" s="119" t="str">
        <f>VLOOKUP(E168,'LISTADO ATM'!$A$2:$C$900,3,0)</f>
        <v>DISTRITO NACIONAL</v>
      </c>
      <c r="B168" s="152" t="s">
        <v>2685</v>
      </c>
      <c r="C168" s="118">
        <v>44309.711006944446</v>
      </c>
      <c r="D168" s="118" t="s">
        <v>2182</v>
      </c>
      <c r="E168" s="120">
        <v>943</v>
      </c>
      <c r="F168" s="160" t="str">
        <f>VLOOKUP(E168,VIP!$A$2:$O12817,2,0)</f>
        <v>DRBR16K</v>
      </c>
      <c r="G168" s="119" t="str">
        <f>VLOOKUP(E168,'LISTADO ATM'!$A$2:$B$899,2,0)</f>
        <v xml:space="preserve">ATM Oficina Tránsito Terreste </v>
      </c>
      <c r="H168" s="119" t="str">
        <f>VLOOKUP(E168,VIP!$A$2:$O17738,7,FALSE)</f>
        <v>Si</v>
      </c>
      <c r="I168" s="119" t="str">
        <f>VLOOKUP(E168,VIP!$A$2:$O9703,8,FALSE)</f>
        <v>Si</v>
      </c>
      <c r="J168" s="119" t="str">
        <f>VLOOKUP(E168,VIP!$A$2:$O9653,8,FALSE)</f>
        <v>Si</v>
      </c>
      <c r="K168" s="119" t="str">
        <f>VLOOKUP(E168,VIP!$A$2:$O13227,6,0)</f>
        <v>NO</v>
      </c>
      <c r="L168" s="121" t="s">
        <v>2221</v>
      </c>
      <c r="M168" s="117" t="s">
        <v>2458</v>
      </c>
      <c r="N168" s="157" t="s">
        <v>2465</v>
      </c>
      <c r="O168" s="160" t="s">
        <v>2467</v>
      </c>
      <c r="P168" s="140"/>
      <c r="Q168" s="117" t="s">
        <v>2221</v>
      </c>
    </row>
    <row r="169" spans="1:17" s="99" customFormat="1" ht="18" x14ac:dyDescent="0.25">
      <c r="A169" s="119" t="str">
        <f>VLOOKUP(E169,'LISTADO ATM'!$A$2:$C$900,3,0)</f>
        <v>NORTE</v>
      </c>
      <c r="B169" s="152" t="s">
        <v>2684</v>
      </c>
      <c r="C169" s="118">
        <v>44309.712754629632</v>
      </c>
      <c r="D169" s="118" t="s">
        <v>2183</v>
      </c>
      <c r="E169" s="120">
        <v>275</v>
      </c>
      <c r="F169" s="160" t="str">
        <f>VLOOKUP(E169,VIP!$A$2:$O12816,2,0)</f>
        <v>DRBR275</v>
      </c>
      <c r="G169" s="119" t="str">
        <f>VLOOKUP(E169,'LISTADO ATM'!$A$2:$B$899,2,0)</f>
        <v xml:space="preserve">ATM Autobanco Duarte Stgo. II </v>
      </c>
      <c r="H169" s="119" t="str">
        <f>VLOOKUP(E169,VIP!$A$2:$O17737,7,FALSE)</f>
        <v>Si</v>
      </c>
      <c r="I169" s="119" t="str">
        <f>VLOOKUP(E169,VIP!$A$2:$O9702,8,FALSE)</f>
        <v>Si</v>
      </c>
      <c r="J169" s="119" t="str">
        <f>VLOOKUP(E169,VIP!$A$2:$O9652,8,FALSE)</f>
        <v>Si</v>
      </c>
      <c r="K169" s="119" t="str">
        <f>VLOOKUP(E169,VIP!$A$2:$O13226,6,0)</f>
        <v>NO</v>
      </c>
      <c r="L169" s="121" t="s">
        <v>2221</v>
      </c>
      <c r="M169" s="117" t="s">
        <v>2458</v>
      </c>
      <c r="N169" s="157" t="s">
        <v>2465</v>
      </c>
      <c r="O169" s="160" t="s">
        <v>2494</v>
      </c>
      <c r="P169" s="140"/>
      <c r="Q169" s="117" t="s">
        <v>2221</v>
      </c>
    </row>
    <row r="170" spans="1:17" s="99" customFormat="1" ht="18" x14ac:dyDescent="0.25">
      <c r="A170" s="119" t="str">
        <f>VLOOKUP(E170,'LISTADO ATM'!$A$2:$C$900,3,0)</f>
        <v>DISTRITO NACIONAL</v>
      </c>
      <c r="B170" s="152" t="s">
        <v>2683</v>
      </c>
      <c r="C170" s="118">
        <v>44309.714594907404</v>
      </c>
      <c r="D170" s="118" t="s">
        <v>2182</v>
      </c>
      <c r="E170" s="120">
        <v>578</v>
      </c>
      <c r="F170" s="160" t="str">
        <f>VLOOKUP(E170,VIP!$A$2:$O12815,2,0)</f>
        <v>DRBR324</v>
      </c>
      <c r="G170" s="119" t="str">
        <f>VLOOKUP(E170,'LISTADO ATM'!$A$2:$B$899,2,0)</f>
        <v xml:space="preserve">ATM Procuraduría General de la República </v>
      </c>
      <c r="H170" s="119" t="str">
        <f>VLOOKUP(E170,VIP!$A$2:$O17736,7,FALSE)</f>
        <v>Si</v>
      </c>
      <c r="I170" s="119" t="str">
        <f>VLOOKUP(E170,VIP!$A$2:$O9701,8,FALSE)</f>
        <v>No</v>
      </c>
      <c r="J170" s="119" t="str">
        <f>VLOOKUP(E170,VIP!$A$2:$O9651,8,FALSE)</f>
        <v>No</v>
      </c>
      <c r="K170" s="119" t="str">
        <f>VLOOKUP(E170,VIP!$A$2:$O13225,6,0)</f>
        <v>NO</v>
      </c>
      <c r="L170" s="121" t="s">
        <v>2424</v>
      </c>
      <c r="M170" s="117" t="s">
        <v>2458</v>
      </c>
      <c r="N170" s="157" t="s">
        <v>2465</v>
      </c>
      <c r="O170" s="160" t="s">
        <v>2467</v>
      </c>
      <c r="P170" s="140"/>
      <c r="Q170" s="117" t="s">
        <v>2424</v>
      </c>
    </row>
    <row r="171" spans="1:17" s="99" customFormat="1" ht="18" x14ac:dyDescent="0.25">
      <c r="A171" s="119" t="str">
        <f>VLOOKUP(E171,'LISTADO ATM'!$A$2:$C$900,3,0)</f>
        <v>DISTRITO NACIONAL</v>
      </c>
      <c r="B171" s="152" t="s">
        <v>2682</v>
      </c>
      <c r="C171" s="118">
        <v>44309.717546296299</v>
      </c>
      <c r="D171" s="118" t="s">
        <v>2182</v>
      </c>
      <c r="E171" s="120">
        <v>85</v>
      </c>
      <c r="F171" s="160" t="str">
        <f>VLOOKUP(E171,VIP!$A$2:$O12814,2,0)</f>
        <v>DRBR085</v>
      </c>
      <c r="G171" s="119" t="str">
        <f>VLOOKUP(E171,'LISTADO ATM'!$A$2:$B$899,2,0)</f>
        <v xml:space="preserve">ATM Oficina San Isidro (Fuerza Aérea) </v>
      </c>
      <c r="H171" s="119" t="str">
        <f>VLOOKUP(E171,VIP!$A$2:$O17735,7,FALSE)</f>
        <v>Si</v>
      </c>
      <c r="I171" s="119" t="str">
        <f>VLOOKUP(E171,VIP!$A$2:$O9700,8,FALSE)</f>
        <v>Si</v>
      </c>
      <c r="J171" s="119" t="str">
        <f>VLOOKUP(E171,VIP!$A$2:$O9650,8,FALSE)</f>
        <v>Si</v>
      </c>
      <c r="K171" s="119" t="str">
        <f>VLOOKUP(E171,VIP!$A$2:$O13224,6,0)</f>
        <v>NO</v>
      </c>
      <c r="L171" s="121" t="s">
        <v>2424</v>
      </c>
      <c r="M171" s="157" t="s">
        <v>2597</v>
      </c>
      <c r="N171" s="157" t="s">
        <v>2465</v>
      </c>
      <c r="O171" s="160" t="s">
        <v>2467</v>
      </c>
      <c r="P171" s="140"/>
      <c r="Q171" s="156">
        <v>44309.785416666666</v>
      </c>
    </row>
    <row r="172" spans="1:17" s="99" customFormat="1" ht="18" x14ac:dyDescent="0.25">
      <c r="A172" s="119" t="str">
        <f>VLOOKUP(E172,'LISTADO ATM'!$A$2:$C$900,3,0)</f>
        <v>ESTE</v>
      </c>
      <c r="B172" s="152" t="s">
        <v>2681</v>
      </c>
      <c r="C172" s="118">
        <v>44309.718252314815</v>
      </c>
      <c r="D172" s="118" t="s">
        <v>2182</v>
      </c>
      <c r="E172" s="120">
        <v>309</v>
      </c>
      <c r="F172" s="160" t="str">
        <f>VLOOKUP(E172,VIP!$A$2:$O12813,2,0)</f>
        <v>DRBR309</v>
      </c>
      <c r="G172" s="119" t="str">
        <f>VLOOKUP(E172,'LISTADO ATM'!$A$2:$B$899,2,0)</f>
        <v xml:space="preserve">ATM Secrets Cap Cana I </v>
      </c>
      <c r="H172" s="119" t="str">
        <f>VLOOKUP(E172,VIP!$A$2:$O17734,7,FALSE)</f>
        <v>Si</v>
      </c>
      <c r="I172" s="119" t="str">
        <f>VLOOKUP(E172,VIP!$A$2:$O9699,8,FALSE)</f>
        <v>Si</v>
      </c>
      <c r="J172" s="119" t="str">
        <f>VLOOKUP(E172,VIP!$A$2:$O9649,8,FALSE)</f>
        <v>Si</v>
      </c>
      <c r="K172" s="119" t="str">
        <f>VLOOKUP(E172,VIP!$A$2:$O13223,6,0)</f>
        <v>NO</v>
      </c>
      <c r="L172" s="121" t="s">
        <v>2221</v>
      </c>
      <c r="M172" s="157" t="s">
        <v>2597</v>
      </c>
      <c r="N172" s="157" t="s">
        <v>2465</v>
      </c>
      <c r="O172" s="160" t="s">
        <v>2467</v>
      </c>
      <c r="P172" s="140"/>
      <c r="Q172" s="156">
        <v>44309.75277777778</v>
      </c>
    </row>
    <row r="173" spans="1:17" s="99" customFormat="1" ht="18" x14ac:dyDescent="0.25">
      <c r="A173" s="119" t="str">
        <f>VLOOKUP(E173,'LISTADO ATM'!$A$2:$C$900,3,0)</f>
        <v>DISTRITO NACIONAL</v>
      </c>
      <c r="B173" s="152" t="s">
        <v>2680</v>
      </c>
      <c r="C173" s="118">
        <v>44309.718425925923</v>
      </c>
      <c r="D173" s="118" t="s">
        <v>2182</v>
      </c>
      <c r="E173" s="120">
        <v>239</v>
      </c>
      <c r="F173" s="160" t="str">
        <f>VLOOKUP(E173,VIP!$A$2:$O12812,2,0)</f>
        <v>DRBR239</v>
      </c>
      <c r="G173" s="119" t="str">
        <f>VLOOKUP(E173,'LISTADO ATM'!$A$2:$B$899,2,0)</f>
        <v xml:space="preserve">ATM Autobanco Charles de Gaulle </v>
      </c>
      <c r="H173" s="119" t="str">
        <f>VLOOKUP(E173,VIP!$A$2:$O17733,7,FALSE)</f>
        <v>Si</v>
      </c>
      <c r="I173" s="119" t="str">
        <f>VLOOKUP(E173,VIP!$A$2:$O9698,8,FALSE)</f>
        <v>Si</v>
      </c>
      <c r="J173" s="119" t="str">
        <f>VLOOKUP(E173,VIP!$A$2:$O9648,8,FALSE)</f>
        <v>Si</v>
      </c>
      <c r="K173" s="119" t="str">
        <f>VLOOKUP(E173,VIP!$A$2:$O13222,6,0)</f>
        <v>SI</v>
      </c>
      <c r="L173" s="121" t="s">
        <v>2221</v>
      </c>
      <c r="M173" s="117" t="s">
        <v>2458</v>
      </c>
      <c r="N173" s="157" t="s">
        <v>2465</v>
      </c>
      <c r="O173" s="160" t="s">
        <v>2467</v>
      </c>
      <c r="P173" s="140"/>
      <c r="Q173" s="117" t="s">
        <v>2221</v>
      </c>
    </row>
    <row r="174" spans="1:17" s="99" customFormat="1" ht="18" x14ac:dyDescent="0.25">
      <c r="A174" s="119" t="str">
        <f>VLOOKUP(E174,'LISTADO ATM'!$A$2:$C$900,3,0)</f>
        <v>DISTRITO NACIONAL</v>
      </c>
      <c r="B174" s="152" t="s">
        <v>2679</v>
      </c>
      <c r="C174" s="118">
        <v>44309.719837962963</v>
      </c>
      <c r="D174" s="118" t="s">
        <v>2461</v>
      </c>
      <c r="E174" s="120">
        <v>149</v>
      </c>
      <c r="F174" s="160" t="str">
        <f>VLOOKUP(E174,VIP!$A$2:$O12811,2,0)</f>
        <v>DRBR149</v>
      </c>
      <c r="G174" s="119" t="str">
        <f>VLOOKUP(E174,'LISTADO ATM'!$A$2:$B$899,2,0)</f>
        <v>ATM Estación Metro Concepción</v>
      </c>
      <c r="H174" s="119" t="str">
        <f>VLOOKUP(E174,VIP!$A$2:$O17732,7,FALSE)</f>
        <v>N/A</v>
      </c>
      <c r="I174" s="119" t="str">
        <f>VLOOKUP(E174,VIP!$A$2:$O9697,8,FALSE)</f>
        <v>N/A</v>
      </c>
      <c r="J174" s="119" t="str">
        <f>VLOOKUP(E174,VIP!$A$2:$O9647,8,FALSE)</f>
        <v>N/A</v>
      </c>
      <c r="K174" s="119" t="str">
        <f>VLOOKUP(E174,VIP!$A$2:$O13221,6,0)</f>
        <v>N/A</v>
      </c>
      <c r="L174" s="121" t="s">
        <v>2452</v>
      </c>
      <c r="M174" s="117" t="s">
        <v>2458</v>
      </c>
      <c r="N174" s="157" t="s">
        <v>2465</v>
      </c>
      <c r="O174" s="160" t="s">
        <v>2466</v>
      </c>
      <c r="P174" s="140"/>
      <c r="Q174" s="117" t="s">
        <v>2452</v>
      </c>
    </row>
    <row r="175" spans="1:17" s="99" customFormat="1" ht="18" x14ac:dyDescent="0.25">
      <c r="A175" s="119" t="str">
        <f>VLOOKUP(E175,'LISTADO ATM'!$A$2:$C$900,3,0)</f>
        <v>DISTRITO NACIONAL</v>
      </c>
      <c r="B175" s="152" t="s">
        <v>2678</v>
      </c>
      <c r="C175" s="118">
        <v>44309.723449074074</v>
      </c>
      <c r="D175" s="118" t="s">
        <v>2182</v>
      </c>
      <c r="E175" s="120">
        <v>490</v>
      </c>
      <c r="F175" s="160" t="str">
        <f>VLOOKUP(E175,VIP!$A$2:$O12810,2,0)</f>
        <v>DRBR490</v>
      </c>
      <c r="G175" s="119" t="str">
        <f>VLOOKUP(E175,'LISTADO ATM'!$A$2:$B$899,2,0)</f>
        <v xml:space="preserve">ATM Hospital Ney Arias Lora </v>
      </c>
      <c r="H175" s="119" t="str">
        <f>VLOOKUP(E175,VIP!$A$2:$O17731,7,FALSE)</f>
        <v>Si</v>
      </c>
      <c r="I175" s="119" t="str">
        <f>VLOOKUP(E175,VIP!$A$2:$O9696,8,FALSE)</f>
        <v>Si</v>
      </c>
      <c r="J175" s="119" t="str">
        <f>VLOOKUP(E175,VIP!$A$2:$O9646,8,FALSE)</f>
        <v>Si</v>
      </c>
      <c r="K175" s="119" t="str">
        <f>VLOOKUP(E175,VIP!$A$2:$O13220,6,0)</f>
        <v>NO</v>
      </c>
      <c r="L175" s="121" t="s">
        <v>2221</v>
      </c>
      <c r="M175" s="157" t="s">
        <v>2597</v>
      </c>
      <c r="N175" s="157" t="s">
        <v>2465</v>
      </c>
      <c r="O175" s="160" t="s">
        <v>2467</v>
      </c>
      <c r="P175" s="140"/>
      <c r="Q175" s="156">
        <v>44309.738888888889</v>
      </c>
    </row>
    <row r="176" spans="1:17" s="99" customFormat="1" ht="18" x14ac:dyDescent="0.25">
      <c r="A176" s="119" t="str">
        <f>VLOOKUP(E176,'LISTADO ATM'!$A$2:$C$900,3,0)</f>
        <v>DISTRITO NACIONAL</v>
      </c>
      <c r="B176" s="152" t="s">
        <v>2677</v>
      </c>
      <c r="C176" s="118">
        <v>44309.724768518521</v>
      </c>
      <c r="D176" s="118" t="s">
        <v>2182</v>
      </c>
      <c r="E176" s="120">
        <v>224</v>
      </c>
      <c r="F176" s="160" t="str">
        <f>VLOOKUP(E176,VIP!$A$2:$O12809,2,0)</f>
        <v>DRBR224</v>
      </c>
      <c r="G176" s="119" t="str">
        <f>VLOOKUP(E176,'LISTADO ATM'!$A$2:$B$899,2,0)</f>
        <v xml:space="preserve">ATM S/M Nacional El Millón (Núñez de Cáceres) </v>
      </c>
      <c r="H176" s="119" t="str">
        <f>VLOOKUP(E176,VIP!$A$2:$O17730,7,FALSE)</f>
        <v>Si</v>
      </c>
      <c r="I176" s="119" t="str">
        <f>VLOOKUP(E176,VIP!$A$2:$O9695,8,FALSE)</f>
        <v>Si</v>
      </c>
      <c r="J176" s="119" t="str">
        <f>VLOOKUP(E176,VIP!$A$2:$O9645,8,FALSE)</f>
        <v>Si</v>
      </c>
      <c r="K176" s="119" t="str">
        <f>VLOOKUP(E176,VIP!$A$2:$O13219,6,0)</f>
        <v>SI</v>
      </c>
      <c r="L176" s="121" t="s">
        <v>2221</v>
      </c>
      <c r="M176" s="117" t="s">
        <v>2458</v>
      </c>
      <c r="N176" s="157" t="s">
        <v>2465</v>
      </c>
      <c r="O176" s="160" t="s">
        <v>2467</v>
      </c>
      <c r="P176" s="140"/>
      <c r="Q176" s="117" t="s">
        <v>2221</v>
      </c>
    </row>
    <row r="177" spans="1:17" s="99" customFormat="1" ht="18" x14ac:dyDescent="0.25">
      <c r="A177" s="119" t="str">
        <f>VLOOKUP(E177,'LISTADO ATM'!$A$2:$C$900,3,0)</f>
        <v>DISTRITO NACIONAL</v>
      </c>
      <c r="B177" s="152" t="s">
        <v>2676</v>
      </c>
      <c r="C177" s="118">
        <v>44309.726134259261</v>
      </c>
      <c r="D177" s="118" t="s">
        <v>2182</v>
      </c>
      <c r="E177" s="120">
        <v>714</v>
      </c>
      <c r="F177" s="160" t="str">
        <f>VLOOKUP(E177,VIP!$A$2:$O12808,2,0)</f>
        <v>DRBR16M</v>
      </c>
      <c r="G177" s="119" t="str">
        <f>VLOOKUP(E177,'LISTADO ATM'!$A$2:$B$899,2,0)</f>
        <v xml:space="preserve">ATM Hospital de Herrera </v>
      </c>
      <c r="H177" s="119" t="str">
        <f>VLOOKUP(E177,VIP!$A$2:$O17729,7,FALSE)</f>
        <v>Si</v>
      </c>
      <c r="I177" s="119" t="str">
        <f>VLOOKUP(E177,VIP!$A$2:$O9694,8,FALSE)</f>
        <v>Si</v>
      </c>
      <c r="J177" s="119" t="str">
        <f>VLOOKUP(E177,VIP!$A$2:$O9644,8,FALSE)</f>
        <v>Si</v>
      </c>
      <c r="K177" s="119" t="str">
        <f>VLOOKUP(E177,VIP!$A$2:$O13218,6,0)</f>
        <v>NO</v>
      </c>
      <c r="L177" s="121" t="s">
        <v>2221</v>
      </c>
      <c r="M177" s="117" t="s">
        <v>2458</v>
      </c>
      <c r="N177" s="157" t="s">
        <v>2465</v>
      </c>
      <c r="O177" s="160" t="s">
        <v>2467</v>
      </c>
      <c r="P177" s="140"/>
      <c r="Q177" s="117" t="s">
        <v>2221</v>
      </c>
    </row>
    <row r="178" spans="1:17" s="99" customFormat="1" ht="18" x14ac:dyDescent="0.25">
      <c r="A178" s="119" t="str">
        <f>VLOOKUP(E178,'LISTADO ATM'!$A$2:$C$900,3,0)</f>
        <v>DISTRITO NACIONAL</v>
      </c>
      <c r="B178" s="152" t="s">
        <v>2675</v>
      </c>
      <c r="C178" s="118">
        <v>44309.727800925924</v>
      </c>
      <c r="D178" s="118" t="s">
        <v>2182</v>
      </c>
      <c r="E178" s="120">
        <v>13</v>
      </c>
      <c r="F178" s="160" t="str">
        <f>VLOOKUP(E178,VIP!$A$2:$O12807,2,0)</f>
        <v>DRBR013</v>
      </c>
      <c r="G178" s="119" t="str">
        <f>VLOOKUP(E178,'LISTADO ATM'!$A$2:$B$899,2,0)</f>
        <v xml:space="preserve">ATM CDEEE </v>
      </c>
      <c r="H178" s="119" t="str">
        <f>VLOOKUP(E178,VIP!$A$2:$O17728,7,FALSE)</f>
        <v>Si</v>
      </c>
      <c r="I178" s="119" t="str">
        <f>VLOOKUP(E178,VIP!$A$2:$O9693,8,FALSE)</f>
        <v>Si</v>
      </c>
      <c r="J178" s="119" t="str">
        <f>VLOOKUP(E178,VIP!$A$2:$O9643,8,FALSE)</f>
        <v>Si</v>
      </c>
      <c r="K178" s="119" t="str">
        <f>VLOOKUP(E178,VIP!$A$2:$O13217,6,0)</f>
        <v>NO</v>
      </c>
      <c r="L178" s="121" t="s">
        <v>2221</v>
      </c>
      <c r="M178" s="117" t="s">
        <v>2458</v>
      </c>
      <c r="N178" s="157" t="s">
        <v>2465</v>
      </c>
      <c r="O178" s="160" t="s">
        <v>2467</v>
      </c>
      <c r="P178" s="140"/>
      <c r="Q178" s="117" t="s">
        <v>2221</v>
      </c>
    </row>
    <row r="179" spans="1:17" s="99" customFormat="1" ht="18" x14ac:dyDescent="0.25">
      <c r="A179" s="119" t="str">
        <f>VLOOKUP(E179,'LISTADO ATM'!$A$2:$C$900,3,0)</f>
        <v>ESTE</v>
      </c>
      <c r="B179" s="152" t="s">
        <v>2674</v>
      </c>
      <c r="C179" s="118">
        <v>44309.741875</v>
      </c>
      <c r="D179" s="118" t="s">
        <v>2182</v>
      </c>
      <c r="E179" s="120">
        <v>912</v>
      </c>
      <c r="F179" s="160" t="str">
        <f>VLOOKUP(E179,VIP!$A$2:$O12806,2,0)</f>
        <v>DRBR973</v>
      </c>
      <c r="G179" s="119" t="str">
        <f>VLOOKUP(E179,'LISTADO ATM'!$A$2:$B$899,2,0)</f>
        <v xml:space="preserve">ATM Oficina San Pedro II </v>
      </c>
      <c r="H179" s="119" t="str">
        <f>VLOOKUP(E179,VIP!$A$2:$O17727,7,FALSE)</f>
        <v>Si</v>
      </c>
      <c r="I179" s="119" t="str">
        <f>VLOOKUP(E179,VIP!$A$2:$O9692,8,FALSE)</f>
        <v>Si</v>
      </c>
      <c r="J179" s="119" t="str">
        <f>VLOOKUP(E179,VIP!$A$2:$O9642,8,FALSE)</f>
        <v>Si</v>
      </c>
      <c r="K179" s="119" t="str">
        <f>VLOOKUP(E179,VIP!$A$2:$O13216,6,0)</f>
        <v>SI</v>
      </c>
      <c r="L179" s="121" t="s">
        <v>2247</v>
      </c>
      <c r="M179" s="117" t="s">
        <v>2458</v>
      </c>
      <c r="N179" s="157" t="s">
        <v>2465</v>
      </c>
      <c r="O179" s="160" t="s">
        <v>2467</v>
      </c>
      <c r="P179" s="140"/>
      <c r="Q179" s="117" t="s">
        <v>2247</v>
      </c>
    </row>
    <row r="180" spans="1:17" s="99" customFormat="1" ht="18" x14ac:dyDescent="0.25">
      <c r="A180" s="119" t="str">
        <f>VLOOKUP(E180,'LISTADO ATM'!$A$2:$C$900,3,0)</f>
        <v>SUR</v>
      </c>
      <c r="B180" s="152" t="s">
        <v>2673</v>
      </c>
      <c r="C180" s="118">
        <v>44309.743541666663</v>
      </c>
      <c r="D180" s="118" t="s">
        <v>2182</v>
      </c>
      <c r="E180" s="120">
        <v>45</v>
      </c>
      <c r="F180" s="160" t="str">
        <f>VLOOKUP(E180,VIP!$A$2:$O12805,2,0)</f>
        <v>DRBR045</v>
      </c>
      <c r="G180" s="119" t="str">
        <f>VLOOKUP(E180,'LISTADO ATM'!$A$2:$B$899,2,0)</f>
        <v xml:space="preserve">ATM Oficina Tamayo </v>
      </c>
      <c r="H180" s="119" t="str">
        <f>VLOOKUP(E180,VIP!$A$2:$O17726,7,FALSE)</f>
        <v>Si</v>
      </c>
      <c r="I180" s="119" t="str">
        <f>VLOOKUP(E180,VIP!$A$2:$O9691,8,FALSE)</f>
        <v>Si</v>
      </c>
      <c r="J180" s="119" t="str">
        <f>VLOOKUP(E180,VIP!$A$2:$O9641,8,FALSE)</f>
        <v>Si</v>
      </c>
      <c r="K180" s="119" t="str">
        <f>VLOOKUP(E180,VIP!$A$2:$O13215,6,0)</f>
        <v>SI</v>
      </c>
      <c r="L180" s="121" t="s">
        <v>2247</v>
      </c>
      <c r="M180" s="117" t="s">
        <v>2458</v>
      </c>
      <c r="N180" s="157" t="s">
        <v>2465</v>
      </c>
      <c r="O180" s="160" t="s">
        <v>2467</v>
      </c>
      <c r="P180" s="140"/>
      <c r="Q180" s="117" t="s">
        <v>2247</v>
      </c>
    </row>
    <row r="181" spans="1:17" s="99" customFormat="1" ht="18" x14ac:dyDescent="0.25">
      <c r="A181" s="119" t="str">
        <f>VLOOKUP(E181,'LISTADO ATM'!$A$2:$C$900,3,0)</f>
        <v>ESTE</v>
      </c>
      <c r="B181" s="152" t="s">
        <v>2672</v>
      </c>
      <c r="C181" s="118">
        <v>44309.746192129627</v>
      </c>
      <c r="D181" s="118" t="s">
        <v>2182</v>
      </c>
      <c r="E181" s="120">
        <v>111</v>
      </c>
      <c r="F181" s="160" t="str">
        <f>VLOOKUP(E181,VIP!$A$2:$O12804,2,0)</f>
        <v>DRBR111</v>
      </c>
      <c r="G181" s="119" t="str">
        <f>VLOOKUP(E181,'LISTADO ATM'!$A$2:$B$899,2,0)</f>
        <v xml:space="preserve">ATM Oficina San Pedro </v>
      </c>
      <c r="H181" s="119" t="str">
        <f>VLOOKUP(E181,VIP!$A$2:$O17725,7,FALSE)</f>
        <v>Si</v>
      </c>
      <c r="I181" s="119" t="str">
        <f>VLOOKUP(E181,VIP!$A$2:$O9690,8,FALSE)</f>
        <v>Si</v>
      </c>
      <c r="J181" s="119" t="str">
        <f>VLOOKUP(E181,VIP!$A$2:$O9640,8,FALSE)</f>
        <v>Si</v>
      </c>
      <c r="K181" s="119" t="str">
        <f>VLOOKUP(E181,VIP!$A$2:$O13214,6,0)</f>
        <v>SI</v>
      </c>
      <c r="L181" s="121" t="s">
        <v>2247</v>
      </c>
      <c r="M181" s="117" t="s">
        <v>2458</v>
      </c>
      <c r="N181" s="157" t="s">
        <v>2465</v>
      </c>
      <c r="O181" s="160" t="s">
        <v>2467</v>
      </c>
      <c r="P181" s="140"/>
      <c r="Q181" s="117" t="s">
        <v>2247</v>
      </c>
    </row>
  </sheetData>
  <autoFilter ref="A4:Q4">
    <sortState ref="A5:Q18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2:E1048576 E1:E137">
    <cfRule type="duplicateValues" dxfId="282" priority="196"/>
  </conditionalFormatting>
  <conditionalFormatting sqref="B182:B1048576 B105:B137 B1:B31">
    <cfRule type="duplicateValues" dxfId="281" priority="195"/>
  </conditionalFormatting>
  <conditionalFormatting sqref="E32:E35">
    <cfRule type="duplicateValues" dxfId="280" priority="194"/>
  </conditionalFormatting>
  <conditionalFormatting sqref="B32:B35">
    <cfRule type="duplicateValues" dxfId="279" priority="193"/>
  </conditionalFormatting>
  <conditionalFormatting sqref="E182:E1048576">
    <cfRule type="duplicateValues" dxfId="278" priority="189"/>
  </conditionalFormatting>
  <conditionalFormatting sqref="B182:B1048576 B105:B137 B1:B44">
    <cfRule type="duplicateValues" dxfId="277" priority="188"/>
  </conditionalFormatting>
  <conditionalFormatting sqref="E45">
    <cfRule type="duplicateValues" dxfId="276" priority="187"/>
  </conditionalFormatting>
  <conditionalFormatting sqref="B45">
    <cfRule type="duplicateValues" dxfId="275" priority="186"/>
  </conditionalFormatting>
  <conditionalFormatting sqref="E45">
    <cfRule type="duplicateValues" dxfId="274" priority="185"/>
  </conditionalFormatting>
  <conditionalFormatting sqref="B45">
    <cfRule type="duplicateValues" dxfId="273" priority="184"/>
  </conditionalFormatting>
  <conditionalFormatting sqref="E182:E1048576 E1:E137">
    <cfRule type="duplicateValues" dxfId="272" priority="182"/>
    <cfRule type="duplicateValues" dxfId="271" priority="183"/>
  </conditionalFormatting>
  <conditionalFormatting sqref="B182:B1048576 B105:B137 B1:B45">
    <cfRule type="duplicateValues" dxfId="270" priority="181"/>
  </conditionalFormatting>
  <conditionalFormatting sqref="E46:E47">
    <cfRule type="duplicateValues" dxfId="269" priority="180"/>
  </conditionalFormatting>
  <conditionalFormatting sqref="B46:B47">
    <cfRule type="duplicateValues" dxfId="268" priority="179"/>
  </conditionalFormatting>
  <conditionalFormatting sqref="E46:E47">
    <cfRule type="duplicateValues" dxfId="267" priority="178"/>
  </conditionalFormatting>
  <conditionalFormatting sqref="B46:B47">
    <cfRule type="duplicateValues" dxfId="266" priority="177"/>
  </conditionalFormatting>
  <conditionalFormatting sqref="E46:E47">
    <cfRule type="duplicateValues" dxfId="265" priority="175"/>
    <cfRule type="duplicateValues" dxfId="264" priority="176"/>
  </conditionalFormatting>
  <conditionalFormatting sqref="B46:B47">
    <cfRule type="duplicateValues" dxfId="263" priority="174"/>
  </conditionalFormatting>
  <conditionalFormatting sqref="E182:E1048576">
    <cfRule type="duplicateValues" dxfId="262" priority="173"/>
  </conditionalFormatting>
  <conditionalFormatting sqref="B182:B1048576 B105:B137 B1:B47">
    <cfRule type="duplicateValues" dxfId="261" priority="172"/>
  </conditionalFormatting>
  <conditionalFormatting sqref="E48:E52">
    <cfRule type="duplicateValues" dxfId="260" priority="171"/>
  </conditionalFormatting>
  <conditionalFormatting sqref="B48:B52">
    <cfRule type="duplicateValues" dxfId="259" priority="170"/>
  </conditionalFormatting>
  <conditionalFormatting sqref="E48:E52">
    <cfRule type="duplicateValues" dxfId="258" priority="169"/>
  </conditionalFormatting>
  <conditionalFormatting sqref="B48:B52">
    <cfRule type="duplicateValues" dxfId="257" priority="168"/>
  </conditionalFormatting>
  <conditionalFormatting sqref="E48:E52">
    <cfRule type="duplicateValues" dxfId="256" priority="166"/>
    <cfRule type="duplicateValues" dxfId="255" priority="167"/>
  </conditionalFormatting>
  <conditionalFormatting sqref="B48:B52">
    <cfRule type="duplicateValues" dxfId="254" priority="165"/>
  </conditionalFormatting>
  <conditionalFormatting sqref="E48:E52">
    <cfRule type="duplicateValues" dxfId="253" priority="164"/>
  </conditionalFormatting>
  <conditionalFormatting sqref="B48:B52">
    <cfRule type="duplicateValues" dxfId="252" priority="163"/>
  </conditionalFormatting>
  <conditionalFormatting sqref="E182:E1048576">
    <cfRule type="duplicateValues" dxfId="251" priority="152"/>
    <cfRule type="duplicateValues" dxfId="250" priority="162"/>
  </conditionalFormatting>
  <conditionalFormatting sqref="B53">
    <cfRule type="duplicateValues" dxfId="249" priority="161"/>
  </conditionalFormatting>
  <conditionalFormatting sqref="B53">
    <cfRule type="duplicateValues" dxfId="248" priority="160"/>
  </conditionalFormatting>
  <conditionalFormatting sqref="B53">
    <cfRule type="duplicateValues" dxfId="247" priority="159"/>
  </conditionalFormatting>
  <conditionalFormatting sqref="B53">
    <cfRule type="duplicateValues" dxfId="246" priority="158"/>
  </conditionalFormatting>
  <conditionalFormatting sqref="E53">
    <cfRule type="duplicateValues" dxfId="245" priority="157"/>
  </conditionalFormatting>
  <conditionalFormatting sqref="E53">
    <cfRule type="duplicateValues" dxfId="244" priority="156"/>
  </conditionalFormatting>
  <conditionalFormatting sqref="E53">
    <cfRule type="duplicateValues" dxfId="243" priority="154"/>
    <cfRule type="duplicateValues" dxfId="242" priority="155"/>
  </conditionalFormatting>
  <conditionalFormatting sqref="E53">
    <cfRule type="duplicateValues" dxfId="241" priority="153"/>
  </conditionalFormatting>
  <conditionalFormatting sqref="E182:E1048576">
    <cfRule type="duplicateValues" dxfId="240" priority="135"/>
  </conditionalFormatting>
  <conditionalFormatting sqref="B182:B1048576 B105:B137 B1:B65">
    <cfRule type="duplicateValues" dxfId="239" priority="134"/>
  </conditionalFormatting>
  <conditionalFormatting sqref="E66:E76">
    <cfRule type="duplicateValues" dxfId="238" priority="133"/>
  </conditionalFormatting>
  <conditionalFormatting sqref="E66:E76">
    <cfRule type="duplicateValues" dxfId="237" priority="132"/>
  </conditionalFormatting>
  <conditionalFormatting sqref="E66:E76">
    <cfRule type="duplicateValues" dxfId="236" priority="130"/>
    <cfRule type="duplicateValues" dxfId="235" priority="131"/>
  </conditionalFormatting>
  <conditionalFormatting sqref="E66:E76">
    <cfRule type="duplicateValues" dxfId="234" priority="129"/>
  </conditionalFormatting>
  <conditionalFormatting sqref="E66:E76">
    <cfRule type="duplicateValues" dxfId="233" priority="118"/>
    <cfRule type="duplicateValues" dxfId="232" priority="128"/>
  </conditionalFormatting>
  <conditionalFormatting sqref="B66:B76">
    <cfRule type="duplicateValues" dxfId="231" priority="127"/>
  </conditionalFormatting>
  <conditionalFormatting sqref="B66:B76">
    <cfRule type="duplicateValues" dxfId="230" priority="126"/>
  </conditionalFormatting>
  <conditionalFormatting sqref="B66:B76">
    <cfRule type="duplicateValues" dxfId="229" priority="125"/>
  </conditionalFormatting>
  <conditionalFormatting sqref="B66:B76">
    <cfRule type="duplicateValues" dxfId="228" priority="124"/>
  </conditionalFormatting>
  <conditionalFormatting sqref="E66:E76">
    <cfRule type="duplicateValues" dxfId="227" priority="123"/>
  </conditionalFormatting>
  <conditionalFormatting sqref="E66:E76">
    <cfRule type="duplicateValues" dxfId="226" priority="122"/>
  </conditionalFormatting>
  <conditionalFormatting sqref="E66:E76">
    <cfRule type="duplicateValues" dxfId="225" priority="120"/>
    <cfRule type="duplicateValues" dxfId="224" priority="121"/>
  </conditionalFormatting>
  <conditionalFormatting sqref="E66:E76">
    <cfRule type="duplicateValues" dxfId="223" priority="119"/>
  </conditionalFormatting>
  <conditionalFormatting sqref="E66:E76">
    <cfRule type="duplicateValues" dxfId="222" priority="117"/>
  </conditionalFormatting>
  <conditionalFormatting sqref="B66:B76">
    <cfRule type="duplicateValues" dxfId="221" priority="116"/>
  </conditionalFormatting>
  <conditionalFormatting sqref="E36:E44">
    <cfRule type="duplicateValues" dxfId="220" priority="119701"/>
  </conditionalFormatting>
  <conditionalFormatting sqref="B36:B44">
    <cfRule type="duplicateValues" dxfId="219" priority="119702"/>
  </conditionalFormatting>
  <conditionalFormatting sqref="E54:E65">
    <cfRule type="duplicateValues" dxfId="218" priority="119719"/>
  </conditionalFormatting>
  <conditionalFormatting sqref="E54:E65">
    <cfRule type="duplicateValues" dxfId="217" priority="119721"/>
    <cfRule type="duplicateValues" dxfId="216" priority="119722"/>
  </conditionalFormatting>
  <conditionalFormatting sqref="B54:B65">
    <cfRule type="duplicateValues" dxfId="215" priority="119726"/>
  </conditionalFormatting>
  <conditionalFormatting sqref="E104">
    <cfRule type="duplicateValues" dxfId="214" priority="93"/>
  </conditionalFormatting>
  <conditionalFormatting sqref="E104">
    <cfRule type="duplicateValues" dxfId="213" priority="92"/>
  </conditionalFormatting>
  <conditionalFormatting sqref="E104">
    <cfRule type="duplicateValues" dxfId="212" priority="90"/>
    <cfRule type="duplicateValues" dxfId="211" priority="91"/>
  </conditionalFormatting>
  <conditionalFormatting sqref="E104">
    <cfRule type="duplicateValues" dxfId="210" priority="89"/>
  </conditionalFormatting>
  <conditionalFormatting sqref="E104">
    <cfRule type="duplicateValues" dxfId="209" priority="82"/>
    <cfRule type="duplicateValues" dxfId="208" priority="88"/>
  </conditionalFormatting>
  <conditionalFormatting sqref="E104">
    <cfRule type="duplicateValues" dxfId="207" priority="87"/>
  </conditionalFormatting>
  <conditionalFormatting sqref="E104">
    <cfRule type="duplicateValues" dxfId="206" priority="86"/>
  </conditionalFormatting>
  <conditionalFormatting sqref="E104">
    <cfRule type="duplicateValues" dxfId="205" priority="84"/>
    <cfRule type="duplicateValues" dxfId="204" priority="85"/>
  </conditionalFormatting>
  <conditionalFormatting sqref="E104">
    <cfRule type="duplicateValues" dxfId="203" priority="83"/>
  </conditionalFormatting>
  <conditionalFormatting sqref="E104">
    <cfRule type="duplicateValues" dxfId="202" priority="81"/>
  </conditionalFormatting>
  <conditionalFormatting sqref="E182:E1048576">
    <cfRule type="duplicateValues" dxfId="201" priority="80"/>
  </conditionalFormatting>
  <conditionalFormatting sqref="D105:D110">
    <cfRule type="timePeriod" dxfId="200" priority="79" timePeriod="lastWeek">
      <formula>AND(TODAY()-ROUNDDOWN(D105,0)&gt;=(WEEKDAY(TODAY())),TODAY()-ROUNDDOWN(D105,0)&lt;(WEEKDAY(TODAY())+7))</formula>
    </cfRule>
  </conditionalFormatting>
  <conditionalFormatting sqref="B111:B130">
    <cfRule type="duplicateValues" dxfId="199" priority="63"/>
  </conditionalFormatting>
  <conditionalFormatting sqref="B111:B130">
    <cfRule type="duplicateValues" dxfId="198" priority="64"/>
    <cfRule type="duplicateValues" dxfId="197" priority="65"/>
  </conditionalFormatting>
  <conditionalFormatting sqref="B111:B130">
    <cfRule type="duplicateValues" dxfId="196" priority="62"/>
  </conditionalFormatting>
  <conditionalFormatting sqref="E111:E130">
    <cfRule type="duplicateValues" dxfId="195" priority="61"/>
  </conditionalFormatting>
  <conditionalFormatting sqref="E111:E130">
    <cfRule type="duplicateValues" dxfId="194" priority="60"/>
  </conditionalFormatting>
  <conditionalFormatting sqref="E111:E130">
    <cfRule type="duplicateValues" dxfId="193" priority="58"/>
    <cfRule type="duplicateValues" dxfId="192" priority="59"/>
  </conditionalFormatting>
  <conditionalFormatting sqref="E111:E130">
    <cfRule type="duplicateValues" dxfId="191" priority="57"/>
  </conditionalFormatting>
  <conditionalFormatting sqref="E111:E130">
    <cfRule type="duplicateValues" dxfId="190" priority="50"/>
    <cfRule type="duplicateValues" dxfId="189" priority="56"/>
  </conditionalFormatting>
  <conditionalFormatting sqref="E111:E130">
    <cfRule type="duplicateValues" dxfId="188" priority="55"/>
  </conditionalFormatting>
  <conditionalFormatting sqref="E111:E130">
    <cfRule type="duplicateValues" dxfId="187" priority="54"/>
  </conditionalFormatting>
  <conditionalFormatting sqref="E111:E130">
    <cfRule type="duplicateValues" dxfId="186" priority="52"/>
    <cfRule type="duplicateValues" dxfId="185" priority="53"/>
  </conditionalFormatting>
  <conditionalFormatting sqref="E111:E130">
    <cfRule type="duplicateValues" dxfId="184" priority="51"/>
  </conditionalFormatting>
  <conditionalFormatting sqref="E111:E130">
    <cfRule type="duplicateValues" dxfId="183" priority="49"/>
  </conditionalFormatting>
  <conditionalFormatting sqref="B131:B137">
    <cfRule type="duplicateValues" dxfId="182" priority="46"/>
  </conditionalFormatting>
  <conditionalFormatting sqref="B131:B137">
    <cfRule type="duplicateValues" dxfId="181" priority="47"/>
    <cfRule type="duplicateValues" dxfId="180" priority="48"/>
  </conditionalFormatting>
  <conditionalFormatting sqref="B131:B137">
    <cfRule type="duplicateValues" dxfId="179" priority="45"/>
  </conditionalFormatting>
  <conditionalFormatting sqref="E131:E137">
    <cfRule type="duplicateValues" dxfId="178" priority="44"/>
  </conditionalFormatting>
  <conditionalFormatting sqref="E131:E137">
    <cfRule type="duplicateValues" dxfId="177" priority="43"/>
  </conditionalFormatting>
  <conditionalFormatting sqref="E131:E137">
    <cfRule type="duplicateValues" dxfId="176" priority="41"/>
    <cfRule type="duplicateValues" dxfId="175" priority="42"/>
  </conditionalFormatting>
  <conditionalFormatting sqref="E131:E137">
    <cfRule type="duplicateValues" dxfId="174" priority="40"/>
  </conditionalFormatting>
  <conditionalFormatting sqref="E131:E137">
    <cfRule type="duplicateValues" dxfId="173" priority="33"/>
    <cfRule type="duplicateValues" dxfId="172" priority="39"/>
  </conditionalFormatting>
  <conditionalFormatting sqref="E131:E137">
    <cfRule type="duplicateValues" dxfId="171" priority="38"/>
  </conditionalFormatting>
  <conditionalFormatting sqref="E131:E137">
    <cfRule type="duplicateValues" dxfId="170" priority="37"/>
  </conditionalFormatting>
  <conditionalFormatting sqref="E131:E137">
    <cfRule type="duplicateValues" dxfId="169" priority="35"/>
    <cfRule type="duplicateValues" dxfId="168" priority="36"/>
  </conditionalFormatting>
  <conditionalFormatting sqref="E131:E137">
    <cfRule type="duplicateValues" dxfId="167" priority="34"/>
  </conditionalFormatting>
  <conditionalFormatting sqref="E131:E137">
    <cfRule type="duplicateValues" dxfId="166" priority="32"/>
  </conditionalFormatting>
  <conditionalFormatting sqref="E77:E103">
    <cfRule type="duplicateValues" dxfId="165" priority="119745"/>
  </conditionalFormatting>
  <conditionalFormatting sqref="E77:E103">
    <cfRule type="duplicateValues" dxfId="164" priority="119749"/>
    <cfRule type="duplicateValues" dxfId="163" priority="119750"/>
  </conditionalFormatting>
  <conditionalFormatting sqref="B77:B103">
    <cfRule type="duplicateValues" dxfId="162" priority="119759"/>
  </conditionalFormatting>
  <conditionalFormatting sqref="B104:B110">
    <cfRule type="duplicateValues" dxfId="161" priority="119817"/>
  </conditionalFormatting>
  <conditionalFormatting sqref="B104:B110">
    <cfRule type="duplicateValues" dxfId="160" priority="119818"/>
    <cfRule type="duplicateValues" dxfId="159" priority="119819"/>
  </conditionalFormatting>
  <conditionalFormatting sqref="E105:E110">
    <cfRule type="duplicateValues" dxfId="158" priority="119824"/>
  </conditionalFormatting>
  <conditionalFormatting sqref="E105:E110">
    <cfRule type="duplicateValues" dxfId="157" priority="119826"/>
    <cfRule type="duplicateValues" dxfId="156" priority="119827"/>
  </conditionalFormatting>
  <conditionalFormatting sqref="E138:E181">
    <cfRule type="duplicateValues" dxfId="5" priority="119896"/>
  </conditionalFormatting>
  <conditionalFormatting sqref="B138:B181">
    <cfRule type="duplicateValues" dxfId="4" priority="119897"/>
  </conditionalFormatting>
  <conditionalFormatting sqref="E138:E181">
    <cfRule type="duplicateValues" dxfId="3" priority="119898"/>
    <cfRule type="duplicateValues" dxfId="2" priority="119899"/>
  </conditionalFormatting>
  <conditionalFormatting sqref="B138:B181">
    <cfRule type="duplicateValues" dxfId="1" priority="119900"/>
    <cfRule type="duplicateValues" dxfId="0" priority="119901"/>
  </conditionalFormatting>
  <hyperlinks>
    <hyperlink ref="B76" r:id="rId7" display="http://s460-helpdesk/CAisd/pdmweb.exe?OP=SEARCH+FACTORY=in+SKIPLIST=1+QBE.EQ.id=3571094"/>
    <hyperlink ref="B75" r:id="rId8" display="http://s460-helpdesk/CAisd/pdmweb.exe?OP=SEARCH+FACTORY=in+SKIPLIST=1+QBE.EQ.id=3571093"/>
    <hyperlink ref="B74" r:id="rId9" display="http://s460-helpdesk/CAisd/pdmweb.exe?OP=SEARCH+FACTORY=in+SKIPLIST=1+QBE.EQ.id=3571092"/>
    <hyperlink ref="B73" r:id="rId10" display="http://s460-helpdesk/CAisd/pdmweb.exe?OP=SEARCH+FACTORY=in+SKIPLIST=1+QBE.EQ.id=3571091"/>
    <hyperlink ref="B72" r:id="rId11" display="http://s460-helpdesk/CAisd/pdmweb.exe?OP=SEARCH+FACTORY=in+SKIPLIST=1+QBE.EQ.id=3571090"/>
    <hyperlink ref="B71" r:id="rId12" display="http://s460-helpdesk/CAisd/pdmweb.exe?OP=SEARCH+FACTORY=in+SKIPLIST=1+QBE.EQ.id=3571089"/>
    <hyperlink ref="B70" r:id="rId13" display="http://s460-helpdesk/CAisd/pdmweb.exe?OP=SEARCH+FACTORY=in+SKIPLIST=1+QBE.EQ.id=3571088"/>
    <hyperlink ref="B69" r:id="rId14" display="http://s460-helpdesk/CAisd/pdmweb.exe?OP=SEARCH+FACTORY=in+SKIPLIST=1+QBE.EQ.id=3571086"/>
    <hyperlink ref="B68" r:id="rId15" display="http://s460-helpdesk/CAisd/pdmweb.exe?OP=SEARCH+FACTORY=in+SKIPLIST=1+QBE.EQ.id=3571085"/>
    <hyperlink ref="B67" r:id="rId16" display="http://s460-helpdesk/CAisd/pdmweb.exe?OP=SEARCH+FACTORY=in+SKIPLIST=1+QBE.EQ.id=3571084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Normal="100" workbookViewId="0">
      <selection sqref="A1:E66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75" t="s">
        <v>2151</v>
      </c>
      <c r="B1" s="176"/>
      <c r="C1" s="176"/>
      <c r="D1" s="176"/>
      <c r="E1" s="177"/>
    </row>
    <row r="2" spans="1:5" ht="25.5" x14ac:dyDescent="0.25">
      <c r="A2" s="178" t="s">
        <v>2463</v>
      </c>
      <c r="B2" s="179"/>
      <c r="C2" s="179"/>
      <c r="D2" s="179"/>
      <c r="E2" s="18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44308.708333333336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44309.25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1" t="s">
        <v>2418</v>
      </c>
      <c r="B7" s="182"/>
      <c r="C7" s="182"/>
      <c r="D7" s="182"/>
      <c r="E7" s="183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thickBot="1" x14ac:dyDescent="0.3">
      <c r="A9" s="123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2573</v>
      </c>
      <c r="E9" s="128"/>
    </row>
    <row r="10" spans="1:5" ht="18.75" thickBot="1" x14ac:dyDescent="0.3">
      <c r="A10" s="103" t="s">
        <v>2488</v>
      </c>
      <c r="B10" s="155">
        <f>COUNT(B9:B9)</f>
        <v>0</v>
      </c>
      <c r="C10" s="184"/>
      <c r="D10" s="185"/>
      <c r="E10" s="186"/>
    </row>
    <row r="11" spans="1:5" x14ac:dyDescent="0.25">
      <c r="B11" s="105"/>
      <c r="E11" s="105"/>
    </row>
    <row r="12" spans="1:5" ht="18" x14ac:dyDescent="0.25">
      <c r="A12" s="181" t="s">
        <v>2489</v>
      </c>
      <c r="B12" s="182"/>
      <c r="C12" s="182"/>
      <c r="D12" s="182"/>
      <c r="E12" s="183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2517</v>
      </c>
      <c r="E14" s="135"/>
    </row>
    <row r="15" spans="1:5" ht="18.75" thickBot="1" x14ac:dyDescent="0.3">
      <c r="A15" s="103" t="s">
        <v>2488</v>
      </c>
      <c r="B15" s="155">
        <f>COUNT(B14:B14)</f>
        <v>0</v>
      </c>
      <c r="C15" s="164"/>
      <c r="D15" s="165"/>
      <c r="E15" s="166"/>
    </row>
    <row r="16" spans="1:5" ht="15.75" thickBot="1" x14ac:dyDescent="0.3">
      <c r="B16" s="105"/>
      <c r="E16" s="105"/>
    </row>
    <row r="17" spans="1:5" ht="18.75" thickBot="1" x14ac:dyDescent="0.3">
      <c r="A17" s="167" t="s">
        <v>2490</v>
      </c>
      <c r="B17" s="168"/>
      <c r="C17" s="168"/>
      <c r="D17" s="168"/>
      <c r="E17" s="169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23" t="str">
        <f>VLOOKUP(B19,'[1]LISTADO ATM'!$A$2:$C$821,3,0)</f>
        <v>SUR</v>
      </c>
      <c r="B19" s="123">
        <v>767</v>
      </c>
      <c r="C19" s="123" t="str">
        <f>VLOOKUP(B19,'[1]LISTADO ATM'!$A$2:$B$821,2,0)</f>
        <v xml:space="preserve">ATM S/M Diverso (Azua) </v>
      </c>
      <c r="D19" s="125" t="s">
        <v>2444</v>
      </c>
      <c r="E19" s="152">
        <v>335861450</v>
      </c>
    </row>
    <row r="20" spans="1:5" ht="18" x14ac:dyDescent="0.25">
      <c r="A20" s="123" t="str">
        <f>VLOOKUP(B20,'[1]LISTADO ATM'!$A$2:$C$821,3,0)</f>
        <v>DISTRITO NACIONAL</v>
      </c>
      <c r="B20" s="123">
        <v>715</v>
      </c>
      <c r="C20" s="123" t="str">
        <f>VLOOKUP(B20,'[1]LISTADO ATM'!$A$2:$B$821,2,0)</f>
        <v xml:space="preserve">ATM Oficina 27 de Febrero (Lobby) </v>
      </c>
      <c r="D20" s="125" t="s">
        <v>2444</v>
      </c>
      <c r="E20" s="128">
        <v>335861640</v>
      </c>
    </row>
    <row r="21" spans="1:5" ht="18" x14ac:dyDescent="0.25">
      <c r="A21" s="123" t="str">
        <f>VLOOKUP(B21,'[1]LISTADO ATM'!$A$2:$C$821,3,0)</f>
        <v>DISTRITO NACIONAL</v>
      </c>
      <c r="B21" s="123">
        <v>618</v>
      </c>
      <c r="C21" s="123" t="str">
        <f>VLOOKUP(B21,'[1]LISTADO ATM'!$A$2:$B$821,2,0)</f>
        <v xml:space="preserve">ATM Bienes Nacionales </v>
      </c>
      <c r="D21" s="125" t="s">
        <v>2444</v>
      </c>
      <c r="E21" s="128">
        <v>335862184</v>
      </c>
    </row>
    <row r="22" spans="1:5" ht="18" x14ac:dyDescent="0.25">
      <c r="A22" s="123" t="str">
        <f>VLOOKUP(B22,'[1]LISTADO ATM'!$A$2:$C$821,3,0)</f>
        <v>DISTRITO NACIONAL</v>
      </c>
      <c r="B22" s="123">
        <v>527</v>
      </c>
      <c r="C22" s="123" t="str">
        <f>VLOOKUP(B22,'[1]LISTADO ATM'!$A$2:$B$821,2,0)</f>
        <v>ATM Oficina Zona Oriental II</v>
      </c>
      <c r="D22" s="125" t="s">
        <v>2444</v>
      </c>
      <c r="E22" s="128">
        <v>335862295</v>
      </c>
    </row>
    <row r="23" spans="1:5" ht="18" x14ac:dyDescent="0.25">
      <c r="A23" s="123" t="str">
        <f>VLOOKUP(B23,'[1]LISTADO ATM'!$A$2:$C$821,3,0)</f>
        <v>ESTE</v>
      </c>
      <c r="B23" s="123">
        <v>429</v>
      </c>
      <c r="C23" s="123" t="str">
        <f>VLOOKUP(B23,'[1]LISTADO ATM'!$A$2:$B$821,2,0)</f>
        <v xml:space="preserve">ATM Oficina Jumbo La Romana </v>
      </c>
      <c r="D23" s="125" t="s">
        <v>2444</v>
      </c>
      <c r="E23" s="128">
        <v>335862477</v>
      </c>
    </row>
    <row r="24" spans="1:5" ht="18" x14ac:dyDescent="0.25">
      <c r="A24" s="123" t="str">
        <f>VLOOKUP(B24,'[1]LISTADO ATM'!$A$2:$C$821,3,0)</f>
        <v>DISTRITO NACIONAL</v>
      </c>
      <c r="B24" s="123">
        <v>629</v>
      </c>
      <c r="C24" s="123" t="str">
        <f>VLOOKUP(B24,'[1]LISTADO ATM'!$A$2:$B$821,2,0)</f>
        <v xml:space="preserve">ATM Oficina Americana Independencia I </v>
      </c>
      <c r="D24" s="125" t="s">
        <v>2444</v>
      </c>
      <c r="E24" s="128">
        <v>335862591</v>
      </c>
    </row>
    <row r="25" spans="1:5" ht="18" x14ac:dyDescent="0.25">
      <c r="A25" s="123" t="str">
        <f>VLOOKUP(B25,'[1]LISTADO ATM'!$A$2:$C$821,3,0)</f>
        <v>DISTRITO NACIONAL</v>
      </c>
      <c r="B25" s="123">
        <v>722</v>
      </c>
      <c r="C25" s="123" t="str">
        <f>VLOOKUP(B25,'[1]LISTADO ATM'!$A$2:$B$821,2,0)</f>
        <v xml:space="preserve">ATM Oficina Charles de Gaulle III </v>
      </c>
      <c r="D25" s="125" t="s">
        <v>2444</v>
      </c>
      <c r="E25" s="128">
        <v>335862961</v>
      </c>
    </row>
    <row r="26" spans="1:5" ht="18" x14ac:dyDescent="0.25">
      <c r="A26" s="123" t="str">
        <f>VLOOKUP(B26,'[1]LISTADO ATM'!$A$2:$C$821,3,0)</f>
        <v>ESTE</v>
      </c>
      <c r="B26" s="123">
        <v>612</v>
      </c>
      <c r="C26" s="123" t="str">
        <f>VLOOKUP(B26,'[1]LISTADO ATM'!$A$2:$B$821,2,0)</f>
        <v xml:space="preserve">ATM Plaza Orense (La Romana) </v>
      </c>
      <c r="D26" s="125" t="s">
        <v>2444</v>
      </c>
      <c r="E26" s="128">
        <v>335862982</v>
      </c>
    </row>
    <row r="27" spans="1:5" ht="18.75" thickBot="1" x14ac:dyDescent="0.3">
      <c r="A27" s="123" t="str">
        <f>VLOOKUP(B27,'[1]LISTADO ATM'!$A$2:$C$821,3,0)</f>
        <v>ESTE</v>
      </c>
      <c r="B27" s="123">
        <v>386</v>
      </c>
      <c r="C27" s="123" t="str">
        <f>VLOOKUP(B27,'[1]LISTADO ATM'!$A$2:$B$821,2,0)</f>
        <v xml:space="preserve">ATM Plaza Verón II </v>
      </c>
      <c r="D27" s="125" t="s">
        <v>2444</v>
      </c>
      <c r="E27" s="128">
        <v>335862983</v>
      </c>
    </row>
    <row r="28" spans="1:5" ht="18.75" thickBot="1" x14ac:dyDescent="0.3">
      <c r="A28" s="103" t="s">
        <v>2488</v>
      </c>
      <c r="B28" s="155">
        <f>COUNT(B19:B27)</f>
        <v>9</v>
      </c>
      <c r="C28" s="113"/>
      <c r="D28" s="113"/>
      <c r="E28" s="113"/>
    </row>
    <row r="29" spans="1:5" ht="15.75" thickBot="1" x14ac:dyDescent="0.3">
      <c r="B29" s="105"/>
      <c r="E29" s="105"/>
    </row>
    <row r="30" spans="1:5" ht="18.75" thickBot="1" x14ac:dyDescent="0.3">
      <c r="A30" s="167" t="s">
        <v>2572</v>
      </c>
      <c r="B30" s="168"/>
      <c r="C30" s="168"/>
      <c r="D30" s="168"/>
      <c r="E30" s="169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DISTRITO NACIONAL</v>
      </c>
      <c r="B32" s="123">
        <v>909</v>
      </c>
      <c r="C32" s="123" t="str">
        <f>VLOOKUP(B32,'[1]LISTADO ATM'!$A$2:$B$821,2,0)</f>
        <v xml:space="preserve">ATM UNP UASD </v>
      </c>
      <c r="D32" s="114" t="s">
        <v>2516</v>
      </c>
      <c r="E32" s="135">
        <v>335862101</v>
      </c>
    </row>
    <row r="33" spans="1:5" ht="18" x14ac:dyDescent="0.25">
      <c r="A33" s="100" t="str">
        <f>VLOOKUP(B33,'[1]LISTADO ATM'!$A$2:$C$821,3,0)</f>
        <v>DISTRITO NACIONAL</v>
      </c>
      <c r="B33" s="123">
        <v>147</v>
      </c>
      <c r="C33" s="123" t="str">
        <f>VLOOKUP(B33,'[1]LISTADO ATM'!$A$2:$B$821,2,0)</f>
        <v xml:space="preserve">ATM Kiosco Megacentro I </v>
      </c>
      <c r="D33" s="114" t="s">
        <v>2516</v>
      </c>
      <c r="E33" s="135">
        <v>335862455</v>
      </c>
    </row>
    <row r="34" spans="1:5" ht="18" x14ac:dyDescent="0.25">
      <c r="A34" s="100" t="str">
        <f>VLOOKUP(B34,'[1]LISTADO ATM'!$A$2:$C$821,3,0)</f>
        <v>DISTRITO NACIONAL</v>
      </c>
      <c r="B34" s="123">
        <v>938</v>
      </c>
      <c r="C34" s="123" t="str">
        <f>VLOOKUP(B34,'[1]LISTADO ATM'!$A$2:$B$821,2,0)</f>
        <v xml:space="preserve">ATM Autobanco Oficina Filadelfia Plaza </v>
      </c>
      <c r="D34" s="114" t="s">
        <v>2516</v>
      </c>
      <c r="E34" s="135">
        <v>335862568</v>
      </c>
    </row>
    <row r="35" spans="1:5" ht="18" x14ac:dyDescent="0.25">
      <c r="A35" s="100" t="str">
        <f>VLOOKUP(B35,'[1]LISTADO ATM'!$A$2:$C$821,3,0)</f>
        <v>DISTRITO NACIONAL</v>
      </c>
      <c r="B35" s="123">
        <v>577</v>
      </c>
      <c r="C35" s="123" t="str">
        <f>VLOOKUP(B35,'[1]LISTADO ATM'!$A$2:$B$821,2,0)</f>
        <v xml:space="preserve">ATM Olé Ave. Duarte </v>
      </c>
      <c r="D35" s="114" t="s">
        <v>2516</v>
      </c>
      <c r="E35" s="135">
        <v>335862582</v>
      </c>
    </row>
    <row r="36" spans="1:5" ht="18" x14ac:dyDescent="0.25">
      <c r="A36" s="100" t="str">
        <f>VLOOKUP(B36,'[1]LISTADO ATM'!$A$2:$C$821,3,0)</f>
        <v>DISTRITO NACIONAL</v>
      </c>
      <c r="B36" s="123">
        <v>911</v>
      </c>
      <c r="C36" s="123" t="str">
        <f>VLOOKUP(B36,'[1]LISTADO ATM'!$A$2:$B$821,2,0)</f>
        <v xml:space="preserve">ATM Oficina Venezuela II </v>
      </c>
      <c r="D36" s="114" t="s">
        <v>2516</v>
      </c>
      <c r="E36" s="135">
        <v>335862852</v>
      </c>
    </row>
    <row r="37" spans="1:5" ht="18" x14ac:dyDescent="0.25">
      <c r="A37" s="100" t="str">
        <f>VLOOKUP(B37,'[1]LISTADO ATM'!$A$2:$C$821,3,0)</f>
        <v>DISTRITO NACIONAL</v>
      </c>
      <c r="B37" s="123">
        <v>957</v>
      </c>
      <c r="C37" s="123" t="str">
        <f>VLOOKUP(B37,'[1]LISTADO ATM'!$A$2:$B$821,2,0)</f>
        <v xml:space="preserve">ATM Oficina Venezuela </v>
      </c>
      <c r="D37" s="114" t="s">
        <v>2516</v>
      </c>
      <c r="E37" s="135">
        <v>335862857</v>
      </c>
    </row>
    <row r="38" spans="1:5" ht="18" x14ac:dyDescent="0.25">
      <c r="A38" s="100" t="str">
        <f>VLOOKUP(B38,'[1]LISTADO ATM'!$A$2:$C$821,3,0)</f>
        <v>DISTRITO NACIONAL</v>
      </c>
      <c r="B38" s="123">
        <v>259</v>
      </c>
      <c r="C38" s="123" t="str">
        <f>VLOOKUP(B38,'[1]LISTADO ATM'!$A$2:$B$821,2,0)</f>
        <v>ATM Senado de la Republica</v>
      </c>
      <c r="D38" s="114" t="s">
        <v>2516</v>
      </c>
      <c r="E38" s="135">
        <v>335862984</v>
      </c>
    </row>
    <row r="39" spans="1:5" ht="18.75" thickBot="1" x14ac:dyDescent="0.3">
      <c r="A39" s="100" t="str">
        <f>VLOOKUP(B39,'[1]LISTADO ATM'!$A$2:$C$821,3,0)</f>
        <v>DISTRITO NACIONAL</v>
      </c>
      <c r="B39" s="123">
        <v>583</v>
      </c>
      <c r="C39" s="123" t="str">
        <f>VLOOKUP(B39,'[1]LISTADO ATM'!$A$2:$B$821,2,0)</f>
        <v xml:space="preserve">ATM Ministerio Fuerzas Armadas I </v>
      </c>
      <c r="D39" s="114" t="s">
        <v>2516</v>
      </c>
      <c r="E39" s="135">
        <v>335862985</v>
      </c>
    </row>
    <row r="40" spans="1:5" ht="18.75" thickBot="1" x14ac:dyDescent="0.3">
      <c r="A40" s="103"/>
      <c r="B40" s="155">
        <f>COUNT(B32:B39)</f>
        <v>8</v>
      </c>
      <c r="C40" s="113"/>
      <c r="D40" s="150"/>
      <c r="E40" s="151"/>
    </row>
    <row r="41" spans="1:5" ht="15.75" thickBot="1" x14ac:dyDescent="0.3">
      <c r="B41" s="105"/>
      <c r="E41" s="105"/>
    </row>
    <row r="42" spans="1:5" ht="18" x14ac:dyDescent="0.25">
      <c r="A42" s="170" t="s">
        <v>2491</v>
      </c>
      <c r="B42" s="171"/>
      <c r="C42" s="171"/>
      <c r="D42" s="171"/>
      <c r="E42" s="172"/>
    </row>
    <row r="43" spans="1:5" ht="18" x14ac:dyDescent="0.25">
      <c r="A43" s="102" t="s">
        <v>15</v>
      </c>
      <c r="B43" s="111" t="s">
        <v>2419</v>
      </c>
      <c r="C43" s="104" t="s">
        <v>46</v>
      </c>
      <c r="D43" s="126" t="s">
        <v>2422</v>
      </c>
      <c r="E43" s="111" t="s">
        <v>2420</v>
      </c>
    </row>
    <row r="44" spans="1:5" ht="18" x14ac:dyDescent="0.25">
      <c r="A44" s="100" t="str">
        <f>VLOOKUP(B44,'[1]LISTADO ATM'!$A$2:$C$821,3,0)</f>
        <v>DISTRITO NACIONAL</v>
      </c>
      <c r="B44" s="123">
        <v>26</v>
      </c>
      <c r="C44" s="123" t="str">
        <f>VLOOKUP(B44,'[1]LISTADO ATM'!$A$2:$B$821,2,0)</f>
        <v>ATM S/M Jumbo San Isidro</v>
      </c>
      <c r="D44" s="141" t="s">
        <v>2575</v>
      </c>
      <c r="E44" s="135">
        <v>335862278</v>
      </c>
    </row>
    <row r="45" spans="1:5" ht="18" x14ac:dyDescent="0.25">
      <c r="A45" s="100" t="str">
        <f>VLOOKUP(B45,'[1]LISTADO ATM'!$A$2:$C$821,3,0)</f>
        <v>DISTRITO NACIONAL</v>
      </c>
      <c r="B45" s="123">
        <v>743</v>
      </c>
      <c r="C45" s="123" t="str">
        <f>VLOOKUP(B45,'[1]LISTADO ATM'!$A$2:$B$821,2,0)</f>
        <v xml:space="preserve">ATM Oficina Los Frailes </v>
      </c>
      <c r="D45" s="141" t="s">
        <v>2575</v>
      </c>
      <c r="E45" s="135">
        <v>335862829</v>
      </c>
    </row>
    <row r="46" spans="1:5" ht="18" x14ac:dyDescent="0.25">
      <c r="A46" s="100" t="str">
        <f>VLOOKUP(B46,'[1]LISTADO ATM'!$A$2:$C$821,3,0)</f>
        <v>SUR</v>
      </c>
      <c r="B46" s="123">
        <v>730</v>
      </c>
      <c r="C46" s="123" t="str">
        <f>VLOOKUP(B46,'[1]LISTADO ATM'!$A$2:$B$821,2,0)</f>
        <v xml:space="preserve">ATM Palacio de Justicia Barahona </v>
      </c>
      <c r="D46" s="123" t="s">
        <v>2518</v>
      </c>
      <c r="E46" s="135">
        <v>335862209</v>
      </c>
    </row>
    <row r="47" spans="1:5" ht="18" x14ac:dyDescent="0.25">
      <c r="A47" s="100" t="str">
        <f>VLOOKUP(B47,'[1]LISTADO ATM'!$A$2:$C$821,3,0)</f>
        <v>DISTRITO NACIONAL</v>
      </c>
      <c r="B47" s="123">
        <v>54</v>
      </c>
      <c r="C47" s="123" t="str">
        <f>VLOOKUP(B47,'[1]LISTADO ATM'!$A$2:$B$821,2,0)</f>
        <v xml:space="preserve">ATM Autoservicio Galería 360 </v>
      </c>
      <c r="D47" s="123" t="s">
        <v>2518</v>
      </c>
      <c r="E47" s="135">
        <v>335862434</v>
      </c>
    </row>
    <row r="48" spans="1:5" ht="18.75" thickBot="1" x14ac:dyDescent="0.3">
      <c r="A48" s="100" t="str">
        <f>VLOOKUP(B48,'[1]LISTADO ATM'!$A$2:$C$821,3,0)</f>
        <v>DISTRITO NACIONAL</v>
      </c>
      <c r="B48" s="143">
        <v>113</v>
      </c>
      <c r="C48" s="123" t="str">
        <f>VLOOKUP(B48,'[1]LISTADO ATM'!$A$2:$B$821,2,0)</f>
        <v xml:space="preserve">ATM Autoservicio Atalaya del Mar </v>
      </c>
      <c r="D48" s="141" t="s">
        <v>2575</v>
      </c>
      <c r="E48" s="135">
        <v>335861426</v>
      </c>
    </row>
    <row r="49" spans="1:5" ht="18.75" thickBot="1" x14ac:dyDescent="0.3">
      <c r="A49" s="103" t="s">
        <v>2488</v>
      </c>
      <c r="B49" s="155">
        <f>COUNT(B44:B48)</f>
        <v>5</v>
      </c>
      <c r="C49" s="113"/>
      <c r="D49" s="127"/>
      <c r="E49" s="127"/>
    </row>
    <row r="50" spans="1:5" ht="15.75" thickBot="1" x14ac:dyDescent="0.3">
      <c r="B50" s="105"/>
      <c r="E50" s="105"/>
    </row>
    <row r="51" spans="1:5" ht="18.75" thickBot="1" x14ac:dyDescent="0.3">
      <c r="A51" s="173" t="s">
        <v>2492</v>
      </c>
      <c r="B51" s="174"/>
      <c r="C51" s="99" t="s">
        <v>2415</v>
      </c>
      <c r="D51" s="105"/>
      <c r="E51" s="105"/>
    </row>
    <row r="52" spans="1:5" ht="18.75" thickBot="1" x14ac:dyDescent="0.3">
      <c r="A52" s="129">
        <f>+B28+B40+B49</f>
        <v>22</v>
      </c>
      <c r="B52" s="130"/>
    </row>
    <row r="53" spans="1:5" ht="15.75" thickBot="1" x14ac:dyDescent="0.3">
      <c r="B53" s="105"/>
      <c r="E53" s="105"/>
    </row>
    <row r="54" spans="1:5" ht="18.75" thickBot="1" x14ac:dyDescent="0.3">
      <c r="A54" s="167" t="s">
        <v>2493</v>
      </c>
      <c r="B54" s="168"/>
      <c r="C54" s="168"/>
      <c r="D54" s="168"/>
      <c r="E54" s="169"/>
    </row>
    <row r="55" spans="1:5" ht="18" x14ac:dyDescent="0.25">
      <c r="A55" s="106" t="s">
        <v>15</v>
      </c>
      <c r="B55" s="111" t="s">
        <v>2419</v>
      </c>
      <c r="C55" s="104" t="s">
        <v>46</v>
      </c>
      <c r="D55" s="189" t="s">
        <v>2422</v>
      </c>
      <c r="E55" s="190"/>
    </row>
    <row r="56" spans="1:5" ht="18" x14ac:dyDescent="0.25">
      <c r="A56" s="123" t="str">
        <f>VLOOKUP(B56,'[1]LISTADO ATM'!$A$2:$C$821,3,0)</f>
        <v>SUR</v>
      </c>
      <c r="B56" s="123">
        <v>296</v>
      </c>
      <c r="C56" s="123" t="str">
        <f>VLOOKUP(B56,'[1]LISTADO ATM'!$A$2:$B$821,2,0)</f>
        <v>ATM Estación BANICOMB (Baní)  ECO Petroleo</v>
      </c>
      <c r="D56" s="187" t="s">
        <v>2495</v>
      </c>
      <c r="E56" s="188"/>
    </row>
    <row r="57" spans="1:5" ht="18" x14ac:dyDescent="0.25">
      <c r="A57" s="123" t="str">
        <f>VLOOKUP(B57,'[1]LISTADO ATM'!$A$2:$C$821,3,0)</f>
        <v>DISTRITO NACIONAL</v>
      </c>
      <c r="B57" s="123">
        <v>60</v>
      </c>
      <c r="C57" s="123" t="str">
        <f>VLOOKUP(B57,'[1]LISTADO ATM'!$A$2:$B$821,2,0)</f>
        <v xml:space="preserve">ATM Autobanco 27 de Febrero </v>
      </c>
      <c r="D57" s="187" t="s">
        <v>2578</v>
      </c>
      <c r="E57" s="188"/>
    </row>
    <row r="58" spans="1:5" ht="18" x14ac:dyDescent="0.25">
      <c r="A58" s="123" t="str">
        <f>VLOOKUP(B58,'[1]LISTADO ATM'!$A$2:$C$821,3,0)</f>
        <v>DISTRITO NACIONAL</v>
      </c>
      <c r="B58" s="123">
        <v>438</v>
      </c>
      <c r="C58" s="123" t="str">
        <f>VLOOKUP(B58,'[1]LISTADO ATM'!$A$2:$B$821,2,0)</f>
        <v xml:space="preserve">ATM Autobanco Torre IV </v>
      </c>
      <c r="D58" s="187" t="s">
        <v>2585</v>
      </c>
      <c r="E58" s="188"/>
    </row>
    <row r="59" spans="1:5" ht="18" x14ac:dyDescent="0.25">
      <c r="A59" s="123" t="str">
        <f>VLOOKUP(B59,'[1]LISTADO ATM'!$A$2:$C$821,3,0)</f>
        <v>NORTE</v>
      </c>
      <c r="B59" s="123">
        <v>732</v>
      </c>
      <c r="C59" s="123" t="str">
        <f>VLOOKUP(B59,'[1]LISTADO ATM'!$A$2:$B$821,2,0)</f>
        <v xml:space="preserve">ATM Molino del Valle (Santiago) </v>
      </c>
      <c r="D59" s="187" t="s">
        <v>2578</v>
      </c>
      <c r="E59" s="188"/>
    </row>
    <row r="60" spans="1:5" ht="18" x14ac:dyDescent="0.25">
      <c r="A60" s="123" t="str">
        <f>VLOOKUP(B60,'[1]LISTADO ATM'!$A$2:$C$821,3,0)</f>
        <v>ESTE</v>
      </c>
      <c r="B60" s="123">
        <v>613</v>
      </c>
      <c r="C60" s="123" t="str">
        <f>VLOOKUP(B60,'[1]LISTADO ATM'!$A$2:$B$821,2,0)</f>
        <v xml:space="preserve">ATM Almacenes Zaglul (La Altagracia) </v>
      </c>
      <c r="D60" s="187" t="s">
        <v>2495</v>
      </c>
      <c r="E60" s="188"/>
    </row>
    <row r="61" spans="1:5" ht="18" x14ac:dyDescent="0.25">
      <c r="A61" s="123" t="str">
        <f>VLOOKUP(B61,'[1]LISTADO ATM'!$A$2:$C$821,3,0)</f>
        <v>NORTE</v>
      </c>
      <c r="B61" s="123">
        <v>749</v>
      </c>
      <c r="C61" s="123" t="str">
        <f>VLOOKUP(B61,'[1]LISTADO ATM'!$A$2:$B$821,2,0)</f>
        <v xml:space="preserve">ATM Oficina Yaque </v>
      </c>
      <c r="D61" s="187" t="s">
        <v>2578</v>
      </c>
      <c r="E61" s="188"/>
    </row>
    <row r="62" spans="1:5" ht="18" x14ac:dyDescent="0.25">
      <c r="A62" s="123" t="str">
        <f>VLOOKUP(B62,'[1]LISTADO ATM'!$A$2:$C$821,3,0)</f>
        <v>NORTE</v>
      </c>
      <c r="B62" s="123">
        <v>151</v>
      </c>
      <c r="C62" s="123" t="str">
        <f>VLOOKUP(B62,'[1]LISTADO ATM'!$A$2:$B$821,2,0)</f>
        <v xml:space="preserve">ATM Oficina Nagua </v>
      </c>
      <c r="D62" s="187" t="s">
        <v>2495</v>
      </c>
      <c r="E62" s="188"/>
    </row>
    <row r="63" spans="1:5" ht="18" x14ac:dyDescent="0.25">
      <c r="A63" s="123" t="str">
        <f>VLOOKUP(B63,'[1]LISTADO ATM'!$A$2:$C$821,3,0)</f>
        <v>ESTE</v>
      </c>
      <c r="B63" s="123">
        <v>345</v>
      </c>
      <c r="C63" s="123" t="str">
        <f>VLOOKUP(B63,'[1]LISTADO ATM'!$A$2:$B$821,2,0)</f>
        <v>ATM Ofic. Yamasa II</v>
      </c>
      <c r="D63" s="187" t="s">
        <v>2495</v>
      </c>
      <c r="E63" s="188"/>
    </row>
    <row r="64" spans="1:5" ht="18" x14ac:dyDescent="0.25">
      <c r="A64" s="123" t="str">
        <f>VLOOKUP(B64,'[1]LISTADO ATM'!$A$2:$C$821,3,0)</f>
        <v>ESTE</v>
      </c>
      <c r="B64" s="123">
        <v>772</v>
      </c>
      <c r="C64" s="123" t="str">
        <f>VLOOKUP(B64,'[1]LISTADO ATM'!$A$2:$B$821,2,0)</f>
        <v xml:space="preserve">ATM UNP Yamasá </v>
      </c>
      <c r="D64" s="187" t="s">
        <v>2495</v>
      </c>
      <c r="E64" s="188"/>
    </row>
    <row r="65" spans="1:5" ht="18" x14ac:dyDescent="0.25">
      <c r="A65" s="123" t="str">
        <f>VLOOKUP(B65,'[1]LISTADO ATM'!$A$2:$C$821,3,0)</f>
        <v>DISTRITO NACIONAL</v>
      </c>
      <c r="B65" s="143">
        <v>800</v>
      </c>
      <c r="C65" s="123" t="str">
        <f>VLOOKUP(B65,'[1]LISTADO ATM'!$A$2:$B$821,2,0)</f>
        <v xml:space="preserve">ATM Estación Next Dipsa Pedro Livio Cedeño </v>
      </c>
      <c r="D65" s="187" t="s">
        <v>2495</v>
      </c>
      <c r="E65" s="188"/>
    </row>
    <row r="66" spans="1:5" ht="18.75" thickBot="1" x14ac:dyDescent="0.3">
      <c r="A66" s="103" t="s">
        <v>2488</v>
      </c>
      <c r="B66" s="142">
        <f>COUNT(B56:B65)</f>
        <v>10</v>
      </c>
      <c r="C66" s="131"/>
      <c r="D66" s="131"/>
      <c r="E66" s="132"/>
    </row>
  </sheetData>
  <mergeCells count="22">
    <mergeCell ref="D64:E64"/>
    <mergeCell ref="D65:E65"/>
    <mergeCell ref="A30:E30"/>
    <mergeCell ref="D59:E59"/>
    <mergeCell ref="D60:E60"/>
    <mergeCell ref="D61:E61"/>
    <mergeCell ref="D57:E57"/>
    <mergeCell ref="D58:E58"/>
    <mergeCell ref="D62:E62"/>
    <mergeCell ref="D63:E63"/>
    <mergeCell ref="D55:E55"/>
    <mergeCell ref="D56:E56"/>
    <mergeCell ref="A1:E1"/>
    <mergeCell ref="A2:E2"/>
    <mergeCell ref="A7:E7"/>
    <mergeCell ref="C10:E10"/>
    <mergeCell ref="A12:E12"/>
    <mergeCell ref="C15:E15"/>
    <mergeCell ref="A17:E17"/>
    <mergeCell ref="A42:E42"/>
    <mergeCell ref="A51:B51"/>
    <mergeCell ref="A54:E54"/>
  </mergeCells>
  <phoneticPr fontId="46" type="noConversion"/>
  <conditionalFormatting sqref="B67:B1048576">
    <cfRule type="duplicateValues" dxfId="155" priority="91"/>
  </conditionalFormatting>
  <conditionalFormatting sqref="E67:E1048576">
    <cfRule type="duplicateValues" dxfId="154" priority="90"/>
  </conditionalFormatting>
  <conditionalFormatting sqref="E67:E1048576">
    <cfRule type="duplicateValues" dxfId="153" priority="119509"/>
  </conditionalFormatting>
  <conditionalFormatting sqref="E67:E1048576">
    <cfRule type="duplicateValues" dxfId="152" priority="119511"/>
    <cfRule type="duplicateValues" dxfId="151" priority="119512"/>
  </conditionalFormatting>
  <conditionalFormatting sqref="B67:B1048576">
    <cfRule type="duplicateValues" dxfId="150" priority="119515"/>
  </conditionalFormatting>
  <conditionalFormatting sqref="E30">
    <cfRule type="duplicateValues" dxfId="149" priority="61"/>
  </conditionalFormatting>
  <conditionalFormatting sqref="E30">
    <cfRule type="duplicateValues" dxfId="148" priority="60"/>
  </conditionalFormatting>
  <conditionalFormatting sqref="E30">
    <cfRule type="duplicateValues" dxfId="147" priority="62"/>
  </conditionalFormatting>
  <conditionalFormatting sqref="E66 E40:E42 E28:E29 E1:E7 E49:E55 E10:E12 E15:E17">
    <cfRule type="duplicateValues" dxfId="146" priority="63"/>
  </conditionalFormatting>
  <conditionalFormatting sqref="E66 E28:E30 E1:E7 E40:E42 E49:E55 E15:E17 E10:E12">
    <cfRule type="duplicateValues" dxfId="145" priority="64"/>
    <cfRule type="duplicateValues" dxfId="144" priority="65"/>
  </conditionalFormatting>
  <conditionalFormatting sqref="E14">
    <cfRule type="duplicateValues" dxfId="143" priority="57"/>
  </conditionalFormatting>
  <conditionalFormatting sqref="E14">
    <cfRule type="duplicateValues" dxfId="142" priority="54"/>
  </conditionalFormatting>
  <conditionalFormatting sqref="E14">
    <cfRule type="duplicateValues" dxfId="141" priority="55"/>
    <cfRule type="duplicateValues" dxfId="140" priority="56"/>
  </conditionalFormatting>
  <conditionalFormatting sqref="E14">
    <cfRule type="duplicateValues" dxfId="139" priority="58"/>
    <cfRule type="duplicateValues" dxfId="138" priority="59"/>
  </conditionalFormatting>
  <conditionalFormatting sqref="E57">
    <cfRule type="duplicateValues" dxfId="137" priority="51"/>
  </conditionalFormatting>
  <conditionalFormatting sqref="E57">
    <cfRule type="duplicateValues" dxfId="136" priority="52"/>
    <cfRule type="duplicateValues" dxfId="135" priority="53"/>
  </conditionalFormatting>
  <conditionalFormatting sqref="E20">
    <cfRule type="duplicateValues" dxfId="134" priority="48"/>
  </conditionalFormatting>
  <conditionalFormatting sqref="E20">
    <cfRule type="duplicateValues" dxfId="133" priority="49"/>
    <cfRule type="duplicateValues" dxfId="132" priority="50"/>
  </conditionalFormatting>
  <conditionalFormatting sqref="B56:B66 B44:B48 B9 B14 B32:B39 B50:B54 B41:B42 B29:B30 B16:B17 B11:B12 B1:B7 B19:B27">
    <cfRule type="duplicateValues" dxfId="131" priority="47"/>
  </conditionalFormatting>
  <conditionalFormatting sqref="E32">
    <cfRule type="duplicateValues" dxfId="130" priority="44"/>
    <cfRule type="duplicateValues" dxfId="129" priority="45"/>
  </conditionalFormatting>
  <conditionalFormatting sqref="E32">
    <cfRule type="duplicateValues" dxfId="128" priority="46"/>
  </conditionalFormatting>
  <conditionalFormatting sqref="E21">
    <cfRule type="duplicateValues" dxfId="127" priority="41"/>
  </conditionalFormatting>
  <conditionalFormatting sqref="E21">
    <cfRule type="duplicateValues" dxfId="126" priority="42"/>
    <cfRule type="duplicateValues" dxfId="125" priority="43"/>
  </conditionalFormatting>
  <conditionalFormatting sqref="E44">
    <cfRule type="duplicateValues" dxfId="124" priority="38"/>
  </conditionalFormatting>
  <conditionalFormatting sqref="E44">
    <cfRule type="duplicateValues" dxfId="123" priority="39"/>
    <cfRule type="duplicateValues" dxfId="122" priority="40"/>
  </conditionalFormatting>
  <conditionalFormatting sqref="E45">
    <cfRule type="duplicateValues" dxfId="121" priority="35"/>
  </conditionalFormatting>
  <conditionalFormatting sqref="E45">
    <cfRule type="duplicateValues" dxfId="120" priority="36"/>
    <cfRule type="duplicateValues" dxfId="119" priority="37"/>
  </conditionalFormatting>
  <conditionalFormatting sqref="E22">
    <cfRule type="duplicateValues" dxfId="118" priority="32"/>
  </conditionalFormatting>
  <conditionalFormatting sqref="E22">
    <cfRule type="duplicateValues" dxfId="117" priority="33"/>
    <cfRule type="duplicateValues" dxfId="116" priority="34"/>
  </conditionalFormatting>
  <conditionalFormatting sqref="E46">
    <cfRule type="duplicateValues" dxfId="115" priority="29"/>
  </conditionalFormatting>
  <conditionalFormatting sqref="E46">
    <cfRule type="duplicateValues" dxfId="114" priority="30"/>
    <cfRule type="duplicateValues" dxfId="113" priority="31"/>
  </conditionalFormatting>
  <conditionalFormatting sqref="E33">
    <cfRule type="duplicateValues" dxfId="112" priority="26"/>
    <cfRule type="duplicateValues" dxfId="111" priority="27"/>
  </conditionalFormatting>
  <conditionalFormatting sqref="E33">
    <cfRule type="duplicateValues" dxfId="110" priority="28"/>
  </conditionalFormatting>
  <conditionalFormatting sqref="E58">
    <cfRule type="duplicateValues" dxfId="109" priority="23"/>
  </conditionalFormatting>
  <conditionalFormatting sqref="E58">
    <cfRule type="duplicateValues" dxfId="108" priority="24"/>
    <cfRule type="duplicateValues" dxfId="107" priority="25"/>
  </conditionalFormatting>
  <conditionalFormatting sqref="E59">
    <cfRule type="duplicateValues" dxfId="106" priority="17"/>
  </conditionalFormatting>
  <conditionalFormatting sqref="E59">
    <cfRule type="duplicateValues" dxfId="105" priority="18"/>
    <cfRule type="duplicateValues" dxfId="104" priority="19"/>
  </conditionalFormatting>
  <conditionalFormatting sqref="E60">
    <cfRule type="duplicateValues" dxfId="103" priority="20"/>
  </conditionalFormatting>
  <conditionalFormatting sqref="E60">
    <cfRule type="duplicateValues" dxfId="102" priority="21"/>
    <cfRule type="duplicateValues" dxfId="101" priority="22"/>
  </conditionalFormatting>
  <conditionalFormatting sqref="E61">
    <cfRule type="duplicateValues" dxfId="100" priority="14"/>
  </conditionalFormatting>
  <conditionalFormatting sqref="E61">
    <cfRule type="duplicateValues" dxfId="99" priority="15"/>
    <cfRule type="duplicateValues" dxfId="98" priority="16"/>
  </conditionalFormatting>
  <conditionalFormatting sqref="E19">
    <cfRule type="duplicateValues" dxfId="97" priority="66"/>
  </conditionalFormatting>
  <conditionalFormatting sqref="E19">
    <cfRule type="duplicateValues" dxfId="96" priority="67"/>
    <cfRule type="duplicateValues" dxfId="95" priority="68"/>
  </conditionalFormatting>
  <conditionalFormatting sqref="E56">
    <cfRule type="duplicateValues" dxfId="94" priority="69"/>
  </conditionalFormatting>
  <conditionalFormatting sqref="E56">
    <cfRule type="duplicateValues" dxfId="93" priority="70"/>
    <cfRule type="duplicateValues" dxfId="92" priority="71"/>
  </conditionalFormatting>
  <conditionalFormatting sqref="E23">
    <cfRule type="duplicateValues" dxfId="91" priority="72"/>
  </conditionalFormatting>
  <conditionalFormatting sqref="E23">
    <cfRule type="duplicateValues" dxfId="90" priority="73"/>
    <cfRule type="duplicateValues" dxfId="89" priority="74"/>
  </conditionalFormatting>
  <conditionalFormatting sqref="E34:E35">
    <cfRule type="duplicateValues" dxfId="88" priority="75"/>
    <cfRule type="duplicateValues" dxfId="87" priority="76"/>
  </conditionalFormatting>
  <conditionalFormatting sqref="E34:E35">
    <cfRule type="duplicateValues" dxfId="86" priority="77"/>
  </conditionalFormatting>
  <conditionalFormatting sqref="E24">
    <cfRule type="duplicateValues" dxfId="85" priority="78"/>
  </conditionalFormatting>
  <conditionalFormatting sqref="E24">
    <cfRule type="duplicateValues" dxfId="84" priority="79"/>
    <cfRule type="duplicateValues" dxfId="83" priority="80"/>
  </conditionalFormatting>
  <conditionalFormatting sqref="E25:E27">
    <cfRule type="duplicateValues" dxfId="82" priority="11"/>
  </conditionalFormatting>
  <conditionalFormatting sqref="E25:E27">
    <cfRule type="duplicateValues" dxfId="81" priority="12"/>
    <cfRule type="duplicateValues" dxfId="80" priority="13"/>
  </conditionalFormatting>
  <conditionalFormatting sqref="B56:B66 B9 B14 B32:B39 B44:B48 B50:B54 B41:B42 B29:B30 B16:B17 B11:B12 B1:B7 B19:B27">
    <cfRule type="duplicateValues" dxfId="79" priority="10"/>
  </conditionalFormatting>
  <conditionalFormatting sqref="E66 E19:E30 E1:E7 E9:E12 E14:E17 E32:E42 E44:E61">
    <cfRule type="duplicateValues" dxfId="78" priority="9"/>
  </conditionalFormatting>
  <conditionalFormatting sqref="E9">
    <cfRule type="duplicateValues" dxfId="77" priority="81"/>
  </conditionalFormatting>
  <conditionalFormatting sqref="E9">
    <cfRule type="duplicateValues" dxfId="76" priority="82"/>
    <cfRule type="duplicateValues" dxfId="75" priority="83"/>
  </conditionalFormatting>
  <conditionalFormatting sqref="E62:E64">
    <cfRule type="duplicateValues" dxfId="74" priority="6"/>
  </conditionalFormatting>
  <conditionalFormatting sqref="E62:E64">
    <cfRule type="duplicateValues" dxfId="73" priority="7"/>
    <cfRule type="duplicateValues" dxfId="72" priority="8"/>
  </conditionalFormatting>
  <conditionalFormatting sqref="E62:E64">
    <cfRule type="duplicateValues" dxfId="71" priority="5"/>
  </conditionalFormatting>
  <conditionalFormatting sqref="E65">
    <cfRule type="duplicateValues" dxfId="70" priority="2"/>
  </conditionalFormatting>
  <conditionalFormatting sqref="E65">
    <cfRule type="duplicateValues" dxfId="69" priority="3"/>
    <cfRule type="duplicateValues" dxfId="68" priority="4"/>
  </conditionalFormatting>
  <conditionalFormatting sqref="E65">
    <cfRule type="duplicateValues" dxfId="67" priority="1"/>
  </conditionalFormatting>
  <conditionalFormatting sqref="E36:E39">
    <cfRule type="duplicateValues" dxfId="66" priority="84"/>
    <cfRule type="duplicateValues" dxfId="65" priority="85"/>
  </conditionalFormatting>
  <conditionalFormatting sqref="E36:E39">
    <cfRule type="duplicateValues" dxfId="64" priority="86"/>
  </conditionalFormatting>
  <conditionalFormatting sqref="E47:E48">
    <cfRule type="duplicateValues" dxfId="63" priority="87"/>
  </conditionalFormatting>
  <conditionalFormatting sqref="E47:E48">
    <cfRule type="duplicateValues" dxfId="62" priority="88"/>
    <cfRule type="duplicateValues" dxfId="61" priority="8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2582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2520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5">
        <v>368</v>
      </c>
      <c r="B260" s="145" t="s">
        <v>2576</v>
      </c>
      <c r="C260" s="145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2584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2583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2426</v>
      </c>
      <c r="B1" s="192"/>
      <c r="C1" s="192"/>
      <c r="D1" s="192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1" t="s">
        <v>2436</v>
      </c>
      <c r="B18" s="192"/>
      <c r="C18" s="192"/>
      <c r="D18" s="192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216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197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196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196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195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194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155.5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154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154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160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113.15079861111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52.6746064814797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7">
        <v>7</v>
      </c>
      <c r="B2" s="148" t="s">
        <v>2030</v>
      </c>
      <c r="C2" s="148" t="s">
        <v>2579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7">
        <v>591</v>
      </c>
      <c r="B3" s="148" t="s">
        <v>507</v>
      </c>
      <c r="C3" s="148" t="s">
        <v>2580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7">
        <v>553</v>
      </c>
      <c r="B4" s="148" t="s">
        <v>544</v>
      </c>
      <c r="C4" s="148" t="s">
        <v>2581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2567</v>
      </c>
      <c r="C6" s="29" t="s">
        <v>2523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2568</v>
      </c>
      <c r="C8" s="29" t="s">
        <v>2524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2569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2570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2571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2528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2555</v>
      </c>
      <c r="C374" s="29" t="s">
        <v>2542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2556</v>
      </c>
      <c r="C377" s="29" t="s">
        <v>2543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2521</v>
      </c>
      <c r="D388" s="29" t="s">
        <v>87</v>
      </c>
      <c r="E388" s="29" t="s">
        <v>90</v>
      </c>
      <c r="F388" s="32" t="s">
        <v>2032</v>
      </c>
      <c r="G388" s="32" t="s">
        <v>2522</v>
      </c>
      <c r="H388" s="32" t="s">
        <v>2522</v>
      </c>
      <c r="I388" s="32" t="s">
        <v>1277</v>
      </c>
      <c r="J388" s="32" t="s">
        <v>2034</v>
      </c>
      <c r="K388" s="32" t="s">
        <v>2522</v>
      </c>
      <c r="L388" s="32" t="s">
        <v>2522</v>
      </c>
      <c r="M388" s="32" t="s">
        <v>2522</v>
      </c>
      <c r="N388" s="32" t="s">
        <v>2522</v>
      </c>
      <c r="O388" s="32" t="s">
        <v>1182</v>
      </c>
    </row>
    <row r="389" spans="1:15" ht="15.75" x14ac:dyDescent="0.25">
      <c r="A389" s="31">
        <v>363</v>
      </c>
      <c r="B389" s="32" t="s">
        <v>2557</v>
      </c>
      <c r="C389" s="29" t="s">
        <v>2544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2558</v>
      </c>
      <c r="C391" s="29" t="s">
        <v>2545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2559</v>
      </c>
      <c r="C393" s="29" t="s">
        <v>2546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2560</v>
      </c>
      <c r="C394" s="29" t="s">
        <v>2547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2554</v>
      </c>
      <c r="C395" s="29" t="s">
        <v>2541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2564</v>
      </c>
      <c r="C399" s="29" t="s">
        <v>2551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2565</v>
      </c>
      <c r="C405" s="29" t="s">
        <v>2552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2561</v>
      </c>
      <c r="C499" s="29" t="s">
        <v>2548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2562</v>
      </c>
      <c r="C549" s="29" t="s">
        <v>2549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2566</v>
      </c>
      <c r="C583" s="29" t="s">
        <v>2553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2563</v>
      </c>
      <c r="C650" s="29" t="s">
        <v>2550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2538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8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2021-04-23T23:04:55Z</dcterms:modified>
</cp:coreProperties>
</file>