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  <c r="F27" i="1"/>
  <c r="G27" i="1"/>
  <c r="H27" i="1"/>
  <c r="I27" i="1"/>
  <c r="J27" i="1"/>
  <c r="K27" i="1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6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A74" i="1" l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K13" i="1" l="1"/>
  <c r="J13" i="1"/>
  <c r="I13" i="1"/>
  <c r="H13" i="1"/>
  <c r="G13" i="1"/>
  <c r="K14" i="1"/>
  <c r="J14" i="1"/>
  <c r="I14" i="1"/>
  <c r="H14" i="1"/>
  <c r="G14" i="1"/>
  <c r="K15" i="1"/>
  <c r="J15" i="1"/>
  <c r="I15" i="1"/>
  <c r="H15" i="1"/>
  <c r="G15" i="1"/>
  <c r="K16" i="1"/>
  <c r="J16" i="1"/>
  <c r="I16" i="1"/>
  <c r="H16" i="1"/>
  <c r="G16" i="1"/>
  <c r="K17" i="1"/>
  <c r="J17" i="1"/>
  <c r="I17" i="1"/>
  <c r="H17" i="1"/>
  <c r="G17" i="1"/>
  <c r="K18" i="1"/>
  <c r="J18" i="1"/>
  <c r="I18" i="1"/>
  <c r="H18" i="1"/>
  <c r="G18" i="1"/>
  <c r="K19" i="1"/>
  <c r="J19" i="1"/>
  <c r="I19" i="1"/>
  <c r="H19" i="1"/>
  <c r="G19" i="1"/>
  <c r="K20" i="1"/>
  <c r="J20" i="1"/>
  <c r="I20" i="1"/>
  <c r="H20" i="1"/>
  <c r="G20" i="1"/>
  <c r="F20" i="1"/>
  <c r="F19" i="1"/>
  <c r="F18" i="1"/>
  <c r="F17" i="1"/>
  <c r="F16" i="1"/>
  <c r="F15" i="1"/>
  <c r="F14" i="1"/>
  <c r="F13" i="1"/>
  <c r="A20" i="1"/>
  <c r="A19" i="1"/>
  <c r="A18" i="1"/>
  <c r="A17" i="1"/>
  <c r="A16" i="1"/>
  <c r="A15" i="1"/>
  <c r="A14" i="1"/>
  <c r="A13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A6" i="1"/>
  <c r="F6" i="1"/>
  <c r="G6" i="1"/>
  <c r="H6" i="1"/>
  <c r="I6" i="1"/>
  <c r="J6" i="1"/>
  <c r="K6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5" i="1"/>
  <c r="G5" i="1"/>
  <c r="H5" i="1"/>
  <c r="I5" i="1"/>
  <c r="J5" i="1"/>
  <c r="K5" i="1"/>
  <c r="A7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<sst xmlns="http://schemas.openxmlformats.org/spreadsheetml/2006/main" count="13531" uniqueCount="2655">
  <si>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</si>
  <si>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</si>
  <si>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</si>
  <si>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</si>
  <si>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</si>
  <si>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</si>
  <si>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</si>
  <si>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</si>
  <si>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</si>
  <si>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</si>
  <si>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</si>
  <si>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</si>
  <si>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</si>
  <si>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</si>
  <si>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</si>
  <si>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</si>
  <si>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</si>
  <si>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</si>
  <si>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</si>
  <si>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</si>
  <si>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</si>
  <si>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</si>
  <si>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</si>
  <si>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</si>
  <si>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</si>
  <si>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</si>
  <si>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</si>
  <si>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</si>
  <si>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</si>
  <si>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</si>
  <si>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</si>
  <si>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</si>
  <si>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</si>
  <si>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</si>
  <si>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</si>
  <si>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</si>
  <si>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</si>
  <si>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</si>
  <si>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</si>
  <si>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</si>
  <si>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</si>
  <si>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</si>
  <si>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</si>
  <si>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</si>
  <si>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</si>
  <si>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</si>
  <si>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</si>
  <si>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</si>
  <si>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</si>
  <si>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</si>
  <si>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</si>
  <si>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</si>
  <si>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</si>
  <si>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</si>
  <si>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</si>
  <si>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</si>
  <si>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</si>
  <si>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</si>
  <si>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</si>
  <si>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</si>
  <si>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</si>
  <si>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</si>
  <si>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</si>
  <si>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</si>
  <si>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</si>
  <si>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</si>
  <si>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</si>
  <si>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</si>
  <si>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</si>
  <si>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</si>
  <si>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</si>
  <si>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</si>
  <si>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</si>
  <si>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</si>
  <si>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</si>
  <si>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</si>
  <si>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</si>
  <si>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</si>
  <si>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</si>
  <si>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</si>
  <si>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</si>
  <si>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</si>
  <si>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</si>
  <si>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</si>
  <si>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</si>
  <si>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</si>
  <si>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</si>
  <si>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</si>
  <si>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</si>
  <si>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</si>
  <si>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</si>
  <si>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</si>
  <si>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</si>
  <si>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</si>
  <si>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</si>
  <si>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</si>
  <si>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</si>
  <si>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</si>
  <si>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</si>
  <si>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</si>
  <si>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</si>
  <si>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</si>
  <si>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</si>
  <si>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</si>
  <si>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</si>
  <si>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</si>
  <si>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</si>
  <si>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</si>
  <si>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</si>
  <si>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</si>
  <si>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</si>
  <si>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</si>
  <si>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</si>
  <si>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</si>
  <si>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</si>
  <si>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</si>
  <si>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</si>
  <si>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</si>
  <si>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</si>
  <si>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</si>
  <si>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</si>
  <si>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</si>
  <si>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</si>
  <si>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</si>
  <si>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</si>
  <si>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</si>
  <si>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</si>
  <si>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</si>
  <si>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</si>
  <si>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</si>
  <si>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</si>
  <si>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</si>
  <si>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</si>
  <si>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</si>
  <si>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</si>
  <si>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</si>
  <si>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</si>
  <si>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</si>
  <si>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</si>
  <si>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</si>
  <si>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</si>
  <si>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</si>
  <si>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</si>
  <si>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</si>
  <si>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</si>
  <si>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</si>
  <si>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</si>
  <si>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</si>
  <si>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</si>
  <si>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</si>
  <si>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</si>
  <si>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</si>
  <si>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</si>
  <si>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</si>
  <si>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</si>
  <si>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</si>
  <si>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</si>
  <si>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</si>
  <si>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</si>
  <si>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</si>
  <si>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</si>
  <si>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</si>
  <si>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</si>
  <si>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</si>
  <si>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</si>
  <si>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</si>
  <si>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</si>
  <si>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</si>
  <si>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</si>
  <si>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</si>
  <si>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</si>
  <si>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</si>
  <si>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</si>
  <si>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</si>
  <si>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</si>
  <si>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</si>
  <si>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</si>
  <si>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</si>
  <si>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</si>
  <si>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</si>
  <si>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</si>
  <si>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</si>
  <si>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</si>
  <si>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</si>
  <si>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</si>
  <si>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</si>
  <si>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</si>
  <si>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</si>
  <si>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</si>
  <si>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</si>
  <si>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</si>
  <si>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</si>
  <si>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</si>
  <si>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</si>
  <si>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</si>
  <si>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</si>
  <si>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</si>
  <si>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</si>
  <si>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</si>
  <si>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</si>
  <si>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</si>
  <si>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</si>
  <si>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</si>
  <si>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</si>
  <si>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</si>
  <si>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</si>
  <si>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</si>
  <si>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</si>
  <si>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</si>
  <si>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</si>
  <si>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</si>
  <si>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</si>
  <si>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</si>
  <si>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</si>
  <si>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</si>
  <si>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</si>
  <si>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</si>
  <si>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</si>
  <si>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</si>
  <si>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</si>
  <si>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</si>
  <si>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</si>
  <si>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</si>
  <si>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</si>
  <si>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</si>
  <si>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</si>
  <si>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</si>
  <si>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</si>
  <si>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</si>
  <si>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</si>
  <si>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</si>
  <si>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</si>
  <si>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</si>
  <si>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</si>
  <si>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</si>
  <si>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</si>
  <si>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</si>
  <si>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</si>
  <si>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</si>
  <si>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</si>
  <si>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</si>
  <si>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</si>
  <si>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</si>
  <si>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</si>
  <si>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</si>
  <si>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</si>
  <si>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</si>
  <si>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</si>
  <si>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</si>
  <si>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</si>
  <si>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</si>
  <si>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</si>
  <si>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</si>
  <si>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</si>
  <si>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</si>
  <si>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</si>
  <si>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</si>
  <si>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</si>
  <si>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</si>
  <si>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</si>
  <si>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</si>
  <si>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</si>
  <si>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</si>
  <si>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</si>
  <si>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</si>
  <si>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</si>
  <si>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</si>
  <si>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</si>
  <si>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</si>
  <si>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</si>
  <si>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</si>
  <si>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</si>
  <si>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</si>
  <si>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</si>
  <si>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</si>
  <si>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</si>
  <si>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</si>
  <si>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</si>
  <si>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</si>
  <si>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</si>
  <si>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</si>
  <si>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</si>
  <si>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</si>
  <si>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</si>
  <si>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</si>
  <si>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</si>
  <si>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</si>
  <si>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</si>
  <si>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</si>
  <si>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</si>
  <si>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</si>
  <si>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</si>
  <si>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</si>
  <si>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</si>
  <si>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</si>
  <si>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</si>
  <si>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</si>
  <si>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</si>
  <si>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</si>
  <si>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</si>
  <si>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</si>
  <si>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</si>
  <si>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</si>
  <si>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</si>
  <si>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</si>
  <si>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</si>
  <si>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</si>
  <si>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</si>
  <si>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</si>
  <si>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</si>
  <si>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</si>
  <si>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</si>
  <si>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</si>
  <si>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</si>
  <si>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</si>
  <si>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</si>
  <si>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</si>
  <si>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</si>
  <si>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</si>
  <si>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</si>
  <si>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</si>
  <si>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</si>
  <si>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</si>
  <si>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</si>
  <si>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</si>
  <si>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</si>
  <si>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</si>
  <si>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</si>
  <si>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</si>
  <si>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</si>
  <si>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</si>
  <si>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</si>
  <si>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</si>
  <si>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</si>
  <si>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</si>
  <si>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</si>
  <si>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</si>
  <si>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</si>
  <si>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</si>
  <si>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</si>
  <si>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</si>
  <si>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</si>
  <si>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</si>
  <si>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</si>
  <si>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</si>
  <si>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</si>
  <si>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</si>
  <si>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</si>
  <si>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</si>
  <si>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</si>
  <si>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</si>
  <si>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</si>
  <si>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</si>
  <si>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</si>
  <si>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</si>
  <si>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</si>
  <si>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</si>
  <si>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</si>
  <si>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</si>
  <si>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</si>
  <si>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</si>
  <si>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</si>
  <si>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</si>
  <si>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</si>
  <si>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</si>
  <si>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</si>
  <si>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</si>
  <si>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</si>
  <si>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</si>
  <si>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</si>
  <si>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</si>
  <si>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</si>
  <si>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</si>
  <si>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</si>
  <si>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</si>
  <si>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</si>
  <si>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</si>
  <si>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</si>
  <si>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</si>
  <si>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</si>
  <si>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</si>
  <si>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</si>
  <si>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</si>
  <si>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</si>
  <si>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</si>
  <si>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</si>
  <si>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</si>
  <si>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</si>
  <si>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</si>
  <si>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</si>
  <si>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</si>
  <si>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</si>
  <si>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</si>
  <si>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</si>
  <si>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</si>
  <si>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</si>
  <si>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</si>
  <si>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</si>
  <si>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</si>
  <si>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</si>
  <si>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</si>
  <si>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</si>
  <si>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</si>
  <si>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</si>
  <si>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</si>
  <si>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</si>
  <si>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</si>
  <si>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</si>
  <si>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</si>
  <si>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</si>
  <si>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</si>
  <si>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</si>
  <si>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</si>
  <si>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</si>
  <si>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</si>
  <si>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</si>
  <si>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</si>
  <si>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</si>
  <si>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</si>
  <si>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</si>
  <si>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</si>
  <si>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</si>
  <si>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</si>
  <si>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</si>
  <si>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</si>
  <si>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</si>
  <si>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</si>
  <si>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</si>
  <si>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</si>
  <si>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</si>
  <si>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</si>
  <si>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</si>
  <si>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</si>
  <si>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</si>
  <si>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</si>
  <si>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</si>
  <si>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</si>
  <si>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</si>
  <si>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</si>
  <si>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</si>
  <si>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</si>
  <si>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</si>
  <si>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</si>
  <si>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</si>
  <si>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</si>
  <si>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</si>
  <si>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</si>
  <si>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</si>
  <si>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</si>
  <si>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</si>
  <si>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</si>
  <si>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</si>
  <si>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</si>
  <si>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</si>
  <si>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</si>
  <si>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</si>
  <si>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</si>
  <si>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</si>
  <si>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</si>
  <si>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</si>
  <si>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</si>
  <si>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</si>
  <si>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</si>
  <si>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</si>
  <si>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</si>
  <si>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</si>
  <si>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</si>
  <si>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</si>
  <si>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</si>
  <si>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</si>
  <si>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</si>
  <si>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</si>
  <si>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</si>
  <si>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</si>
  <si>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</si>
  <si>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</si>
  <si>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</si>
  <si>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</si>
  <si>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</si>
  <si>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</si>
  <si>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</si>
  <si>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</si>
  <si>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</si>
  <si>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</si>
  <si>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</si>
  <si>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</si>
  <si>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</si>
  <si>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</si>
  <si>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</si>
  <si>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</si>
  <si>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</si>
  <si>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</si>
  <si>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</si>
  <si>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</si>
  <si>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</si>
  <si>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</si>
  <si>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</si>
  <si>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</si>
  <si>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</si>
  <si>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</si>
  <si>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</si>
  <si>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</si>
  <si>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</si>
  <si>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</si>
  <si>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</si>
  <si>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</si>
  <si>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</si>
  <si>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</si>
  <si>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</si>
  <si>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</si>
  <si>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</si>
  <si>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</si>
  <si>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</si>
  <si>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</si>
  <si>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</si>
  <si>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</si>
  <si>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</si>
  <si>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</si>
  <si>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</si>
  <si>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</si>
  <si>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</si>
  <si>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</si>
  <si>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</si>
  <si>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</si>
  <si>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</si>
  <si>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</si>
  <si>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</si>
  <si>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</si>
  <si>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</si>
  <si>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</si>
  <si>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</si>
  <si>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</si>
  <si>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</si>
  <si>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</si>
  <si>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</si>
  <si>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</si>
  <si>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</si>
  <si>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</si>
  <si>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</si>
  <si>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</si>
  <si>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</si>
  <si>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</si>
  <si>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</si>
  <si>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</si>
  <si>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</si>
  <si>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</si>
  <si>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</si>
  <si>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</si>
  <si>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</si>
  <si>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</si>
  <si>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</si>
  <si>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</si>
  <si>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</si>
  <si>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</si>
  <si>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</si>
  <si>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</si>
  <si>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</si>
  <si>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</si>
  <si>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</si>
  <si>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</si>
  <si>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</si>
  <si>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</si>
  <si>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</si>
  <si>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</si>
  <si>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</si>
  <si>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</si>
  <si>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</si>
  <si>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</si>
  <si>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</si>
  <si>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</si>
  <si>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</si>
  <si>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</si>
  <si>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</si>
  <si>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</si>
  <si>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</si>
  <si>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</si>
  <si>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</si>
  <si>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</si>
  <si>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</si>
  <si>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</si>
  <si>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</si>
  <si>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</si>
  <si>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</si>
  <si>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</si>
  <si>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</si>
  <si>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</si>
  <si>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</si>
  <si>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</si>
  <si>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</si>
  <si>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</si>
  <si>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</si>
  <si>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</si>
  <si>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</si>
  <si>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</si>
  <si>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</si>
  <si>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</si>
  <si>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</si>
  <si>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</si>
  <si>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</si>
  <si>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</si>
  <si>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</si>
  <si>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</si>
  <si>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</si>
  <si>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</si>
  <si>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</si>
  <si>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</si>
  <si>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</si>
  <si>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</si>
  <si>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</si>
  <si>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</si>
  <si>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</si>
  <si>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</si>
  <si>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</si>
  <si>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</si>
  <si>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</si>
  <si>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</si>
  <si>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</si>
  <si>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</si>
  <si>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</si>
  <si>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</si>
  <si>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</si>
  <si>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</si>
  <si>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</si>
  <si>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</si>
  <si>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</si>
  <si>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</si>
  <si>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</si>
  <si>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</si>
  <si>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</si>
  <si>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</si>
  <si>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</si>
  <si>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</si>
  <si>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</si>
  <si>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</si>
  <si>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</si>
  <si>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</si>
  <si>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</si>
  <si>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</si>
  <si>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</si>
  <si>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</si>
  <si>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</si>
  <si>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</si>
  <si>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</si>
  <si>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</si>
  <si>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</si>
  <si>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</si>
  <si>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</si>
  <si>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</si>
  <si>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</si>
  <si>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</si>
  <si>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</si>
  <si>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</si>
  <si>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</si>
  <si>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</si>
  <si>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</si>
  <si>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</si>
  <si>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</si>
  <si>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</si>
  <si>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</si>
  <si>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</si>
  <si>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</si>
  <si>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</si>
  <si>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</si>
  <si>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</si>
  <si>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</si>
  <si>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</si>
  <si>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</si>
  <si>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</si>
  <si>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</si>
  <si>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</si>
  <si>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</si>
  <si>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</si>
  <si>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</si>
  <si>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</si>
  <si>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</si>
  <si>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</si>
  <si>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</si>
  <si>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</si>
  <si>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</si>
  <si>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</si>
  <si>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</si>
  <si>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</si>
  <si>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</si>
  <si>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</si>
  <si>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</si>
  <si>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</si>
  <si>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</si>
  <si>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</si>
  <si>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</si>
  <si>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</si>
  <si>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</si>
  <si>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</si>
  <si>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</si>
  <si>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</si>
  <si>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</si>
  <si>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</si>
  <si>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</si>
  <si>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</si>
  <si>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</si>
  <si>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</si>
  <si>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</si>
  <si>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</si>
  <si>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</si>
  <si>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</si>
  <si>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</si>
  <si>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</si>
  <si>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</si>
  <si>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</si>
  <si>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</si>
  <si>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</si>
  <si>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</si>
  <si>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</si>
  <si>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</si>
  <si>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</si>
  <si>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</si>
  <si>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</si>
  <si>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</si>
  <si>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</si>
  <si>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</si>
  <si>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</si>
  <si>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</si>
  <si>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</si>
  <si>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</si>
  <si>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</si>
  <si>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</si>
  <si>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</si>
  <si>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</si>
  <si>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</si>
  <si>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</si>
  <si>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</si>
  <si>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</si>
  <si>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</si>
  <si>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</si>
  <si>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</si>
  <si>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</si>
  <si>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</si>
  <si>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</si>
  <si>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</si>
  <si>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</si>
  <si>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</si>
  <si>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</si>
  <si>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</si>
  <si>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</si>
  <si>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</si>
  <si>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</si>
  <si>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</si>
  <si>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</si>
  <si>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</si>
  <si>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</si>
  <si>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</si>
  <si>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</si>
  <si>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</si>
  <si>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</si>
  <si>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</si>
  <si>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</si>
  <si>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</si>
  <si>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</si>
  <si>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</si>
  <si>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</si>
  <si>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</si>
  <si>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</si>
  <si>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</si>
  <si>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</si>
  <si>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</si>
  <si>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</si>
  <si>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</si>
  <si>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</si>
  <si>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</si>
  <si>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</si>
  <si>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</si>
  <si>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</si>
  <si>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</si>
  <si>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</si>
  <si>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</si>
  <si>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</si>
  <si>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</si>
  <si>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</si>
  <si>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</si>
  <si>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</si>
  <si>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</si>
  <si>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</si>
  <si>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</si>
  <si>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</si>
  <si>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</si>
  <si>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</si>
  <si>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</si>
  <si>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</si>
  <si>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</si>
  <si>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</si>
  <si>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</si>
  <si>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</si>
  <si>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</si>
  <si>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</si>
  <si>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</si>
  <si>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</si>
  <si>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</si>
  <si>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</si>
  <si>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</si>
  <si>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</si>
  <si>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</si>
  <si>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</si>
  <si>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</si>
  <si>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</si>
  <si>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</si>
  <si>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</si>
  <si>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</si>
  <si>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</si>
  <si>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</si>
  <si>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</si>
  <si>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</si>
  <si>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</si>
  <si>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</si>
  <si>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</si>
  <si>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</si>
  <si>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</si>
  <si>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</si>
  <si>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</si>
  <si>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</si>
  <si>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</si>
  <si>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</si>
  <si>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</si>
  <si>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</si>
  <si>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</si>
  <si>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</si>
  <si>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</si>
  <si>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</si>
  <si>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</si>
  <si>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</si>
  <si>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</si>
  <si>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</si>
  <si>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</si>
  <si>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</si>
  <si>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</si>
  <si>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</si>
  <si>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</si>
  <si>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</si>
  <si>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</si>
  <si>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</si>
  <si>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</si>
  <si>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</si>
  <si>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</si>
  <si>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</si>
  <si>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</si>
  <si>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</si>
  <si>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</si>
  <si>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</si>
  <si>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</si>
  <si>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</si>
  <si>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</si>
  <si>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</si>
  <si>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</si>
  <si>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</si>
  <si>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</si>
  <si>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</si>
  <si>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</si>
  <si>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</si>
  <si>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</si>
  <si>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</si>
  <si>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</si>
  <si>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</si>
  <si>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</si>
  <si>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</si>
  <si>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</si>
  <si>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</si>
  <si>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</si>
  <si>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</si>
  <si>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</si>
  <si>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</si>
  <si>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</si>
  <si>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</si>
  <si>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</si>
  <si>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</si>
  <si>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</si>
  <si>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</si>
  <si>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</si>
  <si>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</si>
  <si>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</si>
  <si>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</si>
  <si>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</si>
  <si>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</si>
  <si>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</si>
  <si>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</si>
  <si>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</si>
  <si>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</si>
  <si>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</si>
  <si>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</si>
  <si>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</si>
  <si>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</si>
  <si>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</si>
  <si>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</si>
  <si>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</si>
  <si>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</si>
  <si>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</si>
  <si>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</si>
  <si>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</si>
  <si>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</si>
  <si>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</si>
  <si>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</si>
  <si>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</si>
  <si>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</si>
  <si>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</si>
  <si>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</si>
  <si>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</si>
  <si>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</si>
  <si>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</si>
  <si>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</si>
  <si>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</si>
  <si>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</si>
  <si>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</si>
  <si>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</si>
  <si>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</si>
  <si>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</si>
  <si>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</si>
  <si>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</si>
  <si>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</si>
  <si>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</si>
  <si>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</si>
  <si>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</si>
  <si>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</si>
  <si>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</si>
  <si>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</si>
  <si>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</si>
  <si>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</si>
  <si>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</si>
  <si>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</si>
  <si>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</si>
  <si>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</si>
  <si>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</si>
  <si>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</si>
  <si>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</si>
  <si>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</si>
  <si>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</si>
  <si>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</si>
  <si>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</si>
  <si>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</si>
  <si>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</si>
  <si>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</si>
  <si>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</si>
  <si>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</si>
  <si>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</si>
  <si>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</si>
  <si>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</si>
  <si>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</si>
  <si>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</si>
  <si>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</si>
  <si>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</si>
  <si>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</si>
  <si>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</si>
  <si>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</si>
  <si>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</si>
  <si>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</si>
  <si>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</si>
  <si>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</si>
  <si>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</si>
  <si>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</si>
  <si>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</si>
  <si>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</si>
  <si>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</si>
  <si>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</si>
  <si>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</si>
  <si>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</si>
  <si>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</si>
  <si>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</si>
  <si>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</si>
  <si>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</si>
  <si>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</si>
  <si>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</si>
  <si>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</si>
  <si>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</si>
  <si>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</si>
  <si>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</si>
  <si>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</si>
  <si>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</si>
  <si>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</si>
  <si>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</si>
  <si>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</si>
  <si>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</si>
  <si>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</si>
  <si>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</si>
  <si>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</si>
  <si>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</si>
  <si>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</si>
  <si>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</si>
  <si>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</si>
  <si>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</si>
  <si>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</si>
  <si>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</si>
  <si>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</si>
  <si>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</si>
  <si>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</si>
  <si>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</si>
  <si>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</si>
  <si>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</si>
  <si>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</si>
  <si>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</si>
  <si>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</si>
  <si>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</si>
  <si>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</si>
  <si>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</si>
  <si>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</si>
  <si>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</si>
  <si>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</si>
  <si>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</si>
  <si>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</si>
  <si>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</si>
  <si>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</si>
  <si>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</si>
  <si>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</si>
  <si>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</si>
  <si>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</si>
  <si>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</si>
  <si>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</si>
  <si>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</si>
  <si>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</si>
  <si>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</si>
  <si>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</si>
  <si>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</si>
  <si>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</si>
  <si>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</si>
  <si>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</si>
  <si>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</si>
  <si>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</si>
  <si>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</si>
  <si>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</si>
  <si>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</si>
  <si>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</si>
  <si>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</si>
  <si>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</si>
  <si>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</si>
  <si>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</si>
  <si>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</si>
  <si>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</si>
  <si>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</si>
  <si>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</si>
  <si>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</si>
  <si>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</si>
  <si>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</si>
  <si>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</si>
  <si>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</si>
  <si>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</si>
  <si>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</si>
  <si>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</si>
  <si>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</si>
  <si>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</si>
  <si>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</si>
  <si>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</si>
  <si>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</si>
  <si>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</si>
  <si>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</si>
  <si>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</si>
  <si>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</si>
  <si>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</si>
  <si>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</si>
  <si>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</si>
  <si>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</si>
  <si>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</si>
  <si>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</si>
  <si>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</si>
  <si>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</si>
  <si>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</si>
  <si>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</si>
  <si>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</si>
  <si>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</si>
  <si>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</si>
  <si>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</si>
  <si>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</si>
  <si>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</si>
  <si>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</si>
  <si>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</si>
  <si>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</si>
  <si>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</si>
  <si>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</si>
  <si>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</si>
  <si>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</si>
  <si>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</si>
  <si>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</si>
  <si>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</si>
  <si>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</si>
  <si>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</si>
  <si>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</si>
  <si>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</si>
  <si>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</si>
  <si>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</si>
  <si>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</si>
  <si>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</si>
  <si>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</si>
  <si>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</si>
  <si>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</si>
  <si>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</si>
  <si>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</si>
  <si>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</si>
  <si>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</si>
  <si>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</si>
  <si>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</si>
  <si>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</si>
  <si>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</si>
  <si>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</si>
  <si>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</si>
  <si>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</si>
  <si>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</si>
  <si>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</si>
  <si>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</si>
  <si>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</si>
  <si>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</si>
  <si>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</si>
  <si>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</si>
  <si>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</si>
  <si>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</si>
  <si>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</si>
  <si>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</si>
  <si>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</si>
  <si>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</si>
  <si>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</si>
  <si>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</si>
  <si>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</si>
  <si>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</si>
  <si>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</si>
  <si>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</si>
  <si>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</si>
  <si>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</si>
  <si>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</si>
  <si>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</si>
  <si>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</si>
  <si>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</si>
  <si>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</si>
  <si>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</si>
  <si>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</si>
  <si>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</si>
  <si>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</si>
  <si>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</si>
  <si>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</si>
  <si>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</si>
  <si>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</si>
  <si>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</si>
  <si>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</si>
  <si>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</si>
  <si>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</si>
  <si>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</si>
  <si>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</si>
  <si>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</si>
  <si>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</si>
  <si>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</si>
  <si>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</si>
  <si>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</si>
  <si>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</si>
  <si>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</si>
  <si>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</si>
  <si>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</si>
  <si>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</si>
  <si>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</si>
  <si>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</si>
  <si>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</si>
  <si>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</si>
  <si>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</si>
  <si>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</si>
  <si>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</si>
  <si>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</si>
  <si>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</si>
  <si>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</si>
  <si>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</si>
  <si>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</si>
  <si>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</si>
  <si>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</si>
  <si>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</si>
  <si>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</si>
  <si>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</si>
  <si>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</si>
  <si>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</si>
  <si>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</si>
  <si>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</si>
  <si>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</si>
  <si>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</si>
  <si>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</si>
  <si>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</si>
  <si>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</si>
  <si>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</si>
  <si>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</si>
  <si>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</si>
  <si>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</si>
  <si>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</si>
  <si>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</si>
  <si>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</si>
  <si>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</si>
  <si>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</si>
  <si>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</si>
  <si>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</si>
  <si>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</si>
  <si>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</si>
  <si>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</si>
  <si>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</si>
  <si>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</si>
  <si>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</si>
  <si>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</si>
  <si>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</si>
  <si>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</si>
  <si>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</si>
  <si>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</si>
  <si>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</si>
  <si>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</si>
  <si>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</si>
  <si>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</si>
  <si>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</si>
  <si>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</si>
  <si>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</si>
  <si>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</si>
  <si>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</si>
  <si>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</si>
  <si>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</si>
  <si>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</si>
  <si>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</si>
  <si>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</si>
  <si>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</si>
  <si>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</si>
  <si>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</si>
  <si>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</si>
  <si>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</si>
  <si>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</si>
  <si>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</si>
  <si>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</si>
  <si>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</si>
  <si>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</si>
  <si>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</si>
  <si>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</si>
  <si>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</si>
  <si>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</si>
  <si>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</si>
  <si>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</si>
  <si>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</si>
  <si>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</si>
  <si>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</si>
  <si>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</si>
  <si>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</si>
  <si>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</si>
  <si>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</si>
  <si>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</si>
  <si>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</si>
  <si>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</si>
  <si>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</si>
  <si>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</si>
  <si>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</si>
  <si>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</si>
  <si>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</si>
  <si>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</si>
  <si>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</si>
  <si>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</si>
  <si>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</si>
  <si>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</si>
  <si>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</si>
  <si>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</si>
  <si>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</si>
  <si>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</si>
  <si>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</si>
  <si>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</si>
  <si>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</si>
  <si>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</si>
  <si>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</si>
  <si>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</si>
  <si>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</si>
  <si>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</si>
  <si>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</si>
  <si>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</si>
  <si>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</si>
  <si>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</si>
  <si>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</si>
  <si>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</si>
  <si>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</si>
  <si>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</si>
  <si>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</si>
  <si>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</si>
  <si>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</si>
  <si>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</si>
  <si>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</si>
  <si>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</si>
  <si>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</si>
  <si>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</si>
  <si>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</si>
  <si>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</si>
  <si>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</si>
  <si>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</si>
  <si>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</si>
  <si>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</si>
  <si>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</si>
  <si>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</si>
  <si>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</si>
  <si>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</si>
  <si>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</si>
  <si>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</si>
  <si>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</si>
  <si>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</si>
  <si>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</si>
  <si>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</si>
  <si>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</si>
  <si>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</si>
  <si>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</si>
  <si>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</si>
  <si>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</si>
  <si>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</si>
  <si>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</si>
  <si>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</si>
  <si>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</si>
  <si>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</si>
  <si>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</si>
  <si>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</si>
  <si>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</si>
  <si>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</si>
  <si>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</si>
  <si>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</si>
  <si>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</si>
  <si>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</si>
  <si>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</si>
  <si>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</si>
  <si>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</si>
  <si>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</si>
  <si>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</si>
  <si>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</si>
  <si>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</si>
  <si>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</si>
  <si>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</si>
  <si>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</si>
  <si>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</si>
  <si>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</si>
  <si>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</si>
  <si>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</si>
  <si>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</si>
  <si>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</si>
  <si>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</si>
  <si>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</si>
  <si>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</si>
  <si>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</si>
  <si>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</si>
  <si>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</si>
  <si>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</si>
  <si>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</si>
  <si>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</si>
  <si>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</si>
  <si>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</si>
  <si>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</si>
  <si>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</si>
  <si>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</si>
  <si>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</si>
  <si>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</si>
  <si>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</si>
  <si>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</si>
  <si>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</si>
  <si>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</si>
  <si>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</si>
  <si>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</si>
  <si>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</si>
  <si>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</si>
  <si>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</si>
  <si>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</si>
  <si>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</si>
  <si>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</si>
  <si>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</si>
  <si>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</si>
  <si>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</si>
  <si>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</si>
  <si>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</si>
  <si>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</si>
  <si>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</si>
  <si>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</si>
  <si>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</si>
  <si>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</si>
  <si>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</si>
  <si>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</si>
  <si>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</si>
  <si>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</si>
  <si>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</si>
  <si>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</si>
  <si>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</si>
  <si>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</si>
  <si>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</si>
  <si>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</si>
  <si>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</si>
  <si>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</si>
  <si>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</si>
  <si>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</si>
  <si>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</si>
  <si>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</si>
  <si>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</si>
  <si>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</si>
  <si>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</si>
  <si>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</si>
  <si>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</si>
  <si>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</si>
  <si>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</si>
  <si>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</si>
  <si>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</si>
  <si>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</si>
  <si>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</si>
  <si>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</si>
  <si>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</si>
  <si>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</si>
  <si>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</si>
  <si>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</si>
  <si>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</si>
  <si>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</si>
  <si>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</si>
  <si>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</si>
  <si>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</si>
  <si>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</si>
  <si>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</si>
  <si>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</si>
  <si>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</si>
  <si>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</si>
  <si>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</si>
  <si>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</si>
  <si>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</si>
  <si>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</si>
  <si>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</si>
  <si>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</si>
  <si>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</si>
  <si>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</si>
  <si>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</si>
  <si>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</si>
  <si>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</si>
  <si>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</si>
  <si>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</si>
  <si>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</si>
  <si>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</si>
  <si>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</si>
  <si>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</si>
  <si>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</si>
  <si>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</si>
  <si>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</si>
  <si>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</si>
  <si>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</si>
  <si>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</si>
  <si>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</si>
  <si>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</si>
  <si>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</si>
  <si>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</si>
  <si>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</si>
  <si>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</si>
  <si>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</si>
  <si>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</si>
  <si>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</si>
  <si>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</si>
  <si>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</si>
  <si>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</si>
  <si>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</si>
  <si>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</si>
  <si>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</si>
  <si>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</si>
  <si>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</si>
  <si>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</si>
  <si>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</si>
  <si>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</si>
  <si>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</si>
  <si>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</si>
  <si>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</si>
  <si>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</si>
  <si>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</si>
  <si>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</si>
  <si>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</si>
  <si>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</si>
  <si>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</si>
  <si>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</si>
  <si>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</si>
  <si>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</si>
  <si>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</si>
  <si>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</si>
  <si>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</si>
  <si>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</si>
  <si>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</si>
  <si>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</si>
  <si>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</si>
  <si>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</si>
  <si>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</si>
  <si>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</si>
  <si>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</si>
  <si>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</si>
  <si>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</si>
  <si>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</si>
  <si>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</si>
  <si>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</si>
  <si>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</si>
  <si>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</si>
  <si>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</si>
  <si>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</si>
  <si>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</si>
  <si>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</si>
  <si>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</si>
  <si>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</si>
  <si>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</si>
  <si>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</si>
  <si>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</si>
  <si>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</si>
  <si>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</si>
  <si>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</si>
  <si>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</si>
  <si>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</si>
  <si>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</si>
  <si>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</si>
  <si>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</si>
  <si>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</si>
  <si>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</si>
  <si>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</si>
  <si>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</si>
  <si>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</si>
  <si>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</si>
  <si>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</si>
  <si>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</si>
  <si>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</si>
  <si>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</si>
  <si>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</si>
  <si>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</si>
  <si>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</si>
  <si>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</si>
  <si>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</si>
  <si>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</si>
  <si>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</si>
  <si>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</si>
  <si>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</si>
  <si>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</si>
  <si>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</si>
  <si>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</si>
  <si>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</si>
  <si>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</si>
  <si>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</si>
  <si>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</si>
  <si>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</si>
  <si>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</si>
  <si>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</si>
  <si>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</si>
  <si>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</si>
  <si>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</si>
  <si>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</si>
  <si>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</si>
  <si>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</si>
  <si>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</si>
  <si>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</si>
  <si>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</si>
  <si>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</si>
  <si>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</si>
  <si>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</si>
  <si>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</si>
  <si>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</si>
  <si>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</si>
  <si>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</si>
  <si>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</si>
  <si>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</si>
  <si>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</si>
  <si>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</si>
  <si>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</si>
  <si>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</si>
  <si>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</si>
  <si>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</si>
  <si>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</si>
  <si>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</si>
  <si>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</si>
  <si>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</si>
  <si>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</si>
  <si>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</si>
  <si>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</si>
  <si>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</si>
  <si>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</si>
  <si>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</si>
  <si>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</si>
  <si>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</si>
  <si>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</si>
  <si>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</si>
  <si>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</si>
  <si>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</si>
  <si>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</si>
  <si>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</si>
  <si>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</si>
  <si>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</si>
  <si>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</si>
  <si>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</si>
  <si>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</si>
  <si>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</si>
  <si>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</si>
  <si>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</si>
  <si>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</si>
  <si>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</si>
  <si>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</si>
  <si>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</si>
  <si>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</si>
  <si>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</si>
  <si>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</si>
  <si>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</si>
  <si>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</si>
  <si>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</si>
  <si>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</si>
  <si>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</si>
  <si>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</si>
  <si>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</si>
  <si>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</si>
  <si>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</si>
  <si>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</si>
  <si>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</si>
  <si>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</si>
  <si>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</si>
  <si>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</si>
  <si>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</si>
  <si>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</si>
  <si>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</si>
  <si>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</si>
  <si>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</si>
  <si>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</si>
  <si>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</si>
  <si>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</si>
  <si>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</si>
  <si>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</si>
  <si>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</si>
  <si>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</si>
  <si>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</si>
  <si>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</si>
  <si>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</si>
  <si>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</si>
  <si>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</si>
  <si>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</si>
  <si>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</si>
  <si>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</si>
  <si>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</si>
  <si>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</si>
  <si>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</si>
  <si>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</si>
  <si>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</si>
  <si>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</si>
  <si>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</si>
  <si>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</si>
  <si>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</si>
  <si>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</si>
  <si>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</si>
  <si>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</si>
  <si>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</si>
  <si>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</si>
  <si>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</si>
  <si>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</si>
  <si>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</si>
  <si>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</si>
  <si>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</si>
  <si>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</si>
  <si>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</si>
  <si>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</si>
  <si>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</si>
  <si>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</si>
  <si>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</si>
  <si>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</si>
  <si>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</si>
  <si>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</si>
  <si>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</si>
  <si>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</si>
  <si>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</si>
  <si>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</si>
  <si>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</si>
  <si>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</si>
  <si>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</si>
  <si>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</si>
  <si>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</si>
  <si>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</si>
  <si>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</si>
  <si>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</si>
  <si>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</si>
  <si>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</si>
  <si>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</si>
  <si>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</si>
  <si>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</si>
  <si>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</si>
  <si>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</si>
  <si>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</si>
  <si>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</si>
  <si>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</si>
  <si>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</si>
  <si>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</si>
  <si>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</si>
  <si>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</si>
  <si>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</si>
  <si>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</si>
  <si>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</si>
  <si>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</si>
  <si>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</si>
  <si>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</si>
  <si>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</si>
  <si>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</si>
  <si>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</si>
  <si>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</si>
  <si>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</si>
  <si>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</si>
  <si>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</si>
  <si>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</si>
  <si>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</si>
  <si>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</si>
  <si>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</si>
  <si>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</si>
  <si>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</si>
  <si>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</si>
  <si>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</si>
  <si>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</si>
  <si>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</si>
  <si>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</si>
  <si>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</si>
  <si>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</si>
  <si>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</si>
  <si>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</si>
  <si>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</si>
  <si>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</si>
  <si>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</si>
  <si>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</si>
  <si>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</si>
  <si>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</si>
  <si>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</si>
  <si>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</si>
  <si>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</si>
  <si>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</si>
  <si>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</si>
  <si>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</si>
  <si>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</si>
  <si>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</si>
  <si>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</si>
  <si>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</si>
  <si>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</si>
  <si>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</si>
  <si>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</si>
  <si>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</si>
  <si>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</si>
  <si>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</si>
  <si>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</si>
  <si>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</si>
  <si>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</si>
  <si>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</si>
  <si>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</si>
  <si>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</si>
  <si>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</si>
  <si>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</si>
  <si>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</si>
  <si>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</si>
  <si>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</si>
  <si>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</si>
  <si>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</si>
  <si>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</si>
  <si>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</si>
  <si>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</si>
  <si>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</si>
  <si>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</si>
  <si>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</si>
  <si>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</si>
  <si>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</si>
  <si>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</si>
  <si>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</si>
  <si>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</si>
  <si>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</si>
  <si>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</si>
  <si>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</si>
  <si>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</si>
  <si>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</si>
  <si>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</si>
  <si>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</si>
  <si>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</si>
  <si>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</si>
  <si>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</si>
  <si>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</si>
  <si>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</si>
  <si>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</si>
  <si>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</si>
  <si>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</si>
  <si>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</si>
  <si>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</si>
  <si>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</si>
  <si>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</si>
  <si>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</si>
  <si>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</si>
  <si>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</si>
  <si>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</si>
  <si>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</si>
  <si>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</si>
  <si>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</si>
  <si>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</si>
  <si>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</si>
  <si>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</si>
  <si>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</si>
  <si>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</si>
  <si>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</si>
  <si>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</si>
  <si>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</si>
  <si>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</si>
  <si>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</si>
  <si>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</si>
  <si>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</si>
  <si>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</si>
  <si>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</si>
  <si>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</si>
  <si>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</si>
  <si>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</si>
  <si>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</si>
  <si>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</si>
  <si>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</si>
  <si>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</si>
  <si>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</si>
  <si>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</si>
  <si>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</si>
  <si>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</si>
  <si>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</si>
  <si>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</si>
  <si>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</si>
  <si>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</si>
  <si>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</si>
  <si>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</si>
  <si>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</si>
  <si>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</si>
  <si>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</si>
  <si>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</si>
  <si>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</si>
  <si>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</si>
  <si>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</si>
  <si>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</si>
  <si>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</si>
  <si>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</si>
  <si>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</si>
  <si>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</si>
  <si>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</si>
  <si>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</si>
  <si>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</si>
  <si>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</si>
  <si>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</si>
  <si>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</si>
  <si>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</si>
  <si>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</si>
  <si>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</si>
  <si>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</si>
  <si>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</si>
  <si>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</si>
  <si>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</si>
  <si>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</si>
  <si>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</si>
  <si>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</si>
  <si>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</si>
  <si>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</si>
  <si>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</si>
  <si>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</si>
  <si>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</si>
  <si>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</si>
  <si>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</si>
  <si>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</si>
  <si>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</si>
  <si>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</si>
  <si>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</si>
  <si>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</si>
  <si>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</si>
  <si>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</si>
  <si>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</si>
  <si>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</si>
  <si>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</si>
  <si>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</si>
  <si>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</si>
  <si>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</si>
  <si>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</si>
  <si>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</si>
  <si>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</si>
  <si>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</si>
  <si>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</si>
  <si>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</si>
  <si>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</si>
  <si>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</si>
  <si>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</si>
  <si>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</si>
  <si>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</si>
  <si>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</si>
  <si>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</si>
  <si>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</si>
  <si>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</si>
  <si>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</si>
  <si>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</si>
  <si>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</si>
  <si>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</si>
  <si>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</si>
  <si>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</si>
  <si>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</si>
  <si>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</si>
  <si>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</si>
  <si>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</si>
  <si>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</si>
  <si>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</si>
  <si>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</si>
  <si>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</si>
  <si>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</si>
  <si>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</si>
  <si>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</si>
  <si>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</si>
  <si>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</si>
  <si>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</si>
  <si>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</si>
  <si>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</si>
  <si>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</si>
  <si>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</si>
  <si>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</si>
  <si>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</si>
  <si>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</si>
  <si>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</si>
  <si>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</si>
  <si>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</si>
  <si>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</si>
  <si>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</si>
  <si>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</si>
  <si>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</si>
  <si>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</si>
  <si>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</si>
  <si>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</si>
  <si>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</si>
  <si>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</si>
  <si>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</si>
  <si>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</si>
  <si>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</si>
  <si>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</si>
  <si>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</si>
  <si>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</si>
  <si>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</si>
  <si>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</si>
  <si>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</si>
  <si>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</si>
  <si>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</si>
  <si>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</si>
  <si>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</si>
  <si>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</si>
  <si>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</si>
  <si>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</si>
  <si>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</si>
  <si>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</si>
  <si>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</si>
  <si>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</si>
  <si>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</si>
  <si>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</si>
  <si>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</si>
  <si>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</si>
  <si>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</si>
  <si>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</si>
  <si>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</si>
  <si>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</si>
  <si>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</si>
  <si>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</si>
  <si>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</si>
  <si>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</si>
  <si>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</si>
  <si>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</si>
  <si>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</si>
  <si>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</si>
  <si>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</si>
  <si>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</si>
  <si>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</si>
  <si>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</si>
  <si>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</si>
  <si>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</si>
  <si>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</si>
  <si>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</si>
  <si>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</si>
  <si>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</si>
  <si>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</si>
  <si>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</si>
  <si>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</si>
  <si>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</si>
  <si>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</si>
  <si>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</si>
  <si>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</si>
  <si>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</si>
  <si>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</si>
  <si>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</si>
  <si>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</si>
  <si>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</si>
  <si>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</si>
  <si>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</si>
  <si>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</si>
  <si>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</si>
  <si>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</si>
  <si>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</si>
  <si>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</si>
  <si>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</si>
  <si>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</si>
  <si>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</si>
  <si>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</si>
  <si>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</si>
  <si>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</si>
  <si>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</si>
  <si>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</si>
  <si>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</si>
  <si>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</si>
  <si>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</si>
  <si>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</si>
  <si>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</si>
  <si>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</si>
  <si>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</si>
  <si>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</si>
  <si>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</si>
  <si>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</si>
  <si>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</si>
  <si>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</si>
  <si>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</si>
  <si>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</si>
  <si>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</si>
  <si>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</si>
  <si>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</si>
  <si>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</si>
  <si>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</si>
  <si>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</si>
  <si>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</si>
  <si>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</si>
  <si>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</si>
  <si>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</si>
  <si>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</si>
  <si>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</si>
  <si>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</si>
  <si>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</si>
  <si>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</si>
  <si>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</si>
  <si>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</si>
  <si>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</si>
  <si>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</si>
  <si>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</si>
  <si>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</si>
  <si>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</si>
  <si>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</si>
  <si>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</si>
  <si>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</si>
  <si>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</si>
  <si>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</si>
  <si>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</si>
  <si>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</si>
  <si>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</si>
  <si>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</si>
  <si>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</si>
  <si>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</si>
  <si>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</si>
  <si>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</si>
  <si>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</si>
  <si>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</si>
  <si>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</si>
  <si>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</si>
  <si>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</si>
  <si>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</si>
  <si>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</si>
  <si>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</si>
  <si>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</si>
  <si>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</si>
  <si>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</si>
  <si>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</si>
  <si>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</si>
  <si>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</si>
  <si>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</si>
  <si>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</si>
  <si>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</si>
  <si>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</si>
  <si>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</si>
  <si>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</si>
  <si>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</si>
  <si>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</si>
  <si>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</si>
  <si>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</si>
  <si>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</si>
  <si>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</si>
  <si>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</si>
  <si>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</si>
  <si>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</si>
  <si>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</si>
  <si>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</si>
  <si>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</si>
  <si>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</si>
  <si>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</si>
  <si>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</si>
  <si>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</si>
  <si>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</si>
  <si>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</si>
  <si>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</si>
  <si>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</si>
  <si>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</si>
  <si>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</si>
  <si>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</si>
  <si>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</si>
  <si>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</si>
  <si>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</si>
  <si>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</si>
  <si>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</si>
  <si>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</si>
  <si>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</si>
  <si>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</si>
  <si>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</si>
  <si>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</si>
  <si>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</si>
  <si>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</si>
  <si>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</si>
  <si>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</si>
  <si>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</si>
  <si>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</si>
  <si>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</si>
  <si>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</si>
  <si>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</si>
  <si>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</si>
  <si>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</si>
  <si>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</si>
  <si>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</si>
  <si>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</si>
  <si>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</si>
  <si>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</si>
  <si>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</si>
  <si>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</si>
  <si>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</si>
  <si>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</si>
  <si>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</si>
  <si>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</si>
  <si>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</si>
  <si>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</si>
  <si>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</si>
  <si>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</si>
  <si>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</si>
  <si>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</si>
  <si>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</si>
  <si>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</si>
  <si>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</si>
  <si>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</si>
  <si>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</si>
  <si>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</si>
  <si>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</si>
  <si>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</si>
  <si>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</si>
  <si>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</si>
  <si>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</si>
  <si>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</si>
  <si>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</si>
  <si>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</si>
  <si>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</si>
  <si>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</si>
  <si>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</si>
  <si>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</si>
  <si>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</si>
  <si>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</si>
  <si>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</si>
  <si>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</si>
  <si>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</si>
  <si>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</si>
  <si>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</si>
  <si>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</si>
  <si>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</si>
  <si>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</si>
  <si>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</si>
  <si>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</si>
  <si>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</si>
  <si>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</si>
  <si>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</si>
  <si>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</si>
  <si>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</si>
  <si>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</si>
  <si>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</si>
  <si>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</si>
  <si>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</si>
  <si>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</si>
  <si>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</si>
  <si>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</si>
  <si>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</si>
  <si>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</si>
  <si>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</si>
  <si>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</si>
  <si>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</si>
  <si>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</si>
  <si>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</si>
  <si>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</si>
  <si>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</si>
  <si>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</si>
  <si>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</si>
  <si>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</si>
  <si>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</si>
  <si>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</si>
  <si>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</si>
  <si>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</si>
  <si>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</si>
  <si>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</si>
  <si>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</si>
  <si>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</si>
  <si>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</si>
  <si>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</si>
  <si>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</si>
  <si>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</si>
  <si>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</si>
  <si>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</si>
  <si>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</si>
  <si>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</si>
  <si>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</si>
  <si>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</si>
  <si>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</si>
  <si>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</si>
  <si>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</si>
  <si>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</si>
  <si>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</si>
  <si>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</si>
  <si>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</si>
  <si>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</si>
  <si>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</si>
  <si>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</si>
  <si>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</si>
  <si>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</si>
  <si>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</si>
  <si>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</si>
  <si>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</si>
  <si>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</si>
  <si>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</si>
  <si>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</si>
  <si>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</si>
  <si>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</si>
  <si>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</si>
  <si>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</si>
  <si>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</si>
  <si>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</si>
  <si>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</si>
  <si>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</si>
  <si>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</si>
  <si>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</si>
  <si>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</si>
  <si>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</si>
  <si>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</si>
  <si>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</si>
  <si>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</si>
  <si>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</si>
  <si>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</si>
  <si>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</si>
  <si>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</si>
  <si>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</si>
  <si>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</si>
  <si>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</si>
  <si>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</si>
  <si>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</si>
  <si>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</si>
  <si>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</si>
  <si>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</si>
  <si>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</si>
  <si>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</si>
  <si>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</si>
  <si>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</si>
  <si>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</si>
  <si>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</si>
  <si>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</si>
  <si>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</si>
  <si>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</si>
  <si>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</si>
  <si>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</si>
  <si>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</si>
  <si>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</si>
  <si>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</si>
  <si>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</si>
  <si>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</si>
  <si>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</si>
  <si>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</si>
  <si>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</si>
  <si>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</si>
  <si>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</si>
  <si>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</si>
  <si>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</si>
  <si>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</si>
  <si>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</si>
  <si>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</si>
  <si>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</si>
  <si>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</si>
  <si>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</si>
  <si>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</si>
  <si>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</si>
  <si>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</si>
  <si>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</si>
  <si>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</si>
  <si>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</si>
  <si>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</si>
  <si>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</si>
  <si>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</si>
  <si>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</si>
  <si>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</si>
  <si>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</si>
  <si>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</si>
  <si>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</si>
  <si>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</si>
  <si>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</si>
  <si>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</si>
  <si>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</si>
  <si>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</si>
  <si>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</si>
  <si>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</si>
  <si>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</si>
  <si>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</si>
  <si>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</si>
  <si>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</si>
  <si>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</si>
  <si>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</si>
  <si>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</si>
  <si>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</si>
  <si>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</si>
  <si>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</si>
  <si>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</si>
  <si>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</si>
  <si>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</si>
  <si>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</si>
  <si>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</si>
  <si>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</si>
  <si>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</si>
  <si>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</si>
  <si>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</si>
  <si>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</si>
  <si>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</si>
  <si>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</si>
  <si>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</si>
  <si>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</si>
  <si>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</si>
  <si>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</si>
  <si>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</si>
  <si>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</si>
  <si>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</si>
  <si>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</si>
  <si>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</si>
  <si>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</si>
  <si>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</si>
  <si>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</si>
  <si>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</si>
  <si>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</si>
  <si>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</si>
  <si>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</si>
  <si>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</si>
  <si>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</si>
  <si>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</si>
  <si>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</si>
  <si>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</si>
  <si>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</si>
  <si>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</si>
  <si>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</si>
  <si>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</si>
  <si>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</si>
  <si>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</si>
  <si>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</si>
  <si>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</si>
  <si>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</si>
  <si>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</si>
  <si>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</si>
  <si>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</si>
  <si>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</si>
  <si>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</si>
  <si>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</si>
  <si>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</si>
  <si>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</si>
  <si>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</si>
  <si>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</si>
  <si>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</si>
  <si>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</si>
  <si>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</si>
  <si>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</si>
  <si>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</si>
  <si>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</si>
  <si>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</si>
  <si>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</si>
  <si>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</si>
  <si>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</si>
  <si>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</si>
  <si>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</si>
  <si>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</si>
  <si>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</si>
  <si>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</si>
  <si>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</si>
  <si>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</si>
  <si>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</si>
  <si>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</si>
  <si>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</si>
  <si>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</si>
  <si>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</si>
  <si>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</si>
  <si>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</si>
  <si>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</si>
  <si>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</si>
  <si>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</si>
  <si>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</si>
  <si>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</si>
  <si>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</si>
  <si>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</si>
  <si>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</si>
  <si>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</si>
  <si>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</si>
  <si>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</si>
  <si>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</si>
  <si>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</si>
  <si>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</si>
  <si>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</si>
  <si>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</si>
  <si>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</si>
  <si>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</si>
  <si>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</si>
  <si>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</si>
  <si>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</si>
  <si>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</si>
  <si>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</si>
  <si>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</si>
  <si>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</si>
  <si>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</si>
  <si>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</si>
  <si>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</si>
  <si>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</si>
  <si>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</si>
  <si>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</si>
  <si>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</si>
  <si>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</si>
  <si>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</si>
  <si>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</si>
  <si>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</si>
  <si>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</si>
  <si>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</si>
  <si>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</si>
  <si>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</si>
  <si>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</si>
  <si>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</si>
  <si>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</si>
  <si>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</si>
  <si>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</si>
  <si>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</si>
  <si>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</si>
  <si>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</si>
  <si>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</si>
  <si>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</si>
  <si>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</si>
  <si>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</si>
  <si>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</si>
  <si>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</si>
  <si>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</si>
  <si>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</si>
  <si>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</si>
  <si>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</si>
  <si>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</si>
  <si>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</si>
  <si>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</si>
  <si>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</si>
  <si>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</si>
  <si>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</si>
  <si>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</si>
  <si>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</si>
  <si>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</si>
  <si>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</si>
  <si>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</si>
  <si>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</si>
  <si>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</si>
  <si>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</si>
  <si>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</si>
  <si>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</si>
  <si>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</si>
  <si>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</si>
  <si>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</si>
  <si>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</si>
  <si>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</si>
  <si>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</si>
  <si>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</si>
  <si>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</si>
  <si>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</si>
  <si>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</si>
  <si>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</si>
  <si>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</si>
  <si>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</si>
  <si>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</si>
  <si>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</si>
  <si>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</si>
  <si>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</si>
  <si>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</si>
  <si>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</si>
  <si>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</si>
  <si>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</si>
  <si>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</si>
  <si>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</si>
  <si>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</si>
  <si>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</si>
  <si>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</si>
  <si>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</si>
  <si>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</si>
  <si>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</si>
  <si>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</si>
  <si>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</si>
  <si>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</si>
  <si>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</si>
  <si>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</si>
  <si>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</si>
  <si>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</si>
  <si>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</si>
  <si>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</si>
  <si>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</si>
  <si>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</si>
  <si>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</si>
  <si>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</si>
  <si>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</si>
  <si>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</si>
  <si>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</si>
  <si>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</si>
  <si>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</si>
  <si>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</si>
  <si>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</si>
  <si>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</si>
  <si>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</si>
  <si>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</si>
  <si>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</si>
  <si>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</si>
  <si>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</si>
  <si>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</si>
  <si>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</si>
  <si>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</si>
  <si>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</si>
  <si>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</si>
  <si>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</si>
  <si>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</si>
  <si>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</si>
  <si>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</si>
  <si>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</si>
  <si>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</si>
  <si>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</si>
  <si>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</si>
  <si>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</si>
  <si>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</si>
  <si>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</si>
  <si>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</si>
  <si>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</si>
  <si>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</si>
  <si>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</si>
  <si>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</si>
  <si>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</si>
  <si>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</si>
  <si>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</si>
  <si>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</si>
  <si>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</si>
  <si>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</si>
  <si>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</si>
  <si>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</si>
  <si>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</si>
  <si>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</si>
  <si>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</si>
  <si>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</si>
  <si>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</si>
  <si>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</si>
  <si>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</si>
  <si>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</si>
  <si>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</si>
  <si>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</si>
  <si>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</si>
  <si>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</si>
  <si>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</si>
  <si>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</si>
  <si>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</si>
  <si>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</si>
  <si>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</si>
  <si>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</si>
  <si>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</si>
  <si>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</si>
  <si>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</si>
  <si>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</si>
  <si>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</si>
  <si>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</si>
  <si>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</si>
  <si>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</si>
  <si>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</si>
  <si>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</si>
  <si>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</si>
  <si>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</si>
  <si>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</si>
  <si>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</si>
  <si>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</si>
  <si>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</si>
  <si>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</si>
  <si>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</si>
  <si>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</si>
  <si>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</si>
  <si>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</si>
  <si>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</si>
  <si>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</si>
  <si>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</si>
  <si>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</si>
  <si>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</si>
  <si>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</si>
  <si>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</si>
  <si>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</si>
  <si>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</si>
  <si>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</si>
  <si>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</si>
  <si>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</si>
  <si>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</si>
  <si>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</si>
  <si>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</si>
  <si>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</si>
  <si>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</si>
  <si>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</si>
  <si>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</si>
  <si>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</si>
  <si>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</si>
  <si>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</si>
  <si>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</si>
  <si>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</si>
  <si>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</si>
  <si>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</si>
  <si>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</si>
  <si>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335863139</t>
  </si>
  <si>
    <t xml:space="preserve">Brioso Luciano, Cristino </t>
  </si>
  <si>
    <t>ReservaC Norte</t>
  </si>
  <si>
    <t>335863792</t>
  </si>
  <si>
    <t>335863785</t>
  </si>
  <si>
    <t>335863783</t>
  </si>
  <si>
    <t>335863772</t>
  </si>
  <si>
    <t>335863747</t>
  </si>
  <si>
    <t>335863653</t>
  </si>
  <si>
    <t>335863648</t>
  </si>
  <si>
    <t>335863614</t>
  </si>
  <si>
    <t>De Leon Gonzalez, Jose Ciprian</t>
  </si>
  <si>
    <t>335864169</t>
  </si>
  <si>
    <t>335864168</t>
  </si>
  <si>
    <t>335864150</t>
  </si>
  <si>
    <t>335864149</t>
  </si>
  <si>
    <t>335864148</t>
  </si>
  <si>
    <t>335864129</t>
  </si>
  <si>
    <t>335864128</t>
  </si>
  <si>
    <t>335864122</t>
  </si>
  <si>
    <t>335864118</t>
  </si>
  <si>
    <t>335864117</t>
  </si>
  <si>
    <t>335864108</t>
  </si>
  <si>
    <t>335864103</t>
  </si>
  <si>
    <t>335864100</t>
  </si>
  <si>
    <t>335864066</t>
  </si>
  <si>
    <t>335864063</t>
  </si>
  <si>
    <t>335864042</t>
  </si>
  <si>
    <t>335863998</t>
  </si>
  <si>
    <t>335863986</t>
  </si>
  <si>
    <t>335863946</t>
  </si>
  <si>
    <t>335863945</t>
  </si>
  <si>
    <t>335863939</t>
  </si>
  <si>
    <t>335863928</t>
  </si>
  <si>
    <t>335863925</t>
  </si>
  <si>
    <t>335863922</t>
  </si>
  <si>
    <t>335863920</t>
  </si>
  <si>
    <t>335863918</t>
  </si>
  <si>
    <t>335863912</t>
  </si>
  <si>
    <t>Morales Payano, Wilfredy Leandro</t>
  </si>
  <si>
    <t>GAVETA DE DEPOSITO LLENANA</t>
  </si>
  <si>
    <t>GAVETA DE DEPOSITO LLENA LLENA</t>
  </si>
  <si>
    <t>GAVETAS VACIAS + GAVTEAS FALLANDO</t>
  </si>
  <si>
    <t>GAVETA DE D LLENA</t>
  </si>
  <si>
    <t>GAVTEAS VACIAS + GAVETAS FALLANDAS</t>
  </si>
  <si>
    <t>335864248</t>
  </si>
  <si>
    <t>335864247</t>
  </si>
  <si>
    <t>335864246</t>
  </si>
  <si>
    <t>335864245</t>
  </si>
  <si>
    <t>335864244</t>
  </si>
  <si>
    <t>335864243</t>
  </si>
  <si>
    <t>335864242</t>
  </si>
  <si>
    <t>335864240</t>
  </si>
  <si>
    <t>335864239</t>
  </si>
  <si>
    <t>335864238</t>
  </si>
  <si>
    <t>335864237</t>
  </si>
  <si>
    <t>335864236</t>
  </si>
  <si>
    <t>335864235</t>
  </si>
  <si>
    <t>335864234</t>
  </si>
  <si>
    <t>335864232</t>
  </si>
  <si>
    <t>335864230</t>
  </si>
  <si>
    <t>335864229</t>
  </si>
  <si>
    <t>335864228</t>
  </si>
  <si>
    <t>335864224</t>
  </si>
  <si>
    <t>335864222</t>
  </si>
  <si>
    <t>335864221</t>
  </si>
  <si>
    <t>335864220</t>
  </si>
  <si>
    <t>335864219</t>
  </si>
  <si>
    <t>335864218</t>
  </si>
  <si>
    <t>335864215</t>
  </si>
  <si>
    <t>335864214</t>
  </si>
  <si>
    <t>335864208</t>
  </si>
  <si>
    <t>24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</si>
</sst>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9" tint="-0.499984740745262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7"/>
      <tableStyleElement type="headerRow" dxfId="346"/>
      <tableStyleElement type="totalRow" dxfId="345"/>
      <tableStyleElement type="firstColumn" dxfId="344"/>
      <tableStyleElement type="lastColumn" dxfId="343"/>
      <tableStyleElement type="firstRowStripe" dxfId="342"/>
      <tableStyleElement type="firstColumnStripe" dxfId="3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4"/>
  <sheetViews>
    <sheetView tabSelected="1" zoomScale="82" zoomScaleNormal="82" workbookViewId="0">
      <pane ySplit="4" topLeftCell="A5" activePane="bottomLeft" state="frozen"/>
      <selection pane="bottomLeft" sqref="A1:Q1"/>
    </sheetView>
  </sheetViews>
  <sheetFormatPr baseColWidth="10"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9.140625" style="46" customWidth="1"/>
    <col min="4" max="4" width="26.42578125" style="90" customWidth="1"/>
    <col min="5" max="5" width="10.5703125" style="85" bestFit="1" customWidth="1"/>
    <col min="6" max="6" width="11.42578125" style="47" customWidth="1"/>
    <col min="7" max="7" width="59" style="47" customWidth="1"/>
    <col min="8" max="11" width="5.140625" style="47" customWidth="1"/>
    <col min="12" max="12" width="47.5703125" style="47" customWidth="1"/>
    <col min="13" max="13" width="18.28515625" style="90" customWidth="1"/>
    <col min="14" max="14" width="16.42578125" style="90" customWidth="1"/>
    <col min="15" max="15" width="43.28515625" style="90" customWidth="1"/>
    <col min="16" max="16" width="22.140625" style="92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4" t="s">
        <v>2154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2654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SUR</v>
      </c>
      <c r="B5" s="145">
        <v>335862209</v>
      </c>
      <c r="C5" s="118">
        <v>44308.485185185185</v>
      </c>
      <c r="D5" s="119" t="s">
        <v>2485</v>
      </c>
      <c r="E5" s="120">
        <v>730</v>
      </c>
      <c r="F5" s="146" t="str">
        <f>VLOOKUP(E5,VIP!$A$2:$O12795,2,0)</f>
        <v>DRBR082</v>
      </c>
      <c r="G5" s="119" t="str">
        <f>VLOOKUP(E5,'LISTADO ATM'!$A$2:$B$899,2,0)</f>
        <v xml:space="preserve">ATM Palacio de Justicia Barahona </v>
      </c>
      <c r="H5" s="119" t="str">
        <f>VLOOKUP(E5,VIP!$A$2:$O17716,7,FALSE)</f>
        <v>Si</v>
      </c>
      <c r="I5" s="119" t="str">
        <f>VLOOKUP(E5,VIP!$A$2:$O9681,8,FALSE)</f>
        <v>Si</v>
      </c>
      <c r="J5" s="119" t="str">
        <f>VLOOKUP(E5,VIP!$A$2:$O9631,8,FALSE)</f>
        <v>Si</v>
      </c>
      <c r="K5" s="119" t="str">
        <f>VLOOKUP(E5,VIP!$A$2:$O13205,6,0)</f>
        <v>NO</v>
      </c>
      <c r="L5" s="121" t="s">
        <v>2518</v>
      </c>
      <c r="M5" s="117" t="s">
        <v>2458</v>
      </c>
      <c r="N5" s="117" t="s">
        <v>2465</v>
      </c>
      <c r="O5" s="146" t="s">
        <v>2486</v>
      </c>
      <c r="P5" s="139"/>
      <c r="Q5" s="117" t="s">
        <v>2518</v>
      </c>
    </row>
    <row r="6" spans="1:18" ht="18" x14ac:dyDescent="0.25">
      <c r="A6" s="119" t="str">
        <f>VLOOKUP(E6,'LISTADO ATM'!$A$2:$C$900,3,0)</f>
        <v>DISTRITO NACIONAL</v>
      </c>
      <c r="B6" s="145">
        <v>335862330</v>
      </c>
      <c r="C6" s="118">
        <v>44308.517361111109</v>
      </c>
      <c r="D6" s="119" t="s">
        <v>2183</v>
      </c>
      <c r="E6" s="120">
        <v>487</v>
      </c>
      <c r="F6" s="146" t="str">
        <f>VLOOKUP(E6,VIP!$A$2:$O12779,2,0)</f>
        <v>DRBR487</v>
      </c>
      <c r="G6" s="119" t="str">
        <f>VLOOKUP(E6,'LISTADO ATM'!$A$2:$B$899,2,0)</f>
        <v xml:space="preserve">ATM Olé Hainamosa </v>
      </c>
      <c r="H6" s="119" t="str">
        <f>VLOOKUP(E6,VIP!$A$2:$O17700,7,FALSE)</f>
        <v>Si</v>
      </c>
      <c r="I6" s="119" t="str">
        <f>VLOOKUP(E6,VIP!$A$2:$O9665,8,FALSE)</f>
        <v>Si</v>
      </c>
      <c r="J6" s="119" t="str">
        <f>VLOOKUP(E6,VIP!$A$2:$O9615,8,FALSE)</f>
        <v>Si</v>
      </c>
      <c r="K6" s="119" t="str">
        <f>VLOOKUP(E6,VIP!$A$2:$O13189,6,0)</f>
        <v>SI</v>
      </c>
      <c r="L6" s="121" t="s">
        <v>2221</v>
      </c>
      <c r="M6" s="117" t="s">
        <v>2458</v>
      </c>
      <c r="N6" s="117" t="s">
        <v>2465</v>
      </c>
      <c r="O6" s="146" t="s">
        <v>2467</v>
      </c>
      <c r="P6" s="139"/>
      <c r="Q6" s="117" t="s">
        <v>2221</v>
      </c>
    </row>
    <row r="7" spans="1:18" ht="18" x14ac:dyDescent="0.25">
      <c r="A7" s="119" t="str">
        <f>VLOOKUP(E7,'LISTADO ATM'!$A$2:$C$900,3,0)</f>
        <v>DISTRITO NACIONAL</v>
      </c>
      <c r="B7" s="145">
        <v>335862501</v>
      </c>
      <c r="C7" s="118">
        <v>44308.595150462963</v>
      </c>
      <c r="D7" s="119" t="s">
        <v>2182</v>
      </c>
      <c r="E7" s="120">
        <v>414</v>
      </c>
      <c r="F7" s="146" t="str">
        <f>VLOOKUP(E7,VIP!$A$2:$O12772,2,0)</f>
        <v>DRBR414</v>
      </c>
      <c r="G7" s="119" t="str">
        <f>VLOOKUP(E7,'LISTADO ATM'!$A$2:$B$899,2,0)</f>
        <v>ATM Villa Francisca II</v>
      </c>
      <c r="H7" s="119" t="str">
        <f>VLOOKUP(E7,VIP!$A$2:$O17693,7,FALSE)</f>
        <v>Si</v>
      </c>
      <c r="I7" s="119" t="str">
        <f>VLOOKUP(E7,VIP!$A$2:$O9658,8,FALSE)</f>
        <v>Si</v>
      </c>
      <c r="J7" s="119" t="str">
        <f>VLOOKUP(E7,VIP!$A$2:$O9608,8,FALSE)</f>
        <v>Si</v>
      </c>
      <c r="K7" s="119" t="str">
        <f>VLOOKUP(E7,VIP!$A$2:$O13182,6,0)</f>
        <v>SI</v>
      </c>
      <c r="L7" s="121" t="s">
        <v>2481</v>
      </c>
      <c r="M7" s="117" t="s">
        <v>2458</v>
      </c>
      <c r="N7" s="117" t="s">
        <v>2465</v>
      </c>
      <c r="O7" s="146" t="s">
        <v>2467</v>
      </c>
      <c r="P7" s="139"/>
      <c r="Q7" s="117" t="s">
        <v>2481</v>
      </c>
    </row>
    <row r="8" spans="1:18" s="99" customFormat="1" ht="18" x14ac:dyDescent="0.25">
      <c r="A8" s="119" t="str">
        <f>VLOOKUP(E8,'LISTADO ATM'!$A$2:$C$900,3,0)</f>
        <v>DISTRITO NACIONAL</v>
      </c>
      <c r="B8" s="145">
        <v>335862546</v>
      </c>
      <c r="C8" s="118">
        <v>44308.612175925926</v>
      </c>
      <c r="D8" s="119" t="s">
        <v>2182</v>
      </c>
      <c r="E8" s="120">
        <v>707</v>
      </c>
      <c r="F8" s="150" t="str">
        <f>VLOOKUP(E8,VIP!$A$2:$O12779,2,0)</f>
        <v>DRBR707</v>
      </c>
      <c r="G8" s="119" t="str">
        <f>VLOOKUP(E8,'LISTADO ATM'!$A$2:$B$899,2,0)</f>
        <v xml:space="preserve">ATM IAD </v>
      </c>
      <c r="H8" s="119" t="str">
        <f>VLOOKUP(E8,VIP!$A$2:$O17700,7,FALSE)</f>
        <v>No</v>
      </c>
      <c r="I8" s="119" t="str">
        <f>VLOOKUP(E8,VIP!$A$2:$O9665,8,FALSE)</f>
        <v>No</v>
      </c>
      <c r="J8" s="119" t="str">
        <f>VLOOKUP(E8,VIP!$A$2:$O9615,8,FALSE)</f>
        <v>No</v>
      </c>
      <c r="K8" s="119" t="str">
        <f>VLOOKUP(E8,VIP!$A$2:$O13189,6,0)</f>
        <v>NO</v>
      </c>
      <c r="L8" s="121" t="s">
        <v>2221</v>
      </c>
      <c r="M8" s="117" t="s">
        <v>2458</v>
      </c>
      <c r="N8" s="117" t="s">
        <v>2465</v>
      </c>
      <c r="O8" s="150" t="s">
        <v>2467</v>
      </c>
      <c r="P8" s="139"/>
      <c r="Q8" s="117" t="s">
        <v>2221</v>
      </c>
    </row>
    <row r="9" spans="1:18" s="99" customFormat="1" ht="18" x14ac:dyDescent="0.25">
      <c r="A9" s="119" t="str">
        <f>VLOOKUP(E9,'LISTADO ATM'!$A$2:$C$900,3,0)</f>
        <v>DISTRITO NACIONAL</v>
      </c>
      <c r="B9" s="145">
        <v>335862907</v>
      </c>
      <c r="C9" s="118">
        <v>44308.724861111114</v>
      </c>
      <c r="D9" s="119" t="s">
        <v>2182</v>
      </c>
      <c r="E9" s="120">
        <v>696</v>
      </c>
      <c r="F9" s="150" t="str">
        <f>VLOOKUP(E9,VIP!$A$2:$O12777,2,0)</f>
        <v>DRBR696</v>
      </c>
      <c r="G9" s="119" t="str">
        <f>VLOOKUP(E9,'LISTADO ATM'!$A$2:$B$899,2,0)</f>
        <v>ATM Olé Jacobo Majluta</v>
      </c>
      <c r="H9" s="119" t="str">
        <f>VLOOKUP(E9,VIP!$A$2:$O17698,7,FALSE)</f>
        <v>Si</v>
      </c>
      <c r="I9" s="119" t="str">
        <f>VLOOKUP(E9,VIP!$A$2:$O9663,8,FALSE)</f>
        <v>Si</v>
      </c>
      <c r="J9" s="119" t="str">
        <f>VLOOKUP(E9,VIP!$A$2:$O9613,8,FALSE)</f>
        <v>Si</v>
      </c>
      <c r="K9" s="119" t="str">
        <f>VLOOKUP(E9,VIP!$A$2:$O13187,6,0)</f>
        <v>NO</v>
      </c>
      <c r="L9" s="121" t="s">
        <v>2221</v>
      </c>
      <c r="M9" s="117" t="s">
        <v>2458</v>
      </c>
      <c r="N9" s="117" t="s">
        <v>2465</v>
      </c>
      <c r="O9" s="150" t="s">
        <v>2467</v>
      </c>
      <c r="P9" s="139"/>
      <c r="Q9" s="117" t="s">
        <v>2221</v>
      </c>
    </row>
    <row r="10" spans="1:18" s="99" customFormat="1" ht="18" x14ac:dyDescent="0.25">
      <c r="A10" s="119" t="str">
        <f>VLOOKUP(E10,'LISTADO ATM'!$A$2:$C$900,3,0)</f>
        <v>SUR</v>
      </c>
      <c r="B10" s="145">
        <v>335862950</v>
      </c>
      <c r="C10" s="118">
        <v>44308.81659722222</v>
      </c>
      <c r="D10" s="119" t="s">
        <v>2182</v>
      </c>
      <c r="E10" s="120">
        <v>968</v>
      </c>
      <c r="F10" s="150" t="str">
        <f>VLOOKUP(E10,VIP!$A$2:$O12778,2,0)</f>
        <v>DRBR24I</v>
      </c>
      <c r="G10" s="119" t="str">
        <f>VLOOKUP(E10,'LISTADO ATM'!$A$2:$B$899,2,0)</f>
        <v xml:space="preserve">ATM UNP Mercado Baní </v>
      </c>
      <c r="H10" s="119" t="str">
        <f>VLOOKUP(E10,VIP!$A$2:$O17699,7,FALSE)</f>
        <v>Si</v>
      </c>
      <c r="I10" s="119" t="str">
        <f>VLOOKUP(E10,VIP!$A$2:$O9664,8,FALSE)</f>
        <v>Si</v>
      </c>
      <c r="J10" s="119" t="str">
        <f>VLOOKUP(E10,VIP!$A$2:$O9614,8,FALSE)</f>
        <v>Si</v>
      </c>
      <c r="K10" s="119" t="str">
        <f>VLOOKUP(E10,VIP!$A$2:$O13188,6,0)</f>
        <v>SI</v>
      </c>
      <c r="L10" s="121" t="s">
        <v>2430</v>
      </c>
      <c r="M10" s="117" t="s">
        <v>2458</v>
      </c>
      <c r="N10" s="117" t="s">
        <v>2465</v>
      </c>
      <c r="O10" s="150" t="s">
        <v>2467</v>
      </c>
      <c r="P10" s="139"/>
      <c r="Q10" s="117" t="s">
        <v>2430</v>
      </c>
    </row>
    <row r="11" spans="1:18" s="99" customFormat="1" ht="18" x14ac:dyDescent="0.25">
      <c r="A11" s="119" t="str">
        <f>VLOOKUP(E11,'LISTADO ATM'!$A$2:$C$900,3,0)</f>
        <v>DISTRITO NACIONAL</v>
      </c>
      <c r="B11" s="145">
        <v>335862965</v>
      </c>
      <c r="C11" s="118">
        <v>44308.978738425925</v>
      </c>
      <c r="D11" s="119" t="s">
        <v>2182</v>
      </c>
      <c r="E11" s="120">
        <v>57</v>
      </c>
      <c r="F11" s="150" t="str">
        <f>VLOOKUP(E11,VIP!$A$2:$O12787,2,0)</f>
        <v>DRBR057</v>
      </c>
      <c r="G11" s="119" t="str">
        <f>VLOOKUP(E11,'LISTADO ATM'!$A$2:$B$899,2,0)</f>
        <v xml:space="preserve">ATM Oficina Malecon Center </v>
      </c>
      <c r="H11" s="119" t="str">
        <f>VLOOKUP(E11,VIP!$A$2:$O17708,7,FALSE)</f>
        <v>Si</v>
      </c>
      <c r="I11" s="119" t="str">
        <f>VLOOKUP(E11,VIP!$A$2:$O9673,8,FALSE)</f>
        <v>Si</v>
      </c>
      <c r="J11" s="119" t="str">
        <f>VLOOKUP(E11,VIP!$A$2:$O9623,8,FALSE)</f>
        <v>Si</v>
      </c>
      <c r="K11" s="119" t="str">
        <f>VLOOKUP(E11,VIP!$A$2:$O13197,6,0)</f>
        <v>NO</v>
      </c>
      <c r="L11" s="121" t="s">
        <v>2221</v>
      </c>
      <c r="M11" s="117" t="s">
        <v>2458</v>
      </c>
      <c r="N11" s="117" t="s">
        <v>2465</v>
      </c>
      <c r="O11" s="150" t="s">
        <v>2467</v>
      </c>
      <c r="P11" s="139"/>
      <c r="Q11" s="117" t="s">
        <v>2221</v>
      </c>
    </row>
    <row r="12" spans="1:18" s="99" customFormat="1" ht="18" x14ac:dyDescent="0.25">
      <c r="A12" s="119" t="str">
        <f>VLOOKUP(E12,'LISTADO ATM'!$A$2:$C$900,3,0)</f>
        <v>DISTRITO NACIONAL</v>
      </c>
      <c r="B12" s="145" t="s">
        <v>2582</v>
      </c>
      <c r="C12" s="118">
        <v>44309.357893518521</v>
      </c>
      <c r="D12" s="119" t="s">
        <v>2485</v>
      </c>
      <c r="E12" s="120">
        <v>231</v>
      </c>
      <c r="F12" s="150" t="str">
        <f>VLOOKUP(E12,VIP!$A$2:$O12813,2,0)</f>
        <v>DRBR231</v>
      </c>
      <c r="G12" s="119" t="str">
        <f>VLOOKUP(E12,'LISTADO ATM'!$A$2:$B$899,2,0)</f>
        <v xml:space="preserve">ATM Oficina Zona Oriental </v>
      </c>
      <c r="H12" s="119" t="str">
        <f>VLOOKUP(E12,VIP!$A$2:$O17734,7,FALSE)</f>
        <v>Si</v>
      </c>
      <c r="I12" s="119" t="str">
        <f>VLOOKUP(E12,VIP!$A$2:$O9699,8,FALSE)</f>
        <v>Si</v>
      </c>
      <c r="J12" s="119" t="str">
        <f>VLOOKUP(E12,VIP!$A$2:$O9649,8,FALSE)</f>
        <v>Si</v>
      </c>
      <c r="K12" s="119" t="str">
        <f>VLOOKUP(E12,VIP!$A$2:$O13223,6,0)</f>
        <v>SI</v>
      </c>
      <c r="L12" s="121" t="s">
        <v>2515</v>
      </c>
      <c r="M12" s="117" t="s">
        <v>2458</v>
      </c>
      <c r="N12" s="117" t="s">
        <v>2465</v>
      </c>
      <c r="O12" s="150" t="s">
        <v>2486</v>
      </c>
      <c r="P12" s="139"/>
      <c r="Q12" s="117" t="s">
        <v>2515</v>
      </c>
    </row>
    <row r="13" spans="1:18" s="99" customFormat="1" ht="18" x14ac:dyDescent="0.25">
      <c r="A13" s="119" t="str">
        <f>VLOOKUP(E13,'LISTADO ATM'!$A$2:$C$900,3,0)</f>
        <v>NORTE</v>
      </c>
      <c r="B13" s="145" t="s">
        <v>2592</v>
      </c>
      <c r="C13" s="118">
        <v>44309.506805555553</v>
      </c>
      <c r="D13" s="118" t="s">
        <v>2183</v>
      </c>
      <c r="E13" s="120">
        <v>154</v>
      </c>
      <c r="F13" s="150" t="str">
        <f>VLOOKUP(E13,VIP!$A$2:$O12798,2,0)</f>
        <v>DRBR154</v>
      </c>
      <c r="G13" s="119" t="str">
        <f>VLOOKUP(E13,'LISTADO ATM'!$A$2:$B$899,2,0)</f>
        <v xml:space="preserve">ATM Oficina Sánchez </v>
      </c>
      <c r="H13" s="119" t="str">
        <f>VLOOKUP(E13,VIP!$A$2:$O17719,7,FALSE)</f>
        <v>Si</v>
      </c>
      <c r="I13" s="119" t="str">
        <f>VLOOKUP(E13,VIP!$A$2:$O9684,8,FALSE)</f>
        <v>Si</v>
      </c>
      <c r="J13" s="119" t="str">
        <f>VLOOKUP(E13,VIP!$A$2:$O9634,8,FALSE)</f>
        <v>Si</v>
      </c>
      <c r="K13" s="119" t="str">
        <f>VLOOKUP(E13,VIP!$A$2:$O13208,6,0)</f>
        <v>SI</v>
      </c>
      <c r="L13" s="121" t="s">
        <v>2221</v>
      </c>
      <c r="M13" s="117" t="s">
        <v>2458</v>
      </c>
      <c r="N13" s="117" t="s">
        <v>2465</v>
      </c>
      <c r="O13" s="150" t="s">
        <v>2593</v>
      </c>
      <c r="P13" s="139"/>
      <c r="Q13" s="117" t="s">
        <v>2221</v>
      </c>
    </row>
    <row r="14" spans="1:18" s="99" customFormat="1" ht="18" x14ac:dyDescent="0.25">
      <c r="A14" s="119" t="str">
        <f>VLOOKUP(E14,'LISTADO ATM'!$A$2:$C$900,3,0)</f>
        <v>DISTRITO NACIONAL</v>
      </c>
      <c r="B14" s="145" t="s">
        <v>2591</v>
      </c>
      <c r="C14" s="118">
        <v>44309.523668981485</v>
      </c>
      <c r="D14" s="118" t="s">
        <v>2182</v>
      </c>
      <c r="E14" s="120">
        <v>32</v>
      </c>
      <c r="F14" s="150" t="str">
        <f>VLOOKUP(E14,VIP!$A$2:$O12796,2,0)</f>
        <v>DRBR032</v>
      </c>
      <c r="G14" s="119" t="str">
        <f>VLOOKUP(E14,'LISTADO ATM'!$A$2:$B$899,2,0)</f>
        <v xml:space="preserve">ATM Oficina San Martín II </v>
      </c>
      <c r="H14" s="119" t="str">
        <f>VLOOKUP(E14,VIP!$A$2:$O17717,7,FALSE)</f>
        <v>Si</v>
      </c>
      <c r="I14" s="119" t="str">
        <f>VLOOKUP(E14,VIP!$A$2:$O9682,8,FALSE)</f>
        <v>Si</v>
      </c>
      <c r="J14" s="119" t="str">
        <f>VLOOKUP(E14,VIP!$A$2:$O9632,8,FALSE)</f>
        <v>Si</v>
      </c>
      <c r="K14" s="119" t="str">
        <f>VLOOKUP(E14,VIP!$A$2:$O13206,6,0)</f>
        <v>NO</v>
      </c>
      <c r="L14" s="121" t="s">
        <v>2481</v>
      </c>
      <c r="M14" s="117" t="s">
        <v>2458</v>
      </c>
      <c r="N14" s="117" t="s">
        <v>2499</v>
      </c>
      <c r="O14" s="150" t="s">
        <v>2467</v>
      </c>
      <c r="P14" s="139"/>
      <c r="Q14" s="117" t="s">
        <v>2481</v>
      </c>
    </row>
    <row r="15" spans="1:18" s="99" customFormat="1" ht="18" x14ac:dyDescent="0.25">
      <c r="A15" s="119" t="str">
        <f>VLOOKUP(E15,'LISTADO ATM'!$A$2:$C$900,3,0)</f>
        <v>DISTRITO NACIONAL</v>
      </c>
      <c r="B15" s="145" t="s">
        <v>2590</v>
      </c>
      <c r="C15" s="118">
        <v>44309.525289351855</v>
      </c>
      <c r="D15" s="118" t="s">
        <v>2182</v>
      </c>
      <c r="E15" s="120">
        <v>31</v>
      </c>
      <c r="F15" s="150" t="str">
        <f>VLOOKUP(E15,VIP!$A$2:$O12795,2,0)</f>
        <v>DRBR031</v>
      </c>
      <c r="G15" s="119" t="str">
        <f>VLOOKUP(E15,'LISTADO ATM'!$A$2:$B$899,2,0)</f>
        <v xml:space="preserve">ATM Oficina San Martín I </v>
      </c>
      <c r="H15" s="119" t="str">
        <f>VLOOKUP(E15,VIP!$A$2:$O17716,7,FALSE)</f>
        <v>Si</v>
      </c>
      <c r="I15" s="119" t="str">
        <f>VLOOKUP(E15,VIP!$A$2:$O9681,8,FALSE)</f>
        <v>Si</v>
      </c>
      <c r="J15" s="119" t="str">
        <f>VLOOKUP(E15,VIP!$A$2:$O9631,8,FALSE)</f>
        <v>Si</v>
      </c>
      <c r="K15" s="119" t="str">
        <f>VLOOKUP(E15,VIP!$A$2:$O13205,6,0)</f>
        <v>NO</v>
      </c>
      <c r="L15" s="121" t="s">
        <v>2481</v>
      </c>
      <c r="M15" s="117" t="s">
        <v>2458</v>
      </c>
      <c r="N15" s="117" t="s">
        <v>2499</v>
      </c>
      <c r="O15" s="150" t="s">
        <v>2467</v>
      </c>
      <c r="P15" s="139"/>
      <c r="Q15" s="117" t="s">
        <v>2481</v>
      </c>
    </row>
    <row r="16" spans="1:18" s="99" customFormat="1" ht="18" x14ac:dyDescent="0.25">
      <c r="A16" s="119" t="str">
        <f>VLOOKUP(E16,'LISTADO ATM'!$A$2:$C$900,3,0)</f>
        <v>DISTRITO NACIONAL</v>
      </c>
      <c r="B16" s="145" t="s">
        <v>2589</v>
      </c>
      <c r="C16" s="118">
        <v>44309.575289351851</v>
      </c>
      <c r="D16" s="118" t="s">
        <v>2461</v>
      </c>
      <c r="E16" s="120">
        <v>577</v>
      </c>
      <c r="F16" s="150" t="str">
        <f>VLOOKUP(E16,VIP!$A$2:$O12792,2,0)</f>
        <v>DRBR173</v>
      </c>
      <c r="G16" s="119" t="str">
        <f>VLOOKUP(E16,'LISTADO ATM'!$A$2:$B$899,2,0)</f>
        <v xml:space="preserve">ATM Olé Ave. Duarte </v>
      </c>
      <c r="H16" s="119" t="str">
        <f>VLOOKUP(E16,VIP!$A$2:$O17713,7,FALSE)</f>
        <v>Si</v>
      </c>
      <c r="I16" s="119" t="str">
        <f>VLOOKUP(E16,VIP!$A$2:$O9678,8,FALSE)</f>
        <v>Si</v>
      </c>
      <c r="J16" s="119" t="str">
        <f>VLOOKUP(E16,VIP!$A$2:$O9628,8,FALSE)</f>
        <v>Si</v>
      </c>
      <c r="K16" s="119" t="str">
        <f>VLOOKUP(E16,VIP!$A$2:$O13202,6,0)</f>
        <v>SI</v>
      </c>
      <c r="L16" s="121" t="s">
        <v>2452</v>
      </c>
      <c r="M16" s="117" t="s">
        <v>2458</v>
      </c>
      <c r="N16" s="117" t="s">
        <v>2465</v>
      </c>
      <c r="O16" s="150" t="s">
        <v>2466</v>
      </c>
      <c r="P16" s="139"/>
      <c r="Q16" s="117" t="s">
        <v>2452</v>
      </c>
    </row>
    <row r="17" spans="1:17" s="99" customFormat="1" ht="18" x14ac:dyDescent="0.25">
      <c r="A17" s="119" t="str">
        <f>VLOOKUP(E17,'LISTADO ATM'!$A$2:$C$900,3,0)</f>
        <v>DISTRITO NACIONAL</v>
      </c>
      <c r="B17" s="145" t="s">
        <v>2588</v>
      </c>
      <c r="C17" s="118">
        <v>44309.583692129629</v>
      </c>
      <c r="D17" s="118" t="s">
        <v>2182</v>
      </c>
      <c r="E17" s="120">
        <v>326</v>
      </c>
      <c r="F17" s="150" t="str">
        <f>VLOOKUP(E17,VIP!$A$2:$O12790,2,0)</f>
        <v>DRBR326</v>
      </c>
      <c r="G17" s="119" t="str">
        <f>VLOOKUP(E17,'LISTADO ATM'!$A$2:$B$899,2,0)</f>
        <v>ATM Autoservicio Jiménez Moya II</v>
      </c>
      <c r="H17" s="119" t="str">
        <f>VLOOKUP(E17,VIP!$A$2:$O17711,7,FALSE)</f>
        <v>Si</v>
      </c>
      <c r="I17" s="119" t="str">
        <f>VLOOKUP(E17,VIP!$A$2:$O9676,8,FALSE)</f>
        <v>Si</v>
      </c>
      <c r="J17" s="119" t="str">
        <f>VLOOKUP(E17,VIP!$A$2:$O9626,8,FALSE)</f>
        <v>Si</v>
      </c>
      <c r="K17" s="119" t="str">
        <f>VLOOKUP(E17,VIP!$A$2:$O13200,6,0)</f>
        <v>NO</v>
      </c>
      <c r="L17" s="121" t="s">
        <v>2481</v>
      </c>
      <c r="M17" s="117" t="s">
        <v>2458</v>
      </c>
      <c r="N17" s="117" t="s">
        <v>2499</v>
      </c>
      <c r="O17" s="150" t="s">
        <v>2467</v>
      </c>
      <c r="P17" s="139"/>
      <c r="Q17" s="117" t="s">
        <v>2481</v>
      </c>
    </row>
    <row r="18" spans="1:17" s="99" customFormat="1" ht="18" x14ac:dyDescent="0.25">
      <c r="A18" s="119" t="str">
        <f>VLOOKUP(E18,'LISTADO ATM'!$A$2:$C$900,3,0)</f>
        <v>DISTRITO NACIONAL</v>
      </c>
      <c r="B18" s="145" t="s">
        <v>2587</v>
      </c>
      <c r="C18" s="118">
        <v>44309.586296296293</v>
      </c>
      <c r="D18" s="118" t="s">
        <v>2182</v>
      </c>
      <c r="E18" s="120">
        <v>793</v>
      </c>
      <c r="F18" s="150" t="str">
        <f>VLOOKUP(E18,VIP!$A$2:$O12788,2,0)</f>
        <v>DRBR793</v>
      </c>
      <c r="G18" s="119" t="str">
        <f>VLOOKUP(E18,'LISTADO ATM'!$A$2:$B$899,2,0)</f>
        <v xml:space="preserve">ATM Centro de Caja Agora Mall </v>
      </c>
      <c r="H18" s="119" t="str">
        <f>VLOOKUP(E18,VIP!$A$2:$O17709,7,FALSE)</f>
        <v>Si</v>
      </c>
      <c r="I18" s="119" t="str">
        <f>VLOOKUP(E18,VIP!$A$2:$O9674,8,FALSE)</f>
        <v>Si</v>
      </c>
      <c r="J18" s="119" t="str">
        <f>VLOOKUP(E18,VIP!$A$2:$O9624,8,FALSE)</f>
        <v>Si</v>
      </c>
      <c r="K18" s="119" t="str">
        <f>VLOOKUP(E18,VIP!$A$2:$O13198,6,0)</f>
        <v>NO</v>
      </c>
      <c r="L18" s="121" t="s">
        <v>2481</v>
      </c>
      <c r="M18" s="117" t="s">
        <v>2458</v>
      </c>
      <c r="N18" s="117" t="s">
        <v>2499</v>
      </c>
      <c r="O18" s="150" t="s">
        <v>2467</v>
      </c>
      <c r="P18" s="139"/>
      <c r="Q18" s="117" t="s">
        <v>2481</v>
      </c>
    </row>
    <row r="19" spans="1:17" s="99" customFormat="1" ht="18" x14ac:dyDescent="0.25">
      <c r="A19" s="119" t="str">
        <f>VLOOKUP(E19,'LISTADO ATM'!$A$2:$C$900,3,0)</f>
        <v>NORTE</v>
      </c>
      <c r="B19" s="145" t="s">
        <v>2586</v>
      </c>
      <c r="C19" s="118">
        <v>44309.586875000001</v>
      </c>
      <c r="D19" s="118" t="s">
        <v>2584</v>
      </c>
      <c r="E19" s="120">
        <v>732</v>
      </c>
      <c r="F19" s="150" t="str">
        <f>VLOOKUP(E19,VIP!$A$2:$O12787,2,0)</f>
        <v>DRBR12H</v>
      </c>
      <c r="G19" s="119" t="str">
        <f>VLOOKUP(E19,'LISTADO ATM'!$A$2:$B$899,2,0)</f>
        <v xml:space="preserve">ATM Molino del Valle (Santiago) </v>
      </c>
      <c r="H19" s="119" t="str">
        <f>VLOOKUP(E19,VIP!$A$2:$O17708,7,FALSE)</f>
        <v>Si</v>
      </c>
      <c r="I19" s="119" t="str">
        <f>VLOOKUP(E19,VIP!$A$2:$O9673,8,FALSE)</f>
        <v>Si</v>
      </c>
      <c r="J19" s="119" t="str">
        <f>VLOOKUP(E19,VIP!$A$2:$O9623,8,FALSE)</f>
        <v>Si</v>
      </c>
      <c r="K19" s="119" t="str">
        <f>VLOOKUP(E19,VIP!$A$2:$O13197,6,0)</f>
        <v>NO</v>
      </c>
      <c r="L19" s="121" t="s">
        <v>2421</v>
      </c>
      <c r="M19" s="117" t="s">
        <v>2458</v>
      </c>
      <c r="N19" s="117" t="s">
        <v>2465</v>
      </c>
      <c r="O19" s="150" t="s">
        <v>2583</v>
      </c>
      <c r="P19" s="139"/>
      <c r="Q19" s="117" t="s">
        <v>2421</v>
      </c>
    </row>
    <row r="20" spans="1:17" s="99" customFormat="1" ht="18" x14ac:dyDescent="0.25">
      <c r="A20" s="119" t="str">
        <f>VLOOKUP(E20,'LISTADO ATM'!$A$2:$C$900,3,0)</f>
        <v>DISTRITO NACIONAL</v>
      </c>
      <c r="B20" s="145" t="s">
        <v>2585</v>
      </c>
      <c r="C20" s="118">
        <v>44309.595289351855</v>
      </c>
      <c r="D20" s="118" t="s">
        <v>2182</v>
      </c>
      <c r="E20" s="120">
        <v>515</v>
      </c>
      <c r="F20" s="150" t="str">
        <f>VLOOKUP(E20,VIP!$A$2:$O12786,2,0)</f>
        <v>DRBR515</v>
      </c>
      <c r="G20" s="119" t="str">
        <f>VLOOKUP(E20,'LISTADO ATM'!$A$2:$B$899,2,0)</f>
        <v xml:space="preserve">ATM Oficina Agora Mall I </v>
      </c>
      <c r="H20" s="119" t="str">
        <f>VLOOKUP(E20,VIP!$A$2:$O17707,7,FALSE)</f>
        <v>Si</v>
      </c>
      <c r="I20" s="119" t="str">
        <f>VLOOKUP(E20,VIP!$A$2:$O9672,8,FALSE)</f>
        <v>Si</v>
      </c>
      <c r="J20" s="119" t="str">
        <f>VLOOKUP(E20,VIP!$A$2:$O9622,8,FALSE)</f>
        <v>Si</v>
      </c>
      <c r="K20" s="119" t="str">
        <f>VLOOKUP(E20,VIP!$A$2:$O13196,6,0)</f>
        <v>SI</v>
      </c>
      <c r="L20" s="121" t="s">
        <v>2481</v>
      </c>
      <c r="M20" s="117" t="s">
        <v>2458</v>
      </c>
      <c r="N20" s="117" t="s">
        <v>2499</v>
      </c>
      <c r="O20" s="150" t="s">
        <v>2467</v>
      </c>
      <c r="P20" s="139"/>
      <c r="Q20" s="117" t="s">
        <v>2481</v>
      </c>
    </row>
    <row r="21" spans="1:17" s="99" customFormat="1" ht="18" x14ac:dyDescent="0.25">
      <c r="A21" s="119" t="str">
        <f>VLOOKUP(E21,'LISTADO ATM'!$A$2:$C$900,3,0)</f>
        <v>DISTRITO NACIONAL</v>
      </c>
      <c r="B21" s="145" t="s">
        <v>2620</v>
      </c>
      <c r="C21" s="118">
        <v>44309.647928240738</v>
      </c>
      <c r="D21" s="118" t="s">
        <v>2182</v>
      </c>
      <c r="E21" s="120">
        <v>915</v>
      </c>
      <c r="F21" s="150" t="str">
        <f>VLOOKUP(E21,VIP!$A$2:$O12840,2,0)</f>
        <v>DRBR24F</v>
      </c>
      <c r="G21" s="119" t="str">
        <f>VLOOKUP(E21,'LISTADO ATM'!$A$2:$B$899,2,0)</f>
        <v xml:space="preserve">ATM Multicentro La Sirena Aut. Duarte </v>
      </c>
      <c r="H21" s="119" t="str">
        <f>VLOOKUP(E21,VIP!$A$2:$O17761,7,FALSE)</f>
        <v>Si</v>
      </c>
      <c r="I21" s="119" t="str">
        <f>VLOOKUP(E21,VIP!$A$2:$O9726,8,FALSE)</f>
        <v>Si</v>
      </c>
      <c r="J21" s="119" t="str">
        <f>VLOOKUP(E21,VIP!$A$2:$O9676,8,FALSE)</f>
        <v>Si</v>
      </c>
      <c r="K21" s="119" t="str">
        <f>VLOOKUP(E21,VIP!$A$2:$O13250,6,0)</f>
        <v>SI</v>
      </c>
      <c r="L21" s="121" t="s">
        <v>2221</v>
      </c>
      <c r="M21" s="117" t="s">
        <v>2458</v>
      </c>
      <c r="N21" s="149" t="s">
        <v>2499</v>
      </c>
      <c r="O21" s="150" t="s">
        <v>2467</v>
      </c>
      <c r="P21" s="139"/>
      <c r="Q21" s="117" t="s">
        <v>2221</v>
      </c>
    </row>
    <row r="22" spans="1:17" s="99" customFormat="1" ht="18" x14ac:dyDescent="0.25">
      <c r="A22" s="119" t="str">
        <f>VLOOKUP(E22,'LISTADO ATM'!$A$2:$C$900,3,0)</f>
        <v>DISTRITO NACIONAL</v>
      </c>
      <c r="B22" s="145" t="s">
        <v>2619</v>
      </c>
      <c r="C22" s="118">
        <v>44309.650462962964</v>
      </c>
      <c r="D22" s="118" t="s">
        <v>2182</v>
      </c>
      <c r="E22" s="120">
        <v>571</v>
      </c>
      <c r="F22" s="150" t="str">
        <f>VLOOKUP(E22,VIP!$A$2:$O12839,2,0)</f>
        <v>DRBR16C</v>
      </c>
      <c r="G22" s="119" t="str">
        <f>VLOOKUP(E22,'LISTADO ATM'!$A$2:$B$899,2,0)</f>
        <v xml:space="preserve">ATM Hospital Central FF. AA. </v>
      </c>
      <c r="H22" s="119" t="str">
        <f>VLOOKUP(E22,VIP!$A$2:$O17760,7,FALSE)</f>
        <v>Si</v>
      </c>
      <c r="I22" s="119" t="str">
        <f>VLOOKUP(E22,VIP!$A$2:$O9725,8,FALSE)</f>
        <v>Si</v>
      </c>
      <c r="J22" s="119" t="str">
        <f>VLOOKUP(E22,VIP!$A$2:$O9675,8,FALSE)</f>
        <v>Si</v>
      </c>
      <c r="K22" s="119" t="str">
        <f>VLOOKUP(E22,VIP!$A$2:$O13249,6,0)</f>
        <v>NO</v>
      </c>
      <c r="L22" s="121" t="s">
        <v>2221</v>
      </c>
      <c r="M22" s="117" t="s">
        <v>2458</v>
      </c>
      <c r="N22" s="149" t="s">
        <v>2499</v>
      </c>
      <c r="O22" s="150" t="s">
        <v>2467</v>
      </c>
      <c r="P22" s="139"/>
      <c r="Q22" s="117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45" t="s">
        <v>2618</v>
      </c>
      <c r="C23" s="118">
        <v>44309.651805555557</v>
      </c>
      <c r="D23" s="118" t="s">
        <v>2182</v>
      </c>
      <c r="E23" s="120">
        <v>542</v>
      </c>
      <c r="F23" s="150" t="str">
        <f>VLOOKUP(E23,VIP!$A$2:$O12838,2,0)</f>
        <v>DRBR542</v>
      </c>
      <c r="G23" s="119" t="str">
        <f>VLOOKUP(E23,'LISTADO ATM'!$A$2:$B$899,2,0)</f>
        <v>ATM S/M la Cadena Carretera Mella</v>
      </c>
      <c r="H23" s="119" t="str">
        <f>VLOOKUP(E23,VIP!$A$2:$O17759,7,FALSE)</f>
        <v>NO</v>
      </c>
      <c r="I23" s="119" t="str">
        <f>VLOOKUP(E23,VIP!$A$2:$O9724,8,FALSE)</f>
        <v>SI</v>
      </c>
      <c r="J23" s="119" t="str">
        <f>VLOOKUP(E23,VIP!$A$2:$O9674,8,FALSE)</f>
        <v>SI</v>
      </c>
      <c r="K23" s="119" t="str">
        <f>VLOOKUP(E23,VIP!$A$2:$O13248,6,0)</f>
        <v>NO</v>
      </c>
      <c r="L23" s="121" t="s">
        <v>2221</v>
      </c>
      <c r="M23" s="117" t="s">
        <v>2458</v>
      </c>
      <c r="N23" s="149" t="s">
        <v>2499</v>
      </c>
      <c r="O23" s="150" t="s">
        <v>2467</v>
      </c>
      <c r="P23" s="139"/>
      <c r="Q23" s="117" t="s">
        <v>2221</v>
      </c>
    </row>
    <row r="24" spans="1:17" s="99" customFormat="1" ht="18" x14ac:dyDescent="0.25">
      <c r="A24" s="119" t="str">
        <f>VLOOKUP(E24,'LISTADO ATM'!$A$2:$C$900,3,0)</f>
        <v>DISTRITO NACIONAL</v>
      </c>
      <c r="B24" s="145" t="s">
        <v>2617</v>
      </c>
      <c r="C24" s="118">
        <v>44309.652233796296</v>
      </c>
      <c r="D24" s="118" t="s">
        <v>2182</v>
      </c>
      <c r="E24" s="120">
        <v>955</v>
      </c>
      <c r="F24" s="150" t="str">
        <f>VLOOKUP(E24,VIP!$A$2:$O12837,2,0)</f>
        <v>DRBR955</v>
      </c>
      <c r="G24" s="119" t="str">
        <f>VLOOKUP(E24,'LISTADO ATM'!$A$2:$B$899,2,0)</f>
        <v xml:space="preserve">ATM Oficina Americana Independencia II </v>
      </c>
      <c r="H24" s="119" t="str">
        <f>VLOOKUP(E24,VIP!$A$2:$O17758,7,FALSE)</f>
        <v>Si</v>
      </c>
      <c r="I24" s="119" t="str">
        <f>VLOOKUP(E24,VIP!$A$2:$O9723,8,FALSE)</f>
        <v>Si</v>
      </c>
      <c r="J24" s="119" t="str">
        <f>VLOOKUP(E24,VIP!$A$2:$O9673,8,FALSE)</f>
        <v>Si</v>
      </c>
      <c r="K24" s="119" t="str">
        <f>VLOOKUP(E24,VIP!$A$2:$O13247,6,0)</f>
        <v>NO</v>
      </c>
      <c r="L24" s="121" t="s">
        <v>2481</v>
      </c>
      <c r="M24" s="117" t="s">
        <v>2458</v>
      </c>
      <c r="N24" s="149" t="s">
        <v>2499</v>
      </c>
      <c r="O24" s="150" t="s">
        <v>2467</v>
      </c>
      <c r="P24" s="139"/>
      <c r="Q24" s="117" t="s">
        <v>2481</v>
      </c>
    </row>
    <row r="25" spans="1:17" s="99" customFormat="1" ht="18" x14ac:dyDescent="0.25">
      <c r="A25" s="119" t="str">
        <f>VLOOKUP(E25,'LISTADO ATM'!$A$2:$C$900,3,0)</f>
        <v>DISTRITO NACIONAL</v>
      </c>
      <c r="B25" s="145" t="s">
        <v>2616</v>
      </c>
      <c r="C25" s="118">
        <v>44309.652858796297</v>
      </c>
      <c r="D25" s="118" t="s">
        <v>2182</v>
      </c>
      <c r="E25" s="120">
        <v>35</v>
      </c>
      <c r="F25" s="150" t="str">
        <f>VLOOKUP(E25,VIP!$A$2:$O12836,2,0)</f>
        <v>DRBR035</v>
      </c>
      <c r="G25" s="119" t="str">
        <f>VLOOKUP(E25,'LISTADO ATM'!$A$2:$B$899,2,0)</f>
        <v xml:space="preserve">ATM Dirección General de Aduanas I </v>
      </c>
      <c r="H25" s="119" t="str">
        <f>VLOOKUP(E25,VIP!$A$2:$O17757,7,FALSE)</f>
        <v>Si</v>
      </c>
      <c r="I25" s="119" t="str">
        <f>VLOOKUP(E25,VIP!$A$2:$O9722,8,FALSE)</f>
        <v>Si</v>
      </c>
      <c r="J25" s="119" t="str">
        <f>VLOOKUP(E25,VIP!$A$2:$O9672,8,FALSE)</f>
        <v>Si</v>
      </c>
      <c r="K25" s="119" t="str">
        <f>VLOOKUP(E25,VIP!$A$2:$O13246,6,0)</f>
        <v>NO</v>
      </c>
      <c r="L25" s="121" t="s">
        <v>2221</v>
      </c>
      <c r="M25" s="117" t="s">
        <v>2458</v>
      </c>
      <c r="N25" s="149" t="s">
        <v>2499</v>
      </c>
      <c r="O25" s="150" t="s">
        <v>2467</v>
      </c>
      <c r="P25" s="139"/>
      <c r="Q25" s="117" t="s">
        <v>2221</v>
      </c>
    </row>
    <row r="26" spans="1:17" s="99" customFormat="1" ht="18" x14ac:dyDescent="0.25">
      <c r="A26" s="119" t="str">
        <f>VLOOKUP(E26,'LISTADO ATM'!$A$2:$C$900,3,0)</f>
        <v>SUR</v>
      </c>
      <c r="B26" s="145" t="s">
        <v>2615</v>
      </c>
      <c r="C26" s="118">
        <v>44309.654039351852</v>
      </c>
      <c r="D26" s="118" t="s">
        <v>2182</v>
      </c>
      <c r="E26" s="120">
        <v>249</v>
      </c>
      <c r="F26" s="150" t="str">
        <f>VLOOKUP(E26,VIP!$A$2:$O12835,2,0)</f>
        <v>DRBR249</v>
      </c>
      <c r="G26" s="119" t="str">
        <f>VLOOKUP(E26,'LISTADO ATM'!$A$2:$B$899,2,0)</f>
        <v xml:space="preserve">ATM Banco Agrícola Neiba </v>
      </c>
      <c r="H26" s="119" t="str">
        <f>VLOOKUP(E26,VIP!$A$2:$O17756,7,FALSE)</f>
        <v>Si</v>
      </c>
      <c r="I26" s="119" t="str">
        <f>VLOOKUP(E26,VIP!$A$2:$O9721,8,FALSE)</f>
        <v>Si</v>
      </c>
      <c r="J26" s="119" t="str">
        <f>VLOOKUP(E26,VIP!$A$2:$O9671,8,FALSE)</f>
        <v>Si</v>
      </c>
      <c r="K26" s="119" t="str">
        <f>VLOOKUP(E26,VIP!$A$2:$O13245,6,0)</f>
        <v>NO</v>
      </c>
      <c r="L26" s="121" t="s">
        <v>2481</v>
      </c>
      <c r="M26" s="117" t="s">
        <v>2458</v>
      </c>
      <c r="N26" s="149" t="s">
        <v>2499</v>
      </c>
      <c r="O26" s="150" t="s">
        <v>2467</v>
      </c>
      <c r="P26" s="139"/>
      <c r="Q26" s="117" t="s">
        <v>2481</v>
      </c>
    </row>
    <row r="27" spans="1:17" s="99" customFormat="1" ht="18" x14ac:dyDescent="0.25">
      <c r="A27" s="119" t="str">
        <f>VLOOKUP(E27,'LISTADO ATM'!$A$2:$C$900,3,0)</f>
        <v>DISTRITO NACIONAL</v>
      </c>
      <c r="B27" s="145" t="s">
        <v>2614</v>
      </c>
      <c r="C27" s="118">
        <v>44309.658472222225</v>
      </c>
      <c r="D27" s="118" t="s">
        <v>2461</v>
      </c>
      <c r="E27" s="120">
        <v>235</v>
      </c>
      <c r="F27" s="150" t="str">
        <f>VLOOKUP(E27,VIP!$A$2:$O12833,2,0)</f>
        <v>DRBR235</v>
      </c>
      <c r="G27" s="119" t="str">
        <f>VLOOKUP(E27,'LISTADO ATM'!$A$2:$B$899,2,0)</f>
        <v xml:space="preserve">ATM Oficina Multicentro La Sirena San Isidro </v>
      </c>
      <c r="H27" s="119" t="str">
        <f>VLOOKUP(E27,VIP!$A$2:$O17754,7,FALSE)</f>
        <v>Si</v>
      </c>
      <c r="I27" s="119" t="str">
        <f>VLOOKUP(E27,VIP!$A$2:$O9719,8,FALSE)</f>
        <v>Si</v>
      </c>
      <c r="J27" s="119" t="str">
        <f>VLOOKUP(E27,VIP!$A$2:$O9669,8,FALSE)</f>
        <v>Si</v>
      </c>
      <c r="K27" s="119" t="str">
        <f>VLOOKUP(E27,VIP!$A$2:$O13243,6,0)</f>
        <v>SI</v>
      </c>
      <c r="L27" s="121" t="s">
        <v>2518</v>
      </c>
      <c r="M27" s="117" t="s">
        <v>2458</v>
      </c>
      <c r="N27" s="149" t="s">
        <v>2465</v>
      </c>
      <c r="O27" s="150" t="s">
        <v>2466</v>
      </c>
      <c r="P27" s="139"/>
      <c r="Q27" s="117" t="s">
        <v>2518</v>
      </c>
    </row>
    <row r="28" spans="1:17" s="99" customFormat="1" ht="18" x14ac:dyDescent="0.25">
      <c r="A28" s="119" t="str">
        <f>VLOOKUP(E28,'LISTADO ATM'!$A$2:$C$900,3,0)</f>
        <v>SUR</v>
      </c>
      <c r="B28" s="145" t="s">
        <v>2613</v>
      </c>
      <c r="C28" s="118">
        <v>44309.660925925928</v>
      </c>
      <c r="D28" s="118" t="s">
        <v>2182</v>
      </c>
      <c r="E28" s="120">
        <v>48</v>
      </c>
      <c r="F28" s="150" t="str">
        <f>VLOOKUP(E28,VIP!$A$2:$O12832,2,0)</f>
        <v>DRBR048</v>
      </c>
      <c r="G28" s="119" t="str">
        <f>VLOOKUP(E28,'LISTADO ATM'!$A$2:$B$899,2,0)</f>
        <v xml:space="preserve">ATM Autoservicio Neiba I </v>
      </c>
      <c r="H28" s="119" t="str">
        <f>VLOOKUP(E28,VIP!$A$2:$O17753,7,FALSE)</f>
        <v>Si</v>
      </c>
      <c r="I28" s="119" t="str">
        <f>VLOOKUP(E28,VIP!$A$2:$O9718,8,FALSE)</f>
        <v>Si</v>
      </c>
      <c r="J28" s="119" t="str">
        <f>VLOOKUP(E28,VIP!$A$2:$O9668,8,FALSE)</f>
        <v>Si</v>
      </c>
      <c r="K28" s="119" t="str">
        <f>VLOOKUP(E28,VIP!$A$2:$O13242,6,0)</f>
        <v>SI</v>
      </c>
      <c r="L28" s="121" t="s">
        <v>2481</v>
      </c>
      <c r="M28" s="117" t="s">
        <v>2458</v>
      </c>
      <c r="N28" s="149" t="s">
        <v>2499</v>
      </c>
      <c r="O28" s="150" t="s">
        <v>2467</v>
      </c>
      <c r="P28" s="139"/>
      <c r="Q28" s="117" t="s">
        <v>2481</v>
      </c>
    </row>
    <row r="29" spans="1:17" s="99" customFormat="1" ht="18" x14ac:dyDescent="0.25">
      <c r="A29" s="119" t="str">
        <f>VLOOKUP(E29,'LISTADO ATM'!$A$2:$C$900,3,0)</f>
        <v>DISTRITO NACIONAL</v>
      </c>
      <c r="B29" s="145" t="s">
        <v>2612</v>
      </c>
      <c r="C29" s="118">
        <v>44309.66101851852</v>
      </c>
      <c r="D29" s="118" t="s">
        <v>2182</v>
      </c>
      <c r="E29" s="120">
        <v>184</v>
      </c>
      <c r="F29" s="150" t="str">
        <f>VLOOKUP(E29,VIP!$A$2:$O12831,2,0)</f>
        <v>DRBR184</v>
      </c>
      <c r="G29" s="119" t="str">
        <f>VLOOKUP(E29,'LISTADO ATM'!$A$2:$B$899,2,0)</f>
        <v xml:space="preserve">ATM Hermanas Mirabal </v>
      </c>
      <c r="H29" s="119" t="str">
        <f>VLOOKUP(E29,VIP!$A$2:$O17752,7,FALSE)</f>
        <v>Si</v>
      </c>
      <c r="I29" s="119" t="str">
        <f>VLOOKUP(E29,VIP!$A$2:$O9717,8,FALSE)</f>
        <v>Si</v>
      </c>
      <c r="J29" s="119" t="str">
        <f>VLOOKUP(E29,VIP!$A$2:$O9667,8,FALSE)</f>
        <v>Si</v>
      </c>
      <c r="K29" s="119" t="str">
        <f>VLOOKUP(E29,VIP!$A$2:$O13241,6,0)</f>
        <v>SI</v>
      </c>
      <c r="L29" s="121" t="s">
        <v>2221</v>
      </c>
      <c r="M29" s="117" t="s">
        <v>2458</v>
      </c>
      <c r="N29" s="149" t="s">
        <v>2499</v>
      </c>
      <c r="O29" s="150" t="s">
        <v>2467</v>
      </c>
      <c r="P29" s="139"/>
      <c r="Q29" s="117" t="s">
        <v>2221</v>
      </c>
    </row>
    <row r="30" spans="1:17" s="99" customFormat="1" ht="18" x14ac:dyDescent="0.25">
      <c r="A30" s="119" t="str">
        <f>VLOOKUP(E30,'LISTADO ATM'!$A$2:$C$900,3,0)</f>
        <v>DISTRITO NACIONAL</v>
      </c>
      <c r="B30" s="145" t="s">
        <v>2611</v>
      </c>
      <c r="C30" s="118">
        <v>44309.678877314815</v>
      </c>
      <c r="D30" s="118" t="s">
        <v>2485</v>
      </c>
      <c r="E30" s="120">
        <v>408</v>
      </c>
      <c r="F30" s="150" t="str">
        <f>VLOOKUP(E30,VIP!$A$2:$O12826,2,0)</f>
        <v>DRBR408</v>
      </c>
      <c r="G30" s="119" t="str">
        <f>VLOOKUP(E30,'LISTADO ATM'!$A$2:$B$899,2,0)</f>
        <v xml:space="preserve">ATM Autobanco Las Palmas de Herrera </v>
      </c>
      <c r="H30" s="119" t="str">
        <f>VLOOKUP(E30,VIP!$A$2:$O17747,7,FALSE)</f>
        <v>Si</v>
      </c>
      <c r="I30" s="119" t="str">
        <f>VLOOKUP(E30,VIP!$A$2:$O9712,8,FALSE)</f>
        <v>Si</v>
      </c>
      <c r="J30" s="119" t="str">
        <f>VLOOKUP(E30,VIP!$A$2:$O9662,8,FALSE)</f>
        <v>Si</v>
      </c>
      <c r="K30" s="119" t="str">
        <f>VLOOKUP(E30,VIP!$A$2:$O13236,6,0)</f>
        <v>NO</v>
      </c>
      <c r="L30" s="121" t="s">
        <v>2452</v>
      </c>
      <c r="M30" s="117" t="s">
        <v>2458</v>
      </c>
      <c r="N30" s="149" t="s">
        <v>2465</v>
      </c>
      <c r="O30" s="150" t="s">
        <v>2621</v>
      </c>
      <c r="P30" s="139"/>
      <c r="Q30" s="117" t="s">
        <v>2452</v>
      </c>
    </row>
    <row r="31" spans="1:17" s="99" customFormat="1" ht="18" x14ac:dyDescent="0.25">
      <c r="A31" s="119" t="str">
        <f>VLOOKUP(E31,'LISTADO ATM'!$A$2:$C$900,3,0)</f>
        <v>DISTRITO NACIONAL</v>
      </c>
      <c r="B31" s="145" t="s">
        <v>2610</v>
      </c>
      <c r="C31" s="118">
        <v>44309.684201388889</v>
      </c>
      <c r="D31" s="118" t="s">
        <v>2461</v>
      </c>
      <c r="E31" s="120">
        <v>658</v>
      </c>
      <c r="F31" s="150" t="str">
        <f>VLOOKUP(E31,VIP!$A$2:$O12825,2,0)</f>
        <v>DRBR658</v>
      </c>
      <c r="G31" s="119" t="str">
        <f>VLOOKUP(E31,'LISTADO ATM'!$A$2:$B$899,2,0)</f>
        <v>ATM Cámara de Cuentas</v>
      </c>
      <c r="H31" s="119" t="str">
        <f>VLOOKUP(E31,VIP!$A$2:$O17746,7,FALSE)</f>
        <v>Si</v>
      </c>
      <c r="I31" s="119" t="str">
        <f>VLOOKUP(E31,VIP!$A$2:$O9711,8,FALSE)</f>
        <v>Si</v>
      </c>
      <c r="J31" s="119" t="str">
        <f>VLOOKUP(E31,VIP!$A$2:$O9661,8,FALSE)</f>
        <v>Si</v>
      </c>
      <c r="K31" s="119" t="str">
        <f>VLOOKUP(E31,VIP!$A$2:$O13235,6,0)</f>
        <v>NO</v>
      </c>
      <c r="L31" s="121" t="s">
        <v>2421</v>
      </c>
      <c r="M31" s="117" t="s">
        <v>2458</v>
      </c>
      <c r="N31" s="149" t="s">
        <v>2465</v>
      </c>
      <c r="O31" s="150" t="s">
        <v>2466</v>
      </c>
      <c r="P31" s="139"/>
      <c r="Q31" s="117" t="s">
        <v>2421</v>
      </c>
    </row>
    <row r="32" spans="1:17" s="99" customFormat="1" ht="18" x14ac:dyDescent="0.25">
      <c r="A32" s="119" t="str">
        <f>VLOOKUP(E32,'LISTADO ATM'!$A$2:$C$900,3,0)</f>
        <v>DISTRITO NACIONAL</v>
      </c>
      <c r="B32" s="145" t="s">
        <v>2609</v>
      </c>
      <c r="C32" s="118">
        <v>44309.694374999999</v>
      </c>
      <c r="D32" s="118" t="s">
        <v>2461</v>
      </c>
      <c r="E32" s="120">
        <v>607</v>
      </c>
      <c r="F32" s="150" t="str">
        <f>VLOOKUP(E32,VIP!$A$2:$O12824,2,0)</f>
        <v>DRBR607</v>
      </c>
      <c r="G32" s="119" t="str">
        <f>VLOOKUP(E32,'LISTADO ATM'!$A$2:$B$899,2,0)</f>
        <v xml:space="preserve">ATM ONAPI </v>
      </c>
      <c r="H32" s="119" t="str">
        <f>VLOOKUP(E32,VIP!$A$2:$O17745,7,FALSE)</f>
        <v>Si</v>
      </c>
      <c r="I32" s="119" t="str">
        <f>VLOOKUP(E32,VIP!$A$2:$O9710,8,FALSE)</f>
        <v>Si</v>
      </c>
      <c r="J32" s="119" t="str">
        <f>VLOOKUP(E32,VIP!$A$2:$O9660,8,FALSE)</f>
        <v>Si</v>
      </c>
      <c r="K32" s="119" t="str">
        <f>VLOOKUP(E32,VIP!$A$2:$O13234,6,0)</f>
        <v>NO</v>
      </c>
      <c r="L32" s="121" t="s">
        <v>2452</v>
      </c>
      <c r="M32" s="117" t="s">
        <v>2458</v>
      </c>
      <c r="N32" s="149" t="s">
        <v>2465</v>
      </c>
      <c r="O32" s="150" t="s">
        <v>2466</v>
      </c>
      <c r="P32" s="139"/>
      <c r="Q32" s="117" t="s">
        <v>2452</v>
      </c>
    </row>
    <row r="33" spans="1:17" s="99" customFormat="1" ht="18" x14ac:dyDescent="0.25">
      <c r="A33" s="119" t="str">
        <f>VLOOKUP(E33,'LISTADO ATM'!$A$2:$C$900,3,0)</f>
        <v>DISTRITO NACIONAL</v>
      </c>
      <c r="B33" s="145" t="s">
        <v>2608</v>
      </c>
      <c r="C33" s="118">
        <v>44309.697743055556</v>
      </c>
      <c r="D33" s="118" t="s">
        <v>2461</v>
      </c>
      <c r="E33" s="120">
        <v>621</v>
      </c>
      <c r="F33" s="150" t="str">
        <f>VLOOKUP(E33,VIP!$A$2:$O12823,2,0)</f>
        <v>DRBR621</v>
      </c>
      <c r="G33" s="119" t="str">
        <f>VLOOKUP(E33,'LISTADO ATM'!$A$2:$B$899,2,0)</f>
        <v xml:space="preserve">ATM CESAC  </v>
      </c>
      <c r="H33" s="119" t="str">
        <f>VLOOKUP(E33,VIP!$A$2:$O17744,7,FALSE)</f>
        <v>Si</v>
      </c>
      <c r="I33" s="119" t="str">
        <f>VLOOKUP(E33,VIP!$A$2:$O9709,8,FALSE)</f>
        <v>Si</v>
      </c>
      <c r="J33" s="119" t="str">
        <f>VLOOKUP(E33,VIP!$A$2:$O9659,8,FALSE)</f>
        <v>Si</v>
      </c>
      <c r="K33" s="119" t="str">
        <f>VLOOKUP(E33,VIP!$A$2:$O13233,6,0)</f>
        <v>NO</v>
      </c>
      <c r="L33" s="121" t="s">
        <v>2452</v>
      </c>
      <c r="M33" s="117" t="s">
        <v>2458</v>
      </c>
      <c r="N33" s="149" t="s">
        <v>2465</v>
      </c>
      <c r="O33" s="150" t="s">
        <v>2466</v>
      </c>
      <c r="P33" s="139"/>
      <c r="Q33" s="117" t="s">
        <v>2452</v>
      </c>
    </row>
    <row r="34" spans="1:17" s="99" customFormat="1" ht="18" x14ac:dyDescent="0.25">
      <c r="A34" s="119" t="str">
        <f>VLOOKUP(E34,'LISTADO ATM'!$A$2:$C$900,3,0)</f>
        <v>DISTRITO NACIONAL</v>
      </c>
      <c r="B34" s="145" t="s">
        <v>2607</v>
      </c>
      <c r="C34" s="118">
        <v>44309.69872685185</v>
      </c>
      <c r="D34" s="118" t="s">
        <v>2182</v>
      </c>
      <c r="E34" s="120">
        <v>415</v>
      </c>
      <c r="F34" s="150" t="str">
        <f>VLOOKUP(E34,VIP!$A$2:$O12822,2,0)</f>
        <v>DRBR415</v>
      </c>
      <c r="G34" s="119" t="str">
        <f>VLOOKUP(E34,'LISTADO ATM'!$A$2:$B$899,2,0)</f>
        <v xml:space="preserve">ATM Autobanco San Martín I </v>
      </c>
      <c r="H34" s="119" t="str">
        <f>VLOOKUP(E34,VIP!$A$2:$O17743,7,FALSE)</f>
        <v>Si</v>
      </c>
      <c r="I34" s="119" t="str">
        <f>VLOOKUP(E34,VIP!$A$2:$O9708,8,FALSE)</f>
        <v>Si</v>
      </c>
      <c r="J34" s="119" t="str">
        <f>VLOOKUP(E34,VIP!$A$2:$O9658,8,FALSE)</f>
        <v>Si</v>
      </c>
      <c r="K34" s="119" t="str">
        <f>VLOOKUP(E34,VIP!$A$2:$O13232,6,0)</f>
        <v>NO</v>
      </c>
      <c r="L34" s="121" t="s">
        <v>2481</v>
      </c>
      <c r="M34" s="117" t="s">
        <v>2458</v>
      </c>
      <c r="N34" s="149" t="s">
        <v>2465</v>
      </c>
      <c r="O34" s="150" t="s">
        <v>2467</v>
      </c>
      <c r="P34" s="139"/>
      <c r="Q34" s="117" t="s">
        <v>2481</v>
      </c>
    </row>
    <row r="35" spans="1:17" s="99" customFormat="1" ht="18" x14ac:dyDescent="0.25">
      <c r="A35" s="119" t="str">
        <f>VLOOKUP(E35,'LISTADO ATM'!$A$2:$C$900,3,0)</f>
        <v>DISTRITO NACIONAL</v>
      </c>
      <c r="B35" s="145" t="s">
        <v>2606</v>
      </c>
      <c r="C35" s="118">
        <v>44309.703321759262</v>
      </c>
      <c r="D35" s="118" t="s">
        <v>2182</v>
      </c>
      <c r="E35" s="120">
        <v>146</v>
      </c>
      <c r="F35" s="150" t="str">
        <f>VLOOKUP(E35,VIP!$A$2:$O12821,2,0)</f>
        <v>DRBR146</v>
      </c>
      <c r="G35" s="119" t="str">
        <f>VLOOKUP(E35,'LISTADO ATM'!$A$2:$B$899,2,0)</f>
        <v xml:space="preserve">ATM Tribunal Superior Constitucional </v>
      </c>
      <c r="H35" s="119" t="str">
        <f>VLOOKUP(E35,VIP!$A$2:$O17742,7,FALSE)</f>
        <v>Si</v>
      </c>
      <c r="I35" s="119" t="str">
        <f>VLOOKUP(E35,VIP!$A$2:$O9707,8,FALSE)</f>
        <v>Si</v>
      </c>
      <c r="J35" s="119" t="str">
        <f>VLOOKUP(E35,VIP!$A$2:$O9657,8,FALSE)</f>
        <v>Si</v>
      </c>
      <c r="K35" s="119" t="str">
        <f>VLOOKUP(E35,VIP!$A$2:$O13231,6,0)</f>
        <v>NO</v>
      </c>
      <c r="L35" s="121" t="s">
        <v>2221</v>
      </c>
      <c r="M35" s="117" t="s">
        <v>2458</v>
      </c>
      <c r="N35" s="149" t="s">
        <v>2465</v>
      </c>
      <c r="O35" s="150" t="s">
        <v>2467</v>
      </c>
      <c r="P35" s="139"/>
      <c r="Q35" s="117" t="s">
        <v>2221</v>
      </c>
    </row>
    <row r="36" spans="1:17" s="99" customFormat="1" ht="18" x14ac:dyDescent="0.25">
      <c r="A36" s="119" t="str">
        <f>VLOOKUP(E36,'LISTADO ATM'!$A$2:$C$900,3,0)</f>
        <v>DISTRITO NACIONAL</v>
      </c>
      <c r="B36" s="145" t="s">
        <v>2605</v>
      </c>
      <c r="C36" s="118">
        <v>44309.704745370371</v>
      </c>
      <c r="D36" s="118" t="s">
        <v>2182</v>
      </c>
      <c r="E36" s="120">
        <v>792</v>
      </c>
      <c r="F36" s="150" t="str">
        <f>VLOOKUP(E36,VIP!$A$2:$O12820,2,0)</f>
        <v>DRBR792</v>
      </c>
      <c r="G36" s="119" t="str">
        <f>VLOOKUP(E36,'LISTADO ATM'!$A$2:$B$899,2,0)</f>
        <v>ATM Hospital Salvador de Gautier</v>
      </c>
      <c r="H36" s="119" t="str">
        <f>VLOOKUP(E36,VIP!$A$2:$O17741,7,FALSE)</f>
        <v>Si</v>
      </c>
      <c r="I36" s="119" t="str">
        <f>VLOOKUP(E36,VIP!$A$2:$O9706,8,FALSE)</f>
        <v>Si</v>
      </c>
      <c r="J36" s="119" t="str">
        <f>VLOOKUP(E36,VIP!$A$2:$O9656,8,FALSE)</f>
        <v>Si</v>
      </c>
      <c r="K36" s="119" t="str">
        <f>VLOOKUP(E36,VIP!$A$2:$O13230,6,0)</f>
        <v>NO</v>
      </c>
      <c r="L36" s="121" t="s">
        <v>2221</v>
      </c>
      <c r="M36" s="117" t="s">
        <v>2458</v>
      </c>
      <c r="N36" s="149" t="s">
        <v>2465</v>
      </c>
      <c r="O36" s="150" t="s">
        <v>2467</v>
      </c>
      <c r="P36" s="139"/>
      <c r="Q36" s="117" t="s">
        <v>2221</v>
      </c>
    </row>
    <row r="37" spans="1:17" s="99" customFormat="1" ht="18" x14ac:dyDescent="0.25">
      <c r="A37" s="119" t="str">
        <f>VLOOKUP(E37,'LISTADO ATM'!$A$2:$C$900,3,0)</f>
        <v>DISTRITO NACIONAL</v>
      </c>
      <c r="B37" s="145" t="s">
        <v>2604</v>
      </c>
      <c r="C37" s="118">
        <v>44309.706921296296</v>
      </c>
      <c r="D37" s="118" t="s">
        <v>2182</v>
      </c>
      <c r="E37" s="120">
        <v>642</v>
      </c>
      <c r="F37" s="150" t="str">
        <f>VLOOKUP(E37,VIP!$A$2:$O12819,2,0)</f>
        <v>DRBR24O</v>
      </c>
      <c r="G37" s="119" t="str">
        <f>VLOOKUP(E37,'LISTADO ATM'!$A$2:$B$899,2,0)</f>
        <v xml:space="preserve">ATM OMSA Sto. Dgo. </v>
      </c>
      <c r="H37" s="119" t="str">
        <f>VLOOKUP(E37,VIP!$A$2:$O17740,7,FALSE)</f>
        <v>Si</v>
      </c>
      <c r="I37" s="119" t="str">
        <f>VLOOKUP(E37,VIP!$A$2:$O9705,8,FALSE)</f>
        <v>Si</v>
      </c>
      <c r="J37" s="119" t="str">
        <f>VLOOKUP(E37,VIP!$A$2:$O9655,8,FALSE)</f>
        <v>Si</v>
      </c>
      <c r="K37" s="119" t="str">
        <f>VLOOKUP(E37,VIP!$A$2:$O13229,6,0)</f>
        <v>NO</v>
      </c>
      <c r="L37" s="121" t="s">
        <v>2221</v>
      </c>
      <c r="M37" s="117" t="s">
        <v>2458</v>
      </c>
      <c r="N37" s="149" t="s">
        <v>2465</v>
      </c>
      <c r="O37" s="150" t="s">
        <v>2467</v>
      </c>
      <c r="P37" s="139"/>
      <c r="Q37" s="117" t="s">
        <v>2221</v>
      </c>
    </row>
    <row r="38" spans="1:17" s="99" customFormat="1" ht="18" x14ac:dyDescent="0.25">
      <c r="A38" s="119" t="str">
        <f>VLOOKUP(E38,'LISTADO ATM'!$A$2:$C$900,3,0)</f>
        <v>DISTRITO NACIONAL</v>
      </c>
      <c r="B38" s="145" t="s">
        <v>2603</v>
      </c>
      <c r="C38" s="118">
        <v>44309.711006944446</v>
      </c>
      <c r="D38" s="118" t="s">
        <v>2182</v>
      </c>
      <c r="E38" s="120">
        <v>943</v>
      </c>
      <c r="F38" s="150" t="str">
        <f>VLOOKUP(E38,VIP!$A$2:$O12817,2,0)</f>
        <v>DRBR16K</v>
      </c>
      <c r="G38" s="119" t="str">
        <f>VLOOKUP(E38,'LISTADO ATM'!$A$2:$B$899,2,0)</f>
        <v xml:space="preserve">ATM Oficina Tránsito Terreste </v>
      </c>
      <c r="H38" s="119" t="str">
        <f>VLOOKUP(E38,VIP!$A$2:$O17738,7,FALSE)</f>
        <v>Si</v>
      </c>
      <c r="I38" s="119" t="str">
        <f>VLOOKUP(E38,VIP!$A$2:$O9703,8,FALSE)</f>
        <v>Si</v>
      </c>
      <c r="J38" s="119" t="str">
        <f>VLOOKUP(E38,VIP!$A$2:$O9653,8,FALSE)</f>
        <v>Si</v>
      </c>
      <c r="K38" s="119" t="str">
        <f>VLOOKUP(E38,VIP!$A$2:$O13227,6,0)</f>
        <v>NO</v>
      </c>
      <c r="L38" s="121" t="s">
        <v>2221</v>
      </c>
      <c r="M38" s="117" t="s">
        <v>2458</v>
      </c>
      <c r="N38" s="149" t="s">
        <v>2465</v>
      </c>
      <c r="O38" s="150" t="s">
        <v>2467</v>
      </c>
      <c r="P38" s="139"/>
      <c r="Q38" s="117" t="s">
        <v>2221</v>
      </c>
    </row>
    <row r="39" spans="1:17" s="99" customFormat="1" ht="18" x14ac:dyDescent="0.25">
      <c r="A39" s="119" t="str">
        <f>VLOOKUP(E39,'LISTADO ATM'!$A$2:$C$900,3,0)</f>
        <v>NORTE</v>
      </c>
      <c r="B39" s="145" t="s">
        <v>2602</v>
      </c>
      <c r="C39" s="118">
        <v>44309.712754629632</v>
      </c>
      <c r="D39" s="118" t="s">
        <v>2183</v>
      </c>
      <c r="E39" s="120">
        <v>275</v>
      </c>
      <c r="F39" s="150" t="str">
        <f>VLOOKUP(E39,VIP!$A$2:$O12816,2,0)</f>
        <v>DRBR275</v>
      </c>
      <c r="G39" s="119" t="str">
        <f>VLOOKUP(E39,'LISTADO ATM'!$A$2:$B$899,2,0)</f>
        <v xml:space="preserve">ATM Autobanco Duarte Stgo. II </v>
      </c>
      <c r="H39" s="119" t="str">
        <f>VLOOKUP(E39,VIP!$A$2:$O17737,7,FALSE)</f>
        <v>Si</v>
      </c>
      <c r="I39" s="119" t="str">
        <f>VLOOKUP(E39,VIP!$A$2:$O9702,8,FALSE)</f>
        <v>Si</v>
      </c>
      <c r="J39" s="119" t="str">
        <f>VLOOKUP(E39,VIP!$A$2:$O9652,8,FALSE)</f>
        <v>Si</v>
      </c>
      <c r="K39" s="119" t="str">
        <f>VLOOKUP(E39,VIP!$A$2:$O13226,6,0)</f>
        <v>NO</v>
      </c>
      <c r="L39" s="121" t="s">
        <v>2221</v>
      </c>
      <c r="M39" s="117" t="s">
        <v>2458</v>
      </c>
      <c r="N39" s="149" t="s">
        <v>2465</v>
      </c>
      <c r="O39" s="150" t="s">
        <v>2494</v>
      </c>
      <c r="P39" s="139"/>
      <c r="Q39" s="117" t="s">
        <v>2221</v>
      </c>
    </row>
    <row r="40" spans="1:17" s="99" customFormat="1" ht="18" x14ac:dyDescent="0.25">
      <c r="A40" s="119" t="str">
        <f>VLOOKUP(E40,'LISTADO ATM'!$A$2:$C$900,3,0)</f>
        <v>DISTRITO NACIONAL</v>
      </c>
      <c r="B40" s="145" t="s">
        <v>2601</v>
      </c>
      <c r="C40" s="118">
        <v>44309.714594907404</v>
      </c>
      <c r="D40" s="118" t="s">
        <v>2182</v>
      </c>
      <c r="E40" s="120">
        <v>578</v>
      </c>
      <c r="F40" s="150" t="str">
        <f>VLOOKUP(E40,VIP!$A$2:$O12815,2,0)</f>
        <v>DRBR324</v>
      </c>
      <c r="G40" s="119" t="str">
        <f>VLOOKUP(E40,'LISTADO ATM'!$A$2:$B$899,2,0)</f>
        <v xml:space="preserve">ATM Procuraduría General de la República </v>
      </c>
      <c r="H40" s="119" t="str">
        <f>VLOOKUP(E40,VIP!$A$2:$O17736,7,FALSE)</f>
        <v>Si</v>
      </c>
      <c r="I40" s="119" t="str">
        <f>VLOOKUP(E40,VIP!$A$2:$O9701,8,FALSE)</f>
        <v>No</v>
      </c>
      <c r="J40" s="119" t="str">
        <f>VLOOKUP(E40,VIP!$A$2:$O9651,8,FALSE)</f>
        <v>No</v>
      </c>
      <c r="K40" s="119" t="str">
        <f>VLOOKUP(E40,VIP!$A$2:$O13225,6,0)</f>
        <v>NO</v>
      </c>
      <c r="L40" s="121" t="s">
        <v>2424</v>
      </c>
      <c r="M40" s="117" t="s">
        <v>2458</v>
      </c>
      <c r="N40" s="149" t="s">
        <v>2465</v>
      </c>
      <c r="O40" s="150" t="s">
        <v>2467</v>
      </c>
      <c r="P40" s="139"/>
      <c r="Q40" s="117" t="s">
        <v>2424</v>
      </c>
    </row>
    <row r="41" spans="1:17" s="99" customFormat="1" ht="18" x14ac:dyDescent="0.25">
      <c r="A41" s="119" t="str">
        <f>VLOOKUP(E41,'LISTADO ATM'!$A$2:$C$900,3,0)</f>
        <v>DISTRITO NACIONAL</v>
      </c>
      <c r="B41" s="145" t="s">
        <v>2600</v>
      </c>
      <c r="C41" s="118">
        <v>44309.718425925923</v>
      </c>
      <c r="D41" s="118" t="s">
        <v>2182</v>
      </c>
      <c r="E41" s="120">
        <v>239</v>
      </c>
      <c r="F41" s="150" t="str">
        <f>VLOOKUP(E41,VIP!$A$2:$O12812,2,0)</f>
        <v>DRBR239</v>
      </c>
      <c r="G41" s="119" t="str">
        <f>VLOOKUP(E41,'LISTADO ATM'!$A$2:$B$899,2,0)</f>
        <v xml:space="preserve">ATM Autobanco Charles de Gaulle </v>
      </c>
      <c r="H41" s="119" t="str">
        <f>VLOOKUP(E41,VIP!$A$2:$O17733,7,FALSE)</f>
        <v>Si</v>
      </c>
      <c r="I41" s="119" t="str">
        <f>VLOOKUP(E41,VIP!$A$2:$O9698,8,FALSE)</f>
        <v>Si</v>
      </c>
      <c r="J41" s="119" t="str">
        <f>VLOOKUP(E41,VIP!$A$2:$O9648,8,FALSE)</f>
        <v>Si</v>
      </c>
      <c r="K41" s="119" t="str">
        <f>VLOOKUP(E41,VIP!$A$2:$O13222,6,0)</f>
        <v>SI</v>
      </c>
      <c r="L41" s="121" t="s">
        <v>2221</v>
      </c>
      <c r="M41" s="117" t="s">
        <v>2458</v>
      </c>
      <c r="N41" s="149" t="s">
        <v>2465</v>
      </c>
      <c r="O41" s="150" t="s">
        <v>2467</v>
      </c>
      <c r="P41" s="139"/>
      <c r="Q41" s="117" t="s">
        <v>2221</v>
      </c>
    </row>
    <row r="42" spans="1:17" s="99" customFormat="1" ht="18" x14ac:dyDescent="0.25">
      <c r="A42" s="119" t="str">
        <f>VLOOKUP(E42,'LISTADO ATM'!$A$2:$C$900,3,0)</f>
        <v>DISTRITO NACIONAL</v>
      </c>
      <c r="B42" s="145" t="s">
        <v>2599</v>
      </c>
      <c r="C42" s="118">
        <v>44309.719837962963</v>
      </c>
      <c r="D42" s="118" t="s">
        <v>2461</v>
      </c>
      <c r="E42" s="120">
        <v>149</v>
      </c>
      <c r="F42" s="150" t="str">
        <f>VLOOKUP(E42,VIP!$A$2:$O12811,2,0)</f>
        <v>DRBR149</v>
      </c>
      <c r="G42" s="119" t="str">
        <f>VLOOKUP(E42,'LISTADO ATM'!$A$2:$B$899,2,0)</f>
        <v>ATM Estación Metro Concepción</v>
      </c>
      <c r="H42" s="119" t="str">
        <f>VLOOKUP(E42,VIP!$A$2:$O17732,7,FALSE)</f>
        <v>N/A</v>
      </c>
      <c r="I42" s="119" t="str">
        <f>VLOOKUP(E42,VIP!$A$2:$O9697,8,FALSE)</f>
        <v>N/A</v>
      </c>
      <c r="J42" s="119" t="str">
        <f>VLOOKUP(E42,VIP!$A$2:$O9647,8,FALSE)</f>
        <v>N/A</v>
      </c>
      <c r="K42" s="119" t="str">
        <f>VLOOKUP(E42,VIP!$A$2:$O13221,6,0)</f>
        <v>N/A</v>
      </c>
      <c r="L42" s="121" t="s">
        <v>2452</v>
      </c>
      <c r="M42" s="117" t="s">
        <v>2458</v>
      </c>
      <c r="N42" s="149" t="s">
        <v>2465</v>
      </c>
      <c r="O42" s="150" t="s">
        <v>2466</v>
      </c>
      <c r="P42" s="139"/>
      <c r="Q42" s="117" t="s">
        <v>2452</v>
      </c>
    </row>
    <row r="43" spans="1:17" s="99" customFormat="1" ht="18" x14ac:dyDescent="0.25">
      <c r="A43" s="119" t="str">
        <f>VLOOKUP(E43,'LISTADO ATM'!$A$2:$C$900,3,0)</f>
        <v>DISTRITO NACIONAL</v>
      </c>
      <c r="B43" s="145" t="s">
        <v>2598</v>
      </c>
      <c r="C43" s="118">
        <v>44309.724768518521</v>
      </c>
      <c r="D43" s="118" t="s">
        <v>2182</v>
      </c>
      <c r="E43" s="120">
        <v>224</v>
      </c>
      <c r="F43" s="150" t="str">
        <f>VLOOKUP(E43,VIP!$A$2:$O12809,2,0)</f>
        <v>DRBR224</v>
      </c>
      <c r="G43" s="119" t="str">
        <f>VLOOKUP(E43,'LISTADO ATM'!$A$2:$B$899,2,0)</f>
        <v xml:space="preserve">ATM S/M Nacional El Millón (Núñez de Cáceres) </v>
      </c>
      <c r="H43" s="119" t="str">
        <f>VLOOKUP(E43,VIP!$A$2:$O17730,7,FALSE)</f>
        <v>Si</v>
      </c>
      <c r="I43" s="119" t="str">
        <f>VLOOKUP(E43,VIP!$A$2:$O9695,8,FALSE)</f>
        <v>Si</v>
      </c>
      <c r="J43" s="119" t="str">
        <f>VLOOKUP(E43,VIP!$A$2:$O9645,8,FALSE)</f>
        <v>Si</v>
      </c>
      <c r="K43" s="119" t="str">
        <f>VLOOKUP(E43,VIP!$A$2:$O13219,6,0)</f>
        <v>SI</v>
      </c>
      <c r="L43" s="121" t="s">
        <v>2221</v>
      </c>
      <c r="M43" s="117" t="s">
        <v>2458</v>
      </c>
      <c r="N43" s="149" t="s">
        <v>2465</v>
      </c>
      <c r="O43" s="150" t="s">
        <v>2467</v>
      </c>
      <c r="P43" s="139"/>
      <c r="Q43" s="117" t="s">
        <v>2221</v>
      </c>
    </row>
    <row r="44" spans="1:17" s="99" customFormat="1" ht="18" x14ac:dyDescent="0.25">
      <c r="A44" s="119" t="str">
        <f>VLOOKUP(E44,'LISTADO ATM'!$A$2:$C$900,3,0)</f>
        <v>DISTRITO NACIONAL</v>
      </c>
      <c r="B44" s="145" t="s">
        <v>2597</v>
      </c>
      <c r="C44" s="118">
        <v>44309.726134259261</v>
      </c>
      <c r="D44" s="118" t="s">
        <v>2182</v>
      </c>
      <c r="E44" s="120">
        <v>714</v>
      </c>
      <c r="F44" s="150" t="str">
        <f>VLOOKUP(E44,VIP!$A$2:$O12808,2,0)</f>
        <v>DRBR16M</v>
      </c>
      <c r="G44" s="119" t="str">
        <f>VLOOKUP(E44,'LISTADO ATM'!$A$2:$B$899,2,0)</f>
        <v xml:space="preserve">ATM Hospital de Herrera </v>
      </c>
      <c r="H44" s="119" t="str">
        <f>VLOOKUP(E44,VIP!$A$2:$O17729,7,FALSE)</f>
        <v>Si</v>
      </c>
      <c r="I44" s="119" t="str">
        <f>VLOOKUP(E44,VIP!$A$2:$O9694,8,FALSE)</f>
        <v>Si</v>
      </c>
      <c r="J44" s="119" t="str">
        <f>VLOOKUP(E44,VIP!$A$2:$O9644,8,FALSE)</f>
        <v>Si</v>
      </c>
      <c r="K44" s="119" t="str">
        <f>VLOOKUP(E44,VIP!$A$2:$O13218,6,0)</f>
        <v>NO</v>
      </c>
      <c r="L44" s="121" t="s">
        <v>2221</v>
      </c>
      <c r="M44" s="117" t="s">
        <v>2458</v>
      </c>
      <c r="N44" s="149" t="s">
        <v>2465</v>
      </c>
      <c r="O44" s="150" t="s">
        <v>2467</v>
      </c>
      <c r="P44" s="139"/>
      <c r="Q44" s="117" t="s">
        <v>2221</v>
      </c>
    </row>
    <row r="45" spans="1:17" s="99" customFormat="1" ht="18" x14ac:dyDescent="0.25">
      <c r="A45" s="119" t="str">
        <f>VLOOKUP(E45,'LISTADO ATM'!$A$2:$C$900,3,0)</f>
        <v>DISTRITO NACIONAL</v>
      </c>
      <c r="B45" s="145" t="s">
        <v>2596</v>
      </c>
      <c r="C45" s="118">
        <v>44309.727800925924</v>
      </c>
      <c r="D45" s="118" t="s">
        <v>2182</v>
      </c>
      <c r="E45" s="120">
        <v>13</v>
      </c>
      <c r="F45" s="150" t="str">
        <f>VLOOKUP(E45,VIP!$A$2:$O12807,2,0)</f>
        <v>DRBR013</v>
      </c>
      <c r="G45" s="119" t="str">
        <f>VLOOKUP(E45,'LISTADO ATM'!$A$2:$B$899,2,0)</f>
        <v xml:space="preserve">ATM CDEEE </v>
      </c>
      <c r="H45" s="119" t="str">
        <f>VLOOKUP(E45,VIP!$A$2:$O17728,7,FALSE)</f>
        <v>Si</v>
      </c>
      <c r="I45" s="119" t="str">
        <f>VLOOKUP(E45,VIP!$A$2:$O9693,8,FALSE)</f>
        <v>Si</v>
      </c>
      <c r="J45" s="119" t="str">
        <f>VLOOKUP(E45,VIP!$A$2:$O9643,8,FALSE)</f>
        <v>Si</v>
      </c>
      <c r="K45" s="119" t="str">
        <f>VLOOKUP(E45,VIP!$A$2:$O13217,6,0)</f>
        <v>NO</v>
      </c>
      <c r="L45" s="121" t="s">
        <v>2221</v>
      </c>
      <c r="M45" s="117" t="s">
        <v>2458</v>
      </c>
      <c r="N45" s="149" t="s">
        <v>2465</v>
      </c>
      <c r="O45" s="150" t="s">
        <v>2467</v>
      </c>
      <c r="P45" s="139"/>
      <c r="Q45" s="117" t="s">
        <v>2221</v>
      </c>
    </row>
    <row r="46" spans="1:17" s="99" customFormat="1" ht="18" x14ac:dyDescent="0.25">
      <c r="A46" s="119" t="str">
        <f>VLOOKUP(E46,'LISTADO ATM'!$A$2:$C$900,3,0)</f>
        <v>ESTE</v>
      </c>
      <c r="B46" s="145" t="s">
        <v>2595</v>
      </c>
      <c r="C46" s="118">
        <v>44309.743541666663</v>
      </c>
      <c r="D46" s="118" t="s">
        <v>2182</v>
      </c>
      <c r="E46" s="120">
        <v>433</v>
      </c>
      <c r="F46" s="150" t="str">
        <f>VLOOKUP(E46,VIP!$A$2:$O12834,2,0)</f>
        <v>DRBR433</v>
      </c>
      <c r="G46" s="119" t="str">
        <f>VLOOKUP(E46,'LISTADO ATM'!$A$2:$B$899,2,0)</f>
        <v xml:space="preserve">ATM Centro Comercial Las Canas (Cap Cana) </v>
      </c>
      <c r="H46" s="119" t="str">
        <f>VLOOKUP(E46,VIP!$A$2:$O17755,7,FALSE)</f>
        <v>Si</v>
      </c>
      <c r="I46" s="119" t="str">
        <f>VLOOKUP(E46,VIP!$A$2:$O9720,8,FALSE)</f>
        <v>Si</v>
      </c>
      <c r="J46" s="119" t="str">
        <f>VLOOKUP(E46,VIP!$A$2:$O9670,8,FALSE)</f>
        <v>Si</v>
      </c>
      <c r="K46" s="119" t="str">
        <f>VLOOKUP(E46,VIP!$A$2:$O13244,6,0)</f>
        <v>NO</v>
      </c>
      <c r="L46" s="121" t="s">
        <v>2481</v>
      </c>
      <c r="M46" s="117" t="s">
        <v>2458</v>
      </c>
      <c r="N46" s="149" t="s">
        <v>2465</v>
      </c>
      <c r="O46" s="150" t="s">
        <v>2467</v>
      </c>
      <c r="P46" s="139"/>
      <c r="Q46" s="117" t="s">
        <v>2481</v>
      </c>
    </row>
    <row r="47" spans="1:17" s="99" customFormat="1" ht="18" x14ac:dyDescent="0.25">
      <c r="A47" s="119" t="str">
        <f>VLOOKUP(E47,'LISTADO ATM'!$A$2:$C$900,3,0)</f>
        <v>DISTRITO NACIONAL</v>
      </c>
      <c r="B47" s="145" t="s">
        <v>2594</v>
      </c>
      <c r="C47" s="118">
        <v>44309.746192129627</v>
      </c>
      <c r="D47" s="118" t="s">
        <v>2182</v>
      </c>
      <c r="E47" s="120">
        <v>391</v>
      </c>
      <c r="F47" s="150" t="str">
        <f>VLOOKUP(E47,VIP!$A$2:$O12833,2,0)</f>
        <v>DRBR391</v>
      </c>
      <c r="G47" s="119" t="str">
        <f>VLOOKUP(E47,'LISTADO ATM'!$A$2:$B$899,2,0)</f>
        <v xml:space="preserve">ATM S/M Jumbo Luperón </v>
      </c>
      <c r="H47" s="119" t="str">
        <f>VLOOKUP(E47,VIP!$A$2:$O17754,7,FALSE)</f>
        <v>Si</v>
      </c>
      <c r="I47" s="119" t="str">
        <f>VLOOKUP(E47,VIP!$A$2:$O9719,8,FALSE)</f>
        <v>Si</v>
      </c>
      <c r="J47" s="119" t="str">
        <f>VLOOKUP(E47,VIP!$A$2:$O9669,8,FALSE)</f>
        <v>Si</v>
      </c>
      <c r="K47" s="119" t="str">
        <f>VLOOKUP(E47,VIP!$A$2:$O13243,6,0)</f>
        <v>NO</v>
      </c>
      <c r="L47" s="121" t="s">
        <v>2221</v>
      </c>
      <c r="M47" s="117" t="s">
        <v>2458</v>
      </c>
      <c r="N47" s="149" t="s">
        <v>2465</v>
      </c>
      <c r="O47" s="150" t="s">
        <v>2467</v>
      </c>
      <c r="P47" s="139"/>
      <c r="Q47" s="117" t="s">
        <v>2221</v>
      </c>
    </row>
    <row r="48" spans="1:17" s="99" customFormat="1" ht="18" x14ac:dyDescent="0.25">
      <c r="A48" s="119" t="str">
        <f>VLOOKUP(E48,'LISTADO ATM'!$A$2:$C$900,3,0)</f>
        <v>DISTRITO NACIONAL</v>
      </c>
      <c r="B48" s="145" t="s">
        <v>2653</v>
      </c>
      <c r="C48" s="118">
        <v>44309.797384259262</v>
      </c>
      <c r="D48" s="118" t="s">
        <v>2182</v>
      </c>
      <c r="E48" s="120">
        <v>235</v>
      </c>
      <c r="F48" s="150" t="str">
        <f>VLOOKUP(E48,VIP!$A$2:$O12832,2,0)</f>
        <v>DRBR235</v>
      </c>
      <c r="G48" s="119" t="str">
        <f>VLOOKUP(E48,'LISTADO ATM'!$A$2:$B$899,2,0)</f>
        <v xml:space="preserve">ATM Oficina Multicentro La Sirena San Isidro </v>
      </c>
      <c r="H48" s="119" t="str">
        <f>VLOOKUP(E48,VIP!$A$2:$O17753,7,FALSE)</f>
        <v>Si</v>
      </c>
      <c r="I48" s="119" t="str">
        <f>VLOOKUP(E48,VIP!$A$2:$O9718,8,FALSE)</f>
        <v>Si</v>
      </c>
      <c r="J48" s="119" t="str">
        <f>VLOOKUP(E48,VIP!$A$2:$O9668,8,FALSE)</f>
        <v>Si</v>
      </c>
      <c r="K48" s="119" t="str">
        <f>VLOOKUP(E48,VIP!$A$2:$O13242,6,0)</f>
        <v>SI</v>
      </c>
      <c r="L48" s="121" t="s">
        <v>2221</v>
      </c>
      <c r="M48" s="117" t="s">
        <v>2458</v>
      </c>
      <c r="N48" s="149" t="s">
        <v>2465</v>
      </c>
      <c r="O48" s="150" t="s">
        <v>2467</v>
      </c>
      <c r="P48" s="139"/>
      <c r="Q48" s="117" t="s">
        <v>2221</v>
      </c>
    </row>
    <row r="49" spans="1:17" s="99" customFormat="1" ht="18" x14ac:dyDescent="0.25">
      <c r="A49" s="119" t="str">
        <f>VLOOKUP(E49,'LISTADO ATM'!$A$2:$C$900,3,0)</f>
        <v>NORTE</v>
      </c>
      <c r="B49" s="145" t="s">
        <v>2652</v>
      </c>
      <c r="C49" s="118">
        <v>44309.805185185185</v>
      </c>
      <c r="D49" s="118" t="s">
        <v>2485</v>
      </c>
      <c r="E49" s="120">
        <v>372</v>
      </c>
      <c r="F49" s="150" t="str">
        <f>VLOOKUP(E49,VIP!$A$2:$O12831,2,0)</f>
        <v>DRBR372</v>
      </c>
      <c r="G49" s="119" t="str">
        <f>VLOOKUP(E49,'LISTADO ATM'!$A$2:$B$899,2,0)</f>
        <v>ATM Oficina Sánchez II</v>
      </c>
      <c r="H49" s="119" t="str">
        <f>VLOOKUP(E49,VIP!$A$2:$O17752,7,FALSE)</f>
        <v>N/A</v>
      </c>
      <c r="I49" s="119" t="str">
        <f>VLOOKUP(E49,VIP!$A$2:$O9717,8,FALSE)</f>
        <v>N/A</v>
      </c>
      <c r="J49" s="119" t="str">
        <f>VLOOKUP(E49,VIP!$A$2:$O9667,8,FALSE)</f>
        <v>N/A</v>
      </c>
      <c r="K49" s="119" t="str">
        <f>VLOOKUP(E49,VIP!$A$2:$O13241,6,0)</f>
        <v>N/A</v>
      </c>
      <c r="L49" s="121" t="s">
        <v>2626</v>
      </c>
      <c r="M49" s="117" t="s">
        <v>2458</v>
      </c>
      <c r="N49" s="149" t="s">
        <v>2465</v>
      </c>
      <c r="O49" s="150" t="s">
        <v>2621</v>
      </c>
      <c r="P49" s="139"/>
      <c r="Q49" s="117" t="s">
        <v>2452</v>
      </c>
    </row>
    <row r="50" spans="1:17" s="99" customFormat="1" ht="18" x14ac:dyDescent="0.25">
      <c r="A50" s="119" t="str">
        <f>VLOOKUP(E50,'LISTADO ATM'!$A$2:$C$900,3,0)</f>
        <v>DISTRITO NACIONAL</v>
      </c>
      <c r="B50" s="145" t="s">
        <v>2651</v>
      </c>
      <c r="C50" s="118">
        <v>44309.806990740741</v>
      </c>
      <c r="D50" s="118" t="s">
        <v>2485</v>
      </c>
      <c r="E50" s="120">
        <v>160</v>
      </c>
      <c r="F50" s="150" t="str">
        <f>VLOOKUP(E50,VIP!$A$2:$O12830,2,0)</f>
        <v>DRBR160</v>
      </c>
      <c r="G50" s="119" t="str">
        <f>VLOOKUP(E50,'LISTADO ATM'!$A$2:$B$899,2,0)</f>
        <v xml:space="preserve">ATM Oficina Herrera </v>
      </c>
      <c r="H50" s="119" t="str">
        <f>VLOOKUP(E50,VIP!$A$2:$O17751,7,FALSE)</f>
        <v>Si</v>
      </c>
      <c r="I50" s="119" t="str">
        <f>VLOOKUP(E50,VIP!$A$2:$O9716,8,FALSE)</f>
        <v>Si</v>
      </c>
      <c r="J50" s="119" t="str">
        <f>VLOOKUP(E50,VIP!$A$2:$O9666,8,FALSE)</f>
        <v>Si</v>
      </c>
      <c r="K50" s="119" t="str">
        <f>VLOOKUP(E50,VIP!$A$2:$O13240,6,0)</f>
        <v>NO</v>
      </c>
      <c r="L50" s="121" t="s">
        <v>2421</v>
      </c>
      <c r="M50" s="117" t="s">
        <v>2458</v>
      </c>
      <c r="N50" s="149" t="s">
        <v>2465</v>
      </c>
      <c r="O50" s="150" t="s">
        <v>2621</v>
      </c>
      <c r="P50" s="139"/>
      <c r="Q50" s="117" t="s">
        <v>2421</v>
      </c>
    </row>
    <row r="51" spans="1:17" s="99" customFormat="1" ht="18" x14ac:dyDescent="0.25">
      <c r="A51" s="119" t="str">
        <f>VLOOKUP(E51,'LISTADO ATM'!$A$2:$C$900,3,0)</f>
        <v>DISTRITO NACIONAL</v>
      </c>
      <c r="B51" s="145" t="s">
        <v>2650</v>
      </c>
      <c r="C51" s="118">
        <v>44309.810532407406</v>
      </c>
      <c r="D51" s="118" t="s">
        <v>2461</v>
      </c>
      <c r="E51" s="120">
        <v>125</v>
      </c>
      <c r="F51" s="150" t="str">
        <f>VLOOKUP(E51,VIP!$A$2:$O12829,2,0)</f>
        <v>DRBR125</v>
      </c>
      <c r="G51" s="119" t="str">
        <f>VLOOKUP(E51,'LISTADO ATM'!$A$2:$B$899,2,0)</f>
        <v xml:space="preserve">ATM Dirección General de Aduanas II </v>
      </c>
      <c r="H51" s="119" t="str">
        <f>VLOOKUP(E51,VIP!$A$2:$O17750,7,FALSE)</f>
        <v>Si</v>
      </c>
      <c r="I51" s="119" t="str">
        <f>VLOOKUP(E51,VIP!$A$2:$O9715,8,FALSE)</f>
        <v>Si</v>
      </c>
      <c r="J51" s="119" t="str">
        <f>VLOOKUP(E51,VIP!$A$2:$O9665,8,FALSE)</f>
        <v>Si</v>
      </c>
      <c r="K51" s="119" t="str">
        <f>VLOOKUP(E51,VIP!$A$2:$O13239,6,0)</f>
        <v>NO</v>
      </c>
      <c r="L51" s="121" t="s">
        <v>2624</v>
      </c>
      <c r="M51" s="117" t="s">
        <v>2458</v>
      </c>
      <c r="N51" s="149" t="s">
        <v>2465</v>
      </c>
      <c r="O51" s="150" t="s">
        <v>2466</v>
      </c>
      <c r="P51" s="139"/>
      <c r="Q51" s="117" t="s">
        <v>2452</v>
      </c>
    </row>
    <row r="52" spans="1:17" s="99" customFormat="1" ht="18" x14ac:dyDescent="0.25">
      <c r="A52" s="119" t="str">
        <f>VLOOKUP(E52,'LISTADO ATM'!$A$2:$C$900,3,0)</f>
        <v>DISTRITO NACIONAL</v>
      </c>
      <c r="B52" s="145" t="s">
        <v>2649</v>
      </c>
      <c r="C52" s="118">
        <v>44309.812777777777</v>
      </c>
      <c r="D52" s="118" t="s">
        <v>2461</v>
      </c>
      <c r="E52" s="120">
        <v>578</v>
      </c>
      <c r="F52" s="150" t="str">
        <f>VLOOKUP(E52,VIP!$A$2:$O12828,2,0)</f>
        <v>DRBR324</v>
      </c>
      <c r="G52" s="119" t="str">
        <f>VLOOKUP(E52,'LISTADO ATM'!$A$2:$B$899,2,0)</f>
        <v xml:space="preserve">ATM Procuraduría General de la República </v>
      </c>
      <c r="H52" s="119" t="str">
        <f>VLOOKUP(E52,VIP!$A$2:$O17749,7,FALSE)</f>
        <v>Si</v>
      </c>
      <c r="I52" s="119" t="str">
        <f>VLOOKUP(E52,VIP!$A$2:$O9714,8,FALSE)</f>
        <v>No</v>
      </c>
      <c r="J52" s="119" t="str">
        <f>VLOOKUP(E52,VIP!$A$2:$O9664,8,FALSE)</f>
        <v>No</v>
      </c>
      <c r="K52" s="119" t="str">
        <f>VLOOKUP(E52,VIP!$A$2:$O13238,6,0)</f>
        <v>NO</v>
      </c>
      <c r="L52" s="121" t="s">
        <v>2624</v>
      </c>
      <c r="M52" s="117" t="s">
        <v>2458</v>
      </c>
      <c r="N52" s="149" t="s">
        <v>2465</v>
      </c>
      <c r="O52" s="150" t="s">
        <v>2466</v>
      </c>
      <c r="P52" s="139"/>
      <c r="Q52" s="117" t="s">
        <v>2452</v>
      </c>
    </row>
    <row r="53" spans="1:17" s="99" customFormat="1" ht="18" x14ac:dyDescent="0.25">
      <c r="A53" s="119" t="str">
        <f>VLOOKUP(E53,'LISTADO ATM'!$A$2:$C$900,3,0)</f>
        <v>DISTRITO NACIONAL</v>
      </c>
      <c r="B53" s="145" t="s">
        <v>2648</v>
      </c>
      <c r="C53" s="118">
        <v>44309.81449074074</v>
      </c>
      <c r="D53" s="118" t="s">
        <v>2182</v>
      </c>
      <c r="E53" s="120">
        <v>517</v>
      </c>
      <c r="F53" s="150" t="str">
        <f>VLOOKUP(E53,VIP!$A$2:$O12827,2,0)</f>
        <v>DRBR517</v>
      </c>
      <c r="G53" s="119" t="str">
        <f>VLOOKUP(E53,'LISTADO ATM'!$A$2:$B$899,2,0)</f>
        <v xml:space="preserve">ATM Autobanco Oficina Sans Soucí </v>
      </c>
      <c r="H53" s="119" t="str">
        <f>VLOOKUP(E53,VIP!$A$2:$O17748,7,FALSE)</f>
        <v>Si</v>
      </c>
      <c r="I53" s="119" t="str">
        <f>VLOOKUP(E53,VIP!$A$2:$O9713,8,FALSE)</f>
        <v>Si</v>
      </c>
      <c r="J53" s="119" t="str">
        <f>VLOOKUP(E53,VIP!$A$2:$O9663,8,FALSE)</f>
        <v>Si</v>
      </c>
      <c r="K53" s="119" t="str">
        <f>VLOOKUP(E53,VIP!$A$2:$O13237,6,0)</f>
        <v>SI</v>
      </c>
      <c r="L53" s="121" t="s">
        <v>2221</v>
      </c>
      <c r="M53" s="117" t="s">
        <v>2458</v>
      </c>
      <c r="N53" s="149" t="s">
        <v>2465</v>
      </c>
      <c r="O53" s="150" t="s">
        <v>2467</v>
      </c>
      <c r="P53" s="139"/>
      <c r="Q53" s="117" t="s">
        <v>2221</v>
      </c>
    </row>
    <row r="54" spans="1:17" s="99" customFormat="1" ht="18" x14ac:dyDescent="0.25">
      <c r="A54" s="119" t="str">
        <f>VLOOKUP(E54,'LISTADO ATM'!$A$2:$C$900,3,0)</f>
        <v>DISTRITO NACIONAL</v>
      </c>
      <c r="B54" s="145" t="s">
        <v>2647</v>
      </c>
      <c r="C54" s="118">
        <v>44309.815740740742</v>
      </c>
      <c r="D54" s="118" t="s">
        <v>2182</v>
      </c>
      <c r="E54" s="120">
        <v>346</v>
      </c>
      <c r="F54" s="150" t="str">
        <f>VLOOKUP(E54,VIP!$A$2:$O12826,2,0)</f>
        <v>DRBR346</v>
      </c>
      <c r="G54" s="119" t="str">
        <f>VLOOKUP(E54,'LISTADO ATM'!$A$2:$B$899,2,0)</f>
        <v>ATM Ministerio de Industria y Comercio</v>
      </c>
      <c r="H54" s="119" t="str">
        <f>VLOOKUP(E54,VIP!$A$2:$O17747,7,FALSE)</f>
        <v>Si</v>
      </c>
      <c r="I54" s="119" t="str">
        <f>VLOOKUP(E54,VIP!$A$2:$O9712,8,FALSE)</f>
        <v>Si</v>
      </c>
      <c r="J54" s="119" t="str">
        <f>VLOOKUP(E54,VIP!$A$2:$O9662,8,FALSE)</f>
        <v>Si</v>
      </c>
      <c r="K54" s="119">
        <f>VLOOKUP(E54,VIP!$A$2:$O13236,6,0)</f>
        <v>0</v>
      </c>
      <c r="L54" s="121" t="s">
        <v>2221</v>
      </c>
      <c r="M54" s="117" t="s">
        <v>2458</v>
      </c>
      <c r="N54" s="149" t="s">
        <v>2465</v>
      </c>
      <c r="O54" s="150" t="s">
        <v>2467</v>
      </c>
      <c r="P54" s="139"/>
      <c r="Q54" s="117" t="s">
        <v>2221</v>
      </c>
    </row>
    <row r="55" spans="1:17" s="99" customFormat="1" ht="18" x14ac:dyDescent="0.25">
      <c r="A55" s="119" t="str">
        <f>VLOOKUP(E55,'LISTADO ATM'!$A$2:$C$900,3,0)</f>
        <v>NORTE</v>
      </c>
      <c r="B55" s="145" t="s">
        <v>2646</v>
      </c>
      <c r="C55" s="118">
        <v>44309.817129629628</v>
      </c>
      <c r="D55" s="118" t="s">
        <v>2485</v>
      </c>
      <c r="E55" s="120">
        <v>304</v>
      </c>
      <c r="F55" s="150" t="str">
        <f>VLOOKUP(E55,VIP!$A$2:$O12825,2,0)</f>
        <v>DRBR304</v>
      </c>
      <c r="G55" s="119" t="str">
        <f>VLOOKUP(E55,'LISTADO ATM'!$A$2:$B$899,2,0)</f>
        <v xml:space="preserve">ATM Multicentro La Sirena Estrella Sadhala </v>
      </c>
      <c r="H55" s="119" t="str">
        <f>VLOOKUP(E55,VIP!$A$2:$O17746,7,FALSE)</f>
        <v>Si</v>
      </c>
      <c r="I55" s="119" t="str">
        <f>VLOOKUP(E55,VIP!$A$2:$O9711,8,FALSE)</f>
        <v>Si</v>
      </c>
      <c r="J55" s="119" t="str">
        <f>VLOOKUP(E55,VIP!$A$2:$O9661,8,FALSE)</f>
        <v>Si</v>
      </c>
      <c r="K55" s="119" t="str">
        <f>VLOOKUP(E55,VIP!$A$2:$O13235,6,0)</f>
        <v>NO</v>
      </c>
      <c r="L55" s="121" t="s">
        <v>2625</v>
      </c>
      <c r="M55" s="117" t="s">
        <v>2458</v>
      </c>
      <c r="N55" s="149" t="s">
        <v>2465</v>
      </c>
      <c r="O55" s="150" t="s">
        <v>2621</v>
      </c>
      <c r="P55" s="139"/>
      <c r="Q55" s="117" t="s">
        <v>2515</v>
      </c>
    </row>
    <row r="56" spans="1:17" s="99" customFormat="1" ht="18" x14ac:dyDescent="0.25">
      <c r="A56" s="119" t="str">
        <f>VLOOKUP(E56,'LISTADO ATM'!$A$2:$C$900,3,0)</f>
        <v>DISTRITO NACIONAL</v>
      </c>
      <c r="B56" s="145" t="s">
        <v>2645</v>
      </c>
      <c r="C56" s="118">
        <v>44309.819525462961</v>
      </c>
      <c r="D56" s="118" t="s">
        <v>2461</v>
      </c>
      <c r="E56" s="120">
        <v>113</v>
      </c>
      <c r="F56" s="150" t="str">
        <f>VLOOKUP(E56,VIP!$A$2:$O12824,2,0)</f>
        <v>DRBR113</v>
      </c>
      <c r="G56" s="119" t="str">
        <f>VLOOKUP(E56,'LISTADO ATM'!$A$2:$B$899,2,0)</f>
        <v xml:space="preserve">ATM Autoservicio Atalaya del Mar </v>
      </c>
      <c r="H56" s="119" t="str">
        <f>VLOOKUP(E56,VIP!$A$2:$O17745,7,FALSE)</f>
        <v>Si</v>
      </c>
      <c r="I56" s="119" t="str">
        <f>VLOOKUP(E56,VIP!$A$2:$O9710,8,FALSE)</f>
        <v>No</v>
      </c>
      <c r="J56" s="119" t="str">
        <f>VLOOKUP(E56,VIP!$A$2:$O9660,8,FALSE)</f>
        <v>No</v>
      </c>
      <c r="K56" s="119" t="str">
        <f>VLOOKUP(E56,VIP!$A$2:$O13234,6,0)</f>
        <v>NO</v>
      </c>
      <c r="L56" s="121" t="s">
        <v>2515</v>
      </c>
      <c r="M56" s="117" t="s">
        <v>2458</v>
      </c>
      <c r="N56" s="149" t="s">
        <v>2465</v>
      </c>
      <c r="O56" s="150" t="s">
        <v>2466</v>
      </c>
      <c r="P56" s="139"/>
      <c r="Q56" s="117" t="s">
        <v>2515</v>
      </c>
    </row>
    <row r="57" spans="1:17" s="99" customFormat="1" ht="18" x14ac:dyDescent="0.25">
      <c r="A57" s="119" t="str">
        <f>VLOOKUP(E57,'LISTADO ATM'!$A$2:$C$900,3,0)</f>
        <v>DISTRITO NACIONAL</v>
      </c>
      <c r="B57" s="145" t="s">
        <v>2644</v>
      </c>
      <c r="C57" s="118">
        <v>44309.833240740743</v>
      </c>
      <c r="D57" s="118" t="s">
        <v>2461</v>
      </c>
      <c r="E57" s="120">
        <v>416</v>
      </c>
      <c r="F57" s="150" t="str">
        <f>VLOOKUP(E57,VIP!$A$2:$O12823,2,0)</f>
        <v>DRBR416</v>
      </c>
      <c r="G57" s="119" t="str">
        <f>VLOOKUP(E57,'LISTADO ATM'!$A$2:$B$899,2,0)</f>
        <v xml:space="preserve">ATM Autobanco San Martín II </v>
      </c>
      <c r="H57" s="119" t="str">
        <f>VLOOKUP(E57,VIP!$A$2:$O17744,7,FALSE)</f>
        <v>Si</v>
      </c>
      <c r="I57" s="119" t="str">
        <f>VLOOKUP(E57,VIP!$A$2:$O9709,8,FALSE)</f>
        <v>Si</v>
      </c>
      <c r="J57" s="119" t="str">
        <f>VLOOKUP(E57,VIP!$A$2:$O9659,8,FALSE)</f>
        <v>Si</v>
      </c>
      <c r="K57" s="119" t="str">
        <f>VLOOKUP(E57,VIP!$A$2:$O13233,6,0)</f>
        <v>NO</v>
      </c>
      <c r="L57" s="121" t="s">
        <v>2421</v>
      </c>
      <c r="M57" s="117" t="s">
        <v>2458</v>
      </c>
      <c r="N57" s="149" t="s">
        <v>2465</v>
      </c>
      <c r="O57" s="150" t="s">
        <v>2466</v>
      </c>
      <c r="P57" s="139"/>
      <c r="Q57" s="117" t="s">
        <v>2421</v>
      </c>
    </row>
    <row r="58" spans="1:17" s="99" customFormat="1" ht="18" x14ac:dyDescent="0.25">
      <c r="A58" s="119" t="str">
        <f>VLOOKUP(E58,'LISTADO ATM'!$A$2:$C$900,3,0)</f>
        <v>DISTRITO NACIONAL</v>
      </c>
      <c r="B58" s="145" t="s">
        <v>2643</v>
      </c>
      <c r="C58" s="118">
        <v>44309.838854166665</v>
      </c>
      <c r="D58" s="118" t="s">
        <v>2461</v>
      </c>
      <c r="E58" s="120">
        <v>790</v>
      </c>
      <c r="F58" s="150" t="str">
        <f>VLOOKUP(E58,VIP!$A$2:$O12822,2,0)</f>
        <v>DRBR16I</v>
      </c>
      <c r="G58" s="119" t="str">
        <f>VLOOKUP(E58,'LISTADO ATM'!$A$2:$B$899,2,0)</f>
        <v xml:space="preserve">ATM Oficina Bella Vista Mall I </v>
      </c>
      <c r="H58" s="119" t="str">
        <f>VLOOKUP(E58,VIP!$A$2:$O17743,7,FALSE)</f>
        <v>Si</v>
      </c>
      <c r="I58" s="119" t="str">
        <f>VLOOKUP(E58,VIP!$A$2:$O9708,8,FALSE)</f>
        <v>Si</v>
      </c>
      <c r="J58" s="119" t="str">
        <f>VLOOKUP(E58,VIP!$A$2:$O9658,8,FALSE)</f>
        <v>Si</v>
      </c>
      <c r="K58" s="119" t="str">
        <f>VLOOKUP(E58,VIP!$A$2:$O13232,6,0)</f>
        <v>SI</v>
      </c>
      <c r="L58" s="121" t="s">
        <v>2624</v>
      </c>
      <c r="M58" s="117" t="s">
        <v>2458</v>
      </c>
      <c r="N58" s="149" t="s">
        <v>2465</v>
      </c>
      <c r="O58" s="150" t="s">
        <v>2466</v>
      </c>
      <c r="P58" s="139"/>
      <c r="Q58" s="117" t="s">
        <v>2452</v>
      </c>
    </row>
    <row r="59" spans="1:17" s="99" customFormat="1" ht="18" x14ac:dyDescent="0.25">
      <c r="A59" s="119" t="str">
        <f>VLOOKUP(E59,'LISTADO ATM'!$A$2:$C$900,3,0)</f>
        <v>NORTE</v>
      </c>
      <c r="B59" s="145" t="s">
        <v>2642</v>
      </c>
      <c r="C59" s="118">
        <v>44309.839965277781</v>
      </c>
      <c r="D59" s="118" t="s">
        <v>2584</v>
      </c>
      <c r="E59" s="120">
        <v>728</v>
      </c>
      <c r="F59" s="150" t="str">
        <f>VLOOKUP(E59,VIP!$A$2:$O12821,2,0)</f>
        <v>DRBR051</v>
      </c>
      <c r="G59" s="119" t="str">
        <f>VLOOKUP(E59,'LISTADO ATM'!$A$2:$B$899,2,0)</f>
        <v xml:space="preserve">ATM UNP La Vega Oficina Regional Norcentral </v>
      </c>
      <c r="H59" s="119" t="str">
        <f>VLOOKUP(E59,VIP!$A$2:$O17742,7,FALSE)</f>
        <v>Si</v>
      </c>
      <c r="I59" s="119" t="str">
        <f>VLOOKUP(E59,VIP!$A$2:$O9707,8,FALSE)</f>
        <v>Si</v>
      </c>
      <c r="J59" s="119" t="str">
        <f>VLOOKUP(E59,VIP!$A$2:$O9657,8,FALSE)</f>
        <v>Si</v>
      </c>
      <c r="K59" s="119" t="str">
        <f>VLOOKUP(E59,VIP!$A$2:$O13231,6,0)</f>
        <v>SI</v>
      </c>
      <c r="L59" s="121" t="s">
        <v>2421</v>
      </c>
      <c r="M59" s="117" t="s">
        <v>2458</v>
      </c>
      <c r="N59" s="149" t="s">
        <v>2465</v>
      </c>
      <c r="O59" s="150" t="s">
        <v>2583</v>
      </c>
      <c r="P59" s="139"/>
      <c r="Q59" s="117" t="s">
        <v>2421</v>
      </c>
    </row>
    <row r="60" spans="1:17" s="99" customFormat="1" ht="18" x14ac:dyDescent="0.25">
      <c r="A60" s="119" t="str">
        <f>VLOOKUP(E60,'LISTADO ATM'!$A$2:$C$900,3,0)</f>
        <v>DISTRITO NACIONAL</v>
      </c>
      <c r="B60" s="145" t="s">
        <v>2641</v>
      </c>
      <c r="C60" s="118">
        <v>44309.845532407409</v>
      </c>
      <c r="D60" s="118" t="s">
        <v>2461</v>
      </c>
      <c r="E60" s="120">
        <v>981</v>
      </c>
      <c r="F60" s="150" t="str">
        <f>VLOOKUP(E60,VIP!$A$2:$O12820,2,0)</f>
        <v>DRBR981</v>
      </c>
      <c r="G60" s="119" t="str">
        <f>VLOOKUP(E60,'LISTADO ATM'!$A$2:$B$899,2,0)</f>
        <v xml:space="preserve">ATM Edificio 911 </v>
      </c>
      <c r="H60" s="119" t="str">
        <f>VLOOKUP(E60,VIP!$A$2:$O17741,7,FALSE)</f>
        <v>Si</v>
      </c>
      <c r="I60" s="119" t="str">
        <f>VLOOKUP(E60,VIP!$A$2:$O9706,8,FALSE)</f>
        <v>Si</v>
      </c>
      <c r="J60" s="119" t="str">
        <f>VLOOKUP(E60,VIP!$A$2:$O9656,8,FALSE)</f>
        <v>Si</v>
      </c>
      <c r="K60" s="119" t="str">
        <f>VLOOKUP(E60,VIP!$A$2:$O13230,6,0)</f>
        <v>NO</v>
      </c>
      <c r="L60" s="121" t="s">
        <v>2421</v>
      </c>
      <c r="M60" s="117" t="s">
        <v>2458</v>
      </c>
      <c r="N60" s="149" t="s">
        <v>2465</v>
      </c>
      <c r="O60" s="150" t="s">
        <v>2466</v>
      </c>
      <c r="P60" s="139"/>
      <c r="Q60" s="117" t="s">
        <v>2421</v>
      </c>
    </row>
    <row r="61" spans="1:17" s="99" customFormat="1" ht="18" x14ac:dyDescent="0.25">
      <c r="A61" s="119" t="str">
        <f>VLOOKUP(E61,'LISTADO ATM'!$A$2:$C$900,3,0)</f>
        <v>NORTE</v>
      </c>
      <c r="B61" s="145" t="s">
        <v>2640</v>
      </c>
      <c r="C61" s="118">
        <v>44309.846678240741</v>
      </c>
      <c r="D61" s="118" t="s">
        <v>2485</v>
      </c>
      <c r="E61" s="120">
        <v>256</v>
      </c>
      <c r="F61" s="150" t="str">
        <f>VLOOKUP(E61,VIP!$A$2:$O12819,2,0)</f>
        <v>DRBR256</v>
      </c>
      <c r="G61" s="119" t="str">
        <f>VLOOKUP(E61,'LISTADO ATM'!$A$2:$B$899,2,0)</f>
        <v xml:space="preserve">ATM Oficina Licey Al Medio </v>
      </c>
      <c r="H61" s="119" t="str">
        <f>VLOOKUP(E61,VIP!$A$2:$O17740,7,FALSE)</f>
        <v>Si</v>
      </c>
      <c r="I61" s="119" t="str">
        <f>VLOOKUP(E61,VIP!$A$2:$O9705,8,FALSE)</f>
        <v>Si</v>
      </c>
      <c r="J61" s="119" t="str">
        <f>VLOOKUP(E61,VIP!$A$2:$O9655,8,FALSE)</f>
        <v>Si</v>
      </c>
      <c r="K61" s="119" t="str">
        <f>VLOOKUP(E61,VIP!$A$2:$O13229,6,0)</f>
        <v>NO</v>
      </c>
      <c r="L61" s="121" t="s">
        <v>2623</v>
      </c>
      <c r="M61" s="117" t="s">
        <v>2458</v>
      </c>
      <c r="N61" s="149" t="s">
        <v>2465</v>
      </c>
      <c r="O61" s="150" t="s">
        <v>2621</v>
      </c>
      <c r="P61" s="139"/>
      <c r="Q61" s="117" t="s">
        <v>2515</v>
      </c>
    </row>
    <row r="62" spans="1:17" s="99" customFormat="1" ht="18" x14ac:dyDescent="0.25">
      <c r="A62" s="119" t="str">
        <f>VLOOKUP(E62,'LISTADO ATM'!$A$2:$C$900,3,0)</f>
        <v>NORTE</v>
      </c>
      <c r="B62" s="145" t="s">
        <v>2639</v>
      </c>
      <c r="C62" s="118">
        <v>44309.847731481481</v>
      </c>
      <c r="D62" s="118" t="s">
        <v>2183</v>
      </c>
      <c r="E62" s="120">
        <v>253</v>
      </c>
      <c r="F62" s="150" t="str">
        <f>VLOOKUP(E62,VIP!$A$2:$O12818,2,0)</f>
        <v>DRBR253</v>
      </c>
      <c r="G62" s="119" t="str">
        <f>VLOOKUP(E62,'LISTADO ATM'!$A$2:$B$899,2,0)</f>
        <v xml:space="preserve">ATM Centro Cuesta Nacional (Santiago) </v>
      </c>
      <c r="H62" s="119" t="str">
        <f>VLOOKUP(E62,VIP!$A$2:$O17739,7,FALSE)</f>
        <v>Si</v>
      </c>
      <c r="I62" s="119" t="str">
        <f>VLOOKUP(E62,VIP!$A$2:$O9704,8,FALSE)</f>
        <v>Si</v>
      </c>
      <c r="J62" s="119" t="str">
        <f>VLOOKUP(E62,VIP!$A$2:$O9654,8,FALSE)</f>
        <v>Si</v>
      </c>
      <c r="K62" s="119" t="str">
        <f>VLOOKUP(E62,VIP!$A$2:$O13228,6,0)</f>
        <v>NO</v>
      </c>
      <c r="L62" s="121" t="s">
        <v>2221</v>
      </c>
      <c r="M62" s="117" t="s">
        <v>2458</v>
      </c>
      <c r="N62" s="149" t="s">
        <v>2465</v>
      </c>
      <c r="O62" s="150" t="s">
        <v>2494</v>
      </c>
      <c r="P62" s="139"/>
      <c r="Q62" s="117" t="s">
        <v>2221</v>
      </c>
    </row>
    <row r="63" spans="1:17" s="99" customFormat="1" ht="18" x14ac:dyDescent="0.25">
      <c r="A63" s="119" t="str">
        <f>VLOOKUP(E63,'LISTADO ATM'!$A$2:$C$900,3,0)</f>
        <v>ESTE</v>
      </c>
      <c r="B63" s="145" t="s">
        <v>2638</v>
      </c>
      <c r="C63" s="118">
        <v>44309.849687499998</v>
      </c>
      <c r="D63" s="118" t="s">
        <v>2182</v>
      </c>
      <c r="E63" s="120">
        <v>368</v>
      </c>
      <c r="F63" s="150" t="str">
        <f>VLOOKUP(E63,VIP!$A$2:$O12817,2,0)</f>
        <v xml:space="preserve">DRBR368 </v>
      </c>
      <c r="G63" s="119" t="str">
        <f>VLOOKUP(E63,'LISTADO ATM'!$A$2:$B$899,2,0)</f>
        <v>ATM Ayuntamiento Peralvillo</v>
      </c>
      <c r="H63" s="119" t="str">
        <f>VLOOKUP(E63,VIP!$A$2:$O17738,7,FALSE)</f>
        <v>N/A</v>
      </c>
      <c r="I63" s="119" t="str">
        <f>VLOOKUP(E63,VIP!$A$2:$O9703,8,FALSE)</f>
        <v>N/A</v>
      </c>
      <c r="J63" s="119" t="str">
        <f>VLOOKUP(E63,VIP!$A$2:$O9653,8,FALSE)</f>
        <v>N/A</v>
      </c>
      <c r="K63" s="119" t="str">
        <f>VLOOKUP(E63,VIP!$A$2:$O13227,6,0)</f>
        <v>N/A</v>
      </c>
      <c r="L63" s="121" t="s">
        <v>2424</v>
      </c>
      <c r="M63" s="117" t="s">
        <v>2458</v>
      </c>
      <c r="N63" s="149" t="s">
        <v>2465</v>
      </c>
      <c r="O63" s="150" t="s">
        <v>2467</v>
      </c>
      <c r="P63" s="139"/>
      <c r="Q63" s="117" t="s">
        <v>2424</v>
      </c>
    </row>
    <row r="64" spans="1:17" s="99" customFormat="1" ht="18" x14ac:dyDescent="0.25">
      <c r="A64" s="119" t="str">
        <f>VLOOKUP(E64,'LISTADO ATM'!$A$2:$C$900,3,0)</f>
        <v>DISTRITO NACIONAL</v>
      </c>
      <c r="B64" s="145" t="s">
        <v>2637</v>
      </c>
      <c r="C64" s="118">
        <v>44309.853495370371</v>
      </c>
      <c r="D64" s="118" t="s">
        <v>2461</v>
      </c>
      <c r="E64" s="120">
        <v>908</v>
      </c>
      <c r="F64" s="150" t="str">
        <f>VLOOKUP(E64,VIP!$A$2:$O12816,2,0)</f>
        <v>DRBR16D</v>
      </c>
      <c r="G64" s="119" t="str">
        <f>VLOOKUP(E64,'LISTADO ATM'!$A$2:$B$899,2,0)</f>
        <v xml:space="preserve">ATM Oficina Plaza Botánika </v>
      </c>
      <c r="H64" s="119" t="str">
        <f>VLOOKUP(E64,VIP!$A$2:$O17737,7,FALSE)</f>
        <v>Si</v>
      </c>
      <c r="I64" s="119" t="str">
        <f>VLOOKUP(E64,VIP!$A$2:$O9702,8,FALSE)</f>
        <v>Si</v>
      </c>
      <c r="J64" s="119" t="str">
        <f>VLOOKUP(E64,VIP!$A$2:$O9652,8,FALSE)</f>
        <v>Si</v>
      </c>
      <c r="K64" s="119" t="str">
        <f>VLOOKUP(E64,VIP!$A$2:$O13226,6,0)</f>
        <v>NO</v>
      </c>
      <c r="L64" s="121" t="s">
        <v>2622</v>
      </c>
      <c r="M64" s="117" t="s">
        <v>2458</v>
      </c>
      <c r="N64" s="149" t="s">
        <v>2465</v>
      </c>
      <c r="O64" s="150" t="s">
        <v>2466</v>
      </c>
      <c r="P64" s="139"/>
      <c r="Q64" s="117" t="s">
        <v>2515</v>
      </c>
    </row>
    <row r="65" spans="1:17" s="99" customFormat="1" ht="18" x14ac:dyDescent="0.25">
      <c r="A65" s="119" t="str">
        <f>VLOOKUP(E65,'LISTADO ATM'!$A$2:$C$900,3,0)</f>
        <v>DISTRITO NACIONAL</v>
      </c>
      <c r="B65" s="145" t="s">
        <v>2636</v>
      </c>
      <c r="C65" s="118">
        <v>44309.854583333334</v>
      </c>
      <c r="D65" s="118" t="s">
        <v>2182</v>
      </c>
      <c r="E65" s="120">
        <v>902</v>
      </c>
      <c r="F65" s="150" t="str">
        <f>VLOOKUP(E65,VIP!$A$2:$O12815,2,0)</f>
        <v>DRBR16A</v>
      </c>
      <c r="G65" s="119" t="str">
        <f>VLOOKUP(E65,'LISTADO ATM'!$A$2:$B$899,2,0)</f>
        <v xml:space="preserve">ATM Oficina Plaza Florida </v>
      </c>
      <c r="H65" s="119" t="str">
        <f>VLOOKUP(E65,VIP!$A$2:$O17736,7,FALSE)</f>
        <v>Si</v>
      </c>
      <c r="I65" s="119" t="str">
        <f>VLOOKUP(E65,VIP!$A$2:$O9701,8,FALSE)</f>
        <v>Si</v>
      </c>
      <c r="J65" s="119" t="str">
        <f>VLOOKUP(E65,VIP!$A$2:$O9651,8,FALSE)</f>
        <v>Si</v>
      </c>
      <c r="K65" s="119" t="str">
        <f>VLOOKUP(E65,VIP!$A$2:$O13225,6,0)</f>
        <v>NO</v>
      </c>
      <c r="L65" s="121" t="s">
        <v>2221</v>
      </c>
      <c r="M65" s="117" t="s">
        <v>2458</v>
      </c>
      <c r="N65" s="149" t="s">
        <v>2465</v>
      </c>
      <c r="O65" s="150" t="s">
        <v>2467</v>
      </c>
      <c r="P65" s="139"/>
      <c r="Q65" s="117" t="s">
        <v>2221</v>
      </c>
    </row>
    <row r="66" spans="1:17" s="99" customFormat="1" ht="18" x14ac:dyDescent="0.25">
      <c r="A66" s="119" t="str">
        <f>VLOOKUP(E66,'LISTADO ATM'!$A$2:$C$900,3,0)</f>
        <v>DISTRITO NACIONAL</v>
      </c>
      <c r="B66" s="145" t="s">
        <v>2635</v>
      </c>
      <c r="C66" s="118">
        <v>44309.855914351851</v>
      </c>
      <c r="D66" s="118" t="s">
        <v>2182</v>
      </c>
      <c r="E66" s="120">
        <v>896</v>
      </c>
      <c r="F66" s="150" t="str">
        <f>VLOOKUP(E66,VIP!$A$2:$O12814,2,0)</f>
        <v>DRBR896</v>
      </c>
      <c r="G66" s="119" t="str">
        <f>VLOOKUP(E66,'LISTADO ATM'!$A$2:$B$899,2,0)</f>
        <v xml:space="preserve">ATM Campamento Militar 16 de Agosto I </v>
      </c>
      <c r="H66" s="119" t="str">
        <f>VLOOKUP(E66,VIP!$A$2:$O17735,7,FALSE)</f>
        <v>Si</v>
      </c>
      <c r="I66" s="119" t="str">
        <f>VLOOKUP(E66,VIP!$A$2:$O9700,8,FALSE)</f>
        <v>Si</v>
      </c>
      <c r="J66" s="119" t="str">
        <f>VLOOKUP(E66,VIP!$A$2:$O9650,8,FALSE)</f>
        <v>Si</v>
      </c>
      <c r="K66" s="119" t="str">
        <f>VLOOKUP(E66,VIP!$A$2:$O13224,6,0)</f>
        <v>NO</v>
      </c>
      <c r="L66" s="121" t="s">
        <v>2424</v>
      </c>
      <c r="M66" s="117" t="s">
        <v>2458</v>
      </c>
      <c r="N66" s="149" t="s">
        <v>2465</v>
      </c>
      <c r="O66" s="150" t="s">
        <v>2467</v>
      </c>
      <c r="P66" s="139"/>
      <c r="Q66" s="117" t="s">
        <v>2424</v>
      </c>
    </row>
    <row r="67" spans="1:17" s="99" customFormat="1" ht="18" x14ac:dyDescent="0.25">
      <c r="A67" s="119" t="str">
        <f>VLOOKUP(E67,'LISTADO ATM'!$A$2:$C$900,3,0)</f>
        <v>ESTE</v>
      </c>
      <c r="B67" s="145" t="s">
        <v>2634</v>
      </c>
      <c r="C67" s="118">
        <v>44309.862210648149</v>
      </c>
      <c r="D67" s="118" t="s">
        <v>2182</v>
      </c>
      <c r="E67" s="120">
        <v>822</v>
      </c>
      <c r="F67" s="150" t="str">
        <f>VLOOKUP(E67,VIP!$A$2:$O12813,2,0)</f>
        <v>DRBR822</v>
      </c>
      <c r="G67" s="119" t="str">
        <f>VLOOKUP(E67,'LISTADO ATM'!$A$2:$B$899,2,0)</f>
        <v xml:space="preserve">ATM INDUSPALMA </v>
      </c>
      <c r="H67" s="119" t="str">
        <f>VLOOKUP(E67,VIP!$A$2:$O17734,7,FALSE)</f>
        <v>Si</v>
      </c>
      <c r="I67" s="119" t="str">
        <f>VLOOKUP(E67,VIP!$A$2:$O9699,8,FALSE)</f>
        <v>Si</v>
      </c>
      <c r="J67" s="119" t="str">
        <f>VLOOKUP(E67,VIP!$A$2:$O9649,8,FALSE)</f>
        <v>Si</v>
      </c>
      <c r="K67" s="119" t="str">
        <f>VLOOKUP(E67,VIP!$A$2:$O13223,6,0)</f>
        <v>NO</v>
      </c>
      <c r="L67" s="121" t="s">
        <v>2424</v>
      </c>
      <c r="M67" s="117" t="s">
        <v>2458</v>
      </c>
      <c r="N67" s="149" t="s">
        <v>2465</v>
      </c>
      <c r="O67" s="150" t="s">
        <v>2467</v>
      </c>
      <c r="P67" s="139"/>
      <c r="Q67" s="117" t="s">
        <v>2424</v>
      </c>
    </row>
    <row r="68" spans="1:17" s="99" customFormat="1" ht="18" x14ac:dyDescent="0.25">
      <c r="A68" s="119" t="str">
        <f>VLOOKUP(E68,'LISTADO ATM'!$A$2:$C$900,3,0)</f>
        <v>NORTE</v>
      </c>
      <c r="B68" s="145" t="s">
        <v>2633</v>
      </c>
      <c r="C68" s="118">
        <v>44309.872812499998</v>
      </c>
      <c r="D68" s="118" t="s">
        <v>2183</v>
      </c>
      <c r="E68" s="120">
        <v>299</v>
      </c>
      <c r="F68" s="150" t="str">
        <f>VLOOKUP(E68,VIP!$A$2:$O12812,2,0)</f>
        <v>DRBR299</v>
      </c>
      <c r="G68" s="119" t="str">
        <f>VLOOKUP(E68,'LISTADO ATM'!$A$2:$B$899,2,0)</f>
        <v xml:space="preserve">ATM S/M Aprezio Cotui </v>
      </c>
      <c r="H68" s="119" t="str">
        <f>VLOOKUP(E68,VIP!$A$2:$O17733,7,FALSE)</f>
        <v>Si</v>
      </c>
      <c r="I68" s="119" t="str">
        <f>VLOOKUP(E68,VIP!$A$2:$O9698,8,FALSE)</f>
        <v>Si</v>
      </c>
      <c r="J68" s="119" t="str">
        <f>VLOOKUP(E68,VIP!$A$2:$O9648,8,FALSE)</f>
        <v>Si</v>
      </c>
      <c r="K68" s="119" t="str">
        <f>VLOOKUP(E68,VIP!$A$2:$O13222,6,0)</f>
        <v>NO</v>
      </c>
      <c r="L68" s="121" t="s">
        <v>2221</v>
      </c>
      <c r="M68" s="117" t="s">
        <v>2458</v>
      </c>
      <c r="N68" s="149" t="s">
        <v>2465</v>
      </c>
      <c r="O68" s="150" t="s">
        <v>2494</v>
      </c>
      <c r="P68" s="139"/>
      <c r="Q68" s="117" t="s">
        <v>2221</v>
      </c>
    </row>
    <row r="69" spans="1:17" s="99" customFormat="1" ht="18" x14ac:dyDescent="0.25">
      <c r="A69" s="119" t="str">
        <f>VLOOKUP(E69,'LISTADO ATM'!$A$2:$C$900,3,0)</f>
        <v>NORTE</v>
      </c>
      <c r="B69" s="145" t="s">
        <v>2632</v>
      </c>
      <c r="C69" s="118">
        <v>44309.873495370368</v>
      </c>
      <c r="D69" s="118" t="s">
        <v>2183</v>
      </c>
      <c r="E69" s="120">
        <v>808</v>
      </c>
      <c r="F69" s="150" t="str">
        <f>VLOOKUP(E69,VIP!$A$2:$O12811,2,0)</f>
        <v>DRBR808</v>
      </c>
      <c r="G69" s="119" t="str">
        <f>VLOOKUP(E69,'LISTADO ATM'!$A$2:$B$899,2,0)</f>
        <v xml:space="preserve">ATM Oficina Castillo </v>
      </c>
      <c r="H69" s="119" t="str">
        <f>VLOOKUP(E69,VIP!$A$2:$O17732,7,FALSE)</f>
        <v>Si</v>
      </c>
      <c r="I69" s="119" t="str">
        <f>VLOOKUP(E69,VIP!$A$2:$O9697,8,FALSE)</f>
        <v>Si</v>
      </c>
      <c r="J69" s="119" t="str">
        <f>VLOOKUP(E69,VIP!$A$2:$O9647,8,FALSE)</f>
        <v>Si</v>
      </c>
      <c r="K69" s="119" t="str">
        <f>VLOOKUP(E69,VIP!$A$2:$O13221,6,0)</f>
        <v>NO</v>
      </c>
      <c r="L69" s="121" t="s">
        <v>2221</v>
      </c>
      <c r="M69" s="117" t="s">
        <v>2458</v>
      </c>
      <c r="N69" s="149" t="s">
        <v>2465</v>
      </c>
      <c r="O69" s="150" t="s">
        <v>2494</v>
      </c>
      <c r="P69" s="139"/>
      <c r="Q69" s="117" t="s">
        <v>2221</v>
      </c>
    </row>
    <row r="70" spans="1:17" s="99" customFormat="1" ht="18" x14ac:dyDescent="0.25">
      <c r="A70" s="119" t="str">
        <f>VLOOKUP(E70,'LISTADO ATM'!$A$2:$C$900,3,0)</f>
        <v>SUR</v>
      </c>
      <c r="B70" s="145" t="s">
        <v>2631</v>
      </c>
      <c r="C70" s="118">
        <v>44309.87599537037</v>
      </c>
      <c r="D70" s="118" t="s">
        <v>2182</v>
      </c>
      <c r="E70" s="120">
        <v>751</v>
      </c>
      <c r="F70" s="150" t="str">
        <f>VLOOKUP(E70,VIP!$A$2:$O12810,2,0)</f>
        <v>DRBR751</v>
      </c>
      <c r="G70" s="119" t="str">
        <f>VLOOKUP(E70,'LISTADO ATM'!$A$2:$B$899,2,0)</f>
        <v>ATM Eco Petroleo Camilo</v>
      </c>
      <c r="H70" s="119" t="str">
        <f>VLOOKUP(E70,VIP!$A$2:$O17731,7,FALSE)</f>
        <v>N/A</v>
      </c>
      <c r="I70" s="119" t="str">
        <f>VLOOKUP(E70,VIP!$A$2:$O9696,8,FALSE)</f>
        <v>N/A</v>
      </c>
      <c r="J70" s="119" t="str">
        <f>VLOOKUP(E70,VIP!$A$2:$O9646,8,FALSE)</f>
        <v>N/A</v>
      </c>
      <c r="K70" s="119" t="str">
        <f>VLOOKUP(E70,VIP!$A$2:$O13220,6,0)</f>
        <v>N/A</v>
      </c>
      <c r="L70" s="121" t="s">
        <v>2424</v>
      </c>
      <c r="M70" s="117" t="s">
        <v>2458</v>
      </c>
      <c r="N70" s="149" t="s">
        <v>2465</v>
      </c>
      <c r="O70" s="150" t="s">
        <v>2467</v>
      </c>
      <c r="P70" s="139"/>
      <c r="Q70" s="117" t="s">
        <v>2424</v>
      </c>
    </row>
    <row r="71" spans="1:17" s="99" customFormat="1" ht="18" x14ac:dyDescent="0.25">
      <c r="A71" s="119" t="str">
        <f>VLOOKUP(E71,'LISTADO ATM'!$A$2:$C$900,3,0)</f>
        <v>DISTRITO NACIONAL</v>
      </c>
      <c r="B71" s="145" t="s">
        <v>2630</v>
      </c>
      <c r="C71" s="118">
        <v>44309.884965277779</v>
      </c>
      <c r="D71" s="118" t="s">
        <v>2461</v>
      </c>
      <c r="E71" s="120">
        <v>486</v>
      </c>
      <c r="F71" s="150" t="str">
        <f>VLOOKUP(E71,VIP!$A$2:$O12809,2,0)</f>
        <v>DRBR486</v>
      </c>
      <c r="G71" s="119" t="str">
        <f>VLOOKUP(E71,'LISTADO ATM'!$A$2:$B$899,2,0)</f>
        <v xml:space="preserve">ATM Olé La Caleta </v>
      </c>
      <c r="H71" s="119" t="str">
        <f>VLOOKUP(E71,VIP!$A$2:$O17730,7,FALSE)</f>
        <v>Si</v>
      </c>
      <c r="I71" s="119" t="str">
        <f>VLOOKUP(E71,VIP!$A$2:$O9695,8,FALSE)</f>
        <v>Si</v>
      </c>
      <c r="J71" s="119" t="str">
        <f>VLOOKUP(E71,VIP!$A$2:$O9645,8,FALSE)</f>
        <v>Si</v>
      </c>
      <c r="K71" s="119" t="str">
        <f>VLOOKUP(E71,VIP!$A$2:$O13219,6,0)</f>
        <v>NO</v>
      </c>
      <c r="L71" s="121" t="s">
        <v>2421</v>
      </c>
      <c r="M71" s="117" t="s">
        <v>2458</v>
      </c>
      <c r="N71" s="149" t="s">
        <v>2465</v>
      </c>
      <c r="O71" s="150" t="s">
        <v>2466</v>
      </c>
      <c r="P71" s="139"/>
      <c r="Q71" s="117" t="s">
        <v>2421</v>
      </c>
    </row>
    <row r="72" spans="1:17" s="99" customFormat="1" ht="18" x14ac:dyDescent="0.25">
      <c r="A72" s="119" t="str">
        <f>VLOOKUP(E72,'LISTADO ATM'!$A$2:$C$900,3,0)</f>
        <v>SUR</v>
      </c>
      <c r="B72" s="145" t="s">
        <v>2629</v>
      </c>
      <c r="C72" s="118">
        <v>44309.910694444443</v>
      </c>
      <c r="D72" s="118" t="s">
        <v>2182</v>
      </c>
      <c r="E72" s="120">
        <v>5</v>
      </c>
      <c r="F72" s="150" t="str">
        <f>VLOOKUP(E72,VIP!$A$2:$O12808,2,0)</f>
        <v>DRBR005</v>
      </c>
      <c r="G72" s="119" t="str">
        <f>VLOOKUP(E72,'LISTADO ATM'!$A$2:$B$899,2,0)</f>
        <v>ATM Oficina Autoservicio Villa Ofelia (San Juan)</v>
      </c>
      <c r="H72" s="119" t="str">
        <f>VLOOKUP(E72,VIP!$A$2:$O17729,7,FALSE)</f>
        <v>Si</v>
      </c>
      <c r="I72" s="119" t="str">
        <f>VLOOKUP(E72,VIP!$A$2:$O9694,8,FALSE)</f>
        <v>Si</v>
      </c>
      <c r="J72" s="119" t="str">
        <f>VLOOKUP(E72,VIP!$A$2:$O9644,8,FALSE)</f>
        <v>Si</v>
      </c>
      <c r="K72" s="119" t="str">
        <f>VLOOKUP(E72,VIP!$A$2:$O13218,6,0)</f>
        <v>NO</v>
      </c>
      <c r="L72" s="121" t="s">
        <v>2221</v>
      </c>
      <c r="M72" s="117" t="s">
        <v>2458</v>
      </c>
      <c r="N72" s="149" t="s">
        <v>2465</v>
      </c>
      <c r="O72" s="150" t="s">
        <v>2467</v>
      </c>
      <c r="P72" s="139"/>
      <c r="Q72" s="117" t="s">
        <v>2221</v>
      </c>
    </row>
    <row r="73" spans="1:17" s="99" customFormat="1" ht="18" x14ac:dyDescent="0.25">
      <c r="A73" s="119" t="str">
        <f>VLOOKUP(E73,'LISTADO ATM'!$A$2:$C$900,3,0)</f>
        <v>NORTE</v>
      </c>
      <c r="B73" s="145" t="s">
        <v>2628</v>
      </c>
      <c r="C73" s="118">
        <v>44309.913969907408</v>
      </c>
      <c r="D73" s="118" t="s">
        <v>2183</v>
      </c>
      <c r="E73" s="120">
        <v>854</v>
      </c>
      <c r="F73" s="150" t="str">
        <f>VLOOKUP(E73,VIP!$A$2:$O12807,2,0)</f>
        <v>DRBR854</v>
      </c>
      <c r="G73" s="119" t="str">
        <f>VLOOKUP(E73,'LISTADO ATM'!$A$2:$B$899,2,0)</f>
        <v xml:space="preserve">ATM Centro Comercial Blanco Batista </v>
      </c>
      <c r="H73" s="119" t="str">
        <f>VLOOKUP(E73,VIP!$A$2:$O17728,7,FALSE)</f>
        <v>Si</v>
      </c>
      <c r="I73" s="119" t="str">
        <f>VLOOKUP(E73,VIP!$A$2:$O9693,8,FALSE)</f>
        <v>Si</v>
      </c>
      <c r="J73" s="119" t="str">
        <f>VLOOKUP(E73,VIP!$A$2:$O9643,8,FALSE)</f>
        <v>Si</v>
      </c>
      <c r="K73" s="119" t="str">
        <f>VLOOKUP(E73,VIP!$A$2:$O13217,6,0)</f>
        <v>NO</v>
      </c>
      <c r="L73" s="121" t="s">
        <v>2221</v>
      </c>
      <c r="M73" s="117" t="s">
        <v>2458</v>
      </c>
      <c r="N73" s="149" t="s">
        <v>2465</v>
      </c>
      <c r="O73" s="150" t="s">
        <v>2494</v>
      </c>
      <c r="P73" s="139"/>
      <c r="Q73" s="117" t="s">
        <v>2221</v>
      </c>
    </row>
    <row r="74" spans="1:17" s="99" customFormat="1" ht="18" x14ac:dyDescent="0.25">
      <c r="A74" s="119" t="str">
        <f>VLOOKUP(E74,'LISTADO ATM'!$A$2:$C$900,3,0)</f>
        <v>DISTRITO NACIONAL</v>
      </c>
      <c r="B74" s="145" t="s">
        <v>2627</v>
      </c>
      <c r="C74" s="118">
        <v>44309.925150462965</v>
      </c>
      <c r="D74" s="118" t="s">
        <v>2182</v>
      </c>
      <c r="E74" s="120">
        <v>87</v>
      </c>
      <c r="F74" s="150" t="str">
        <f>VLOOKUP(E74,VIP!$A$2:$O12806,2,0)</f>
        <v>DRBR087</v>
      </c>
      <c r="G74" s="119" t="str">
        <f>VLOOKUP(E74,'LISTADO ATM'!$A$2:$B$899,2,0)</f>
        <v xml:space="preserve">ATM Autoservicio Sarasota </v>
      </c>
      <c r="H74" s="119" t="str">
        <f>VLOOKUP(E74,VIP!$A$2:$O17727,7,FALSE)</f>
        <v>Si</v>
      </c>
      <c r="I74" s="119" t="str">
        <f>VLOOKUP(E74,VIP!$A$2:$O9692,8,FALSE)</f>
        <v>Si</v>
      </c>
      <c r="J74" s="119" t="str">
        <f>VLOOKUP(E74,VIP!$A$2:$O9642,8,FALSE)</f>
        <v>Si</v>
      </c>
      <c r="K74" s="119" t="str">
        <f>VLOOKUP(E74,VIP!$A$2:$O13216,6,0)</f>
        <v>NO</v>
      </c>
      <c r="L74" s="121" t="s">
        <v>2221</v>
      </c>
      <c r="M74" s="117" t="s">
        <v>2458</v>
      </c>
      <c r="N74" s="149" t="s">
        <v>2465</v>
      </c>
      <c r="O74" s="150" t="s">
        <v>2467</v>
      </c>
      <c r="P74" s="139"/>
      <c r="Q74" s="148" t="s">
        <v>2221</v>
      </c>
    </row>
  </sheetData>
  <autoFilter ref="A4:Q4">
    <sortState ref="A5:Q7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5:E1048576 E1:E7">
    <cfRule type="duplicateValues" dxfId="340" priority="202"/>
  </conditionalFormatting>
  <conditionalFormatting sqref="B75:B1048576 B1:B7">
    <cfRule type="duplicateValues" dxfId="339" priority="201"/>
  </conditionalFormatting>
  <conditionalFormatting sqref="E75:E1048576">
    <cfRule type="duplicateValues" dxfId="338" priority="195"/>
  </conditionalFormatting>
  <conditionalFormatting sqref="B75:B1048576">
    <cfRule type="duplicateValues" dxfId="337" priority="194"/>
  </conditionalFormatting>
  <conditionalFormatting sqref="E75:E1048576 E1:E7">
    <cfRule type="duplicateValues" dxfId="336" priority="188"/>
    <cfRule type="duplicateValues" dxfId="335" priority="189"/>
  </conditionalFormatting>
  <conditionalFormatting sqref="B75:B1048576">
    <cfRule type="duplicateValues" dxfId="334" priority="187"/>
  </conditionalFormatting>
  <conditionalFormatting sqref="E75:E1048576">
    <cfRule type="duplicateValues" dxfId="333" priority="179"/>
  </conditionalFormatting>
  <conditionalFormatting sqref="B75:B1048576">
    <cfRule type="duplicateValues" dxfId="332" priority="178"/>
  </conditionalFormatting>
  <conditionalFormatting sqref="E75:E1048576">
    <cfRule type="duplicateValues" dxfId="331" priority="158"/>
    <cfRule type="duplicateValues" dxfId="330" priority="168"/>
  </conditionalFormatting>
  <conditionalFormatting sqref="E75:E1048576">
    <cfRule type="duplicateValues" dxfId="329" priority="141"/>
  </conditionalFormatting>
  <conditionalFormatting sqref="B75:B1048576">
    <cfRule type="duplicateValues" dxfId="328" priority="140"/>
  </conditionalFormatting>
  <conditionalFormatting sqref="E75:E1048576">
    <cfRule type="duplicateValues" dxfId="327" priority="86"/>
  </conditionalFormatting>
  <conditionalFormatting sqref="B5:B7">
    <cfRule type="duplicateValues" dxfId="326" priority="120076"/>
  </conditionalFormatting>
  <conditionalFormatting sqref="B5:B7">
    <cfRule type="duplicateValues" dxfId="325" priority="120077"/>
    <cfRule type="duplicateValues" dxfId="324" priority="120078"/>
  </conditionalFormatting>
  <conditionalFormatting sqref="E5:E7">
    <cfRule type="duplicateValues" dxfId="323" priority="120079"/>
  </conditionalFormatting>
  <conditionalFormatting sqref="E5:E7">
    <cfRule type="duplicateValues" dxfId="322" priority="120080"/>
    <cfRule type="duplicateValues" dxfId="321" priority="120081"/>
  </conditionalFormatting>
  <conditionalFormatting sqref="E8:E46">
    <cfRule type="duplicateValues" dxfId="320" priority="120142"/>
  </conditionalFormatting>
  <conditionalFormatting sqref="B8:B46">
    <cfRule type="duplicateValues" dxfId="319" priority="120144"/>
  </conditionalFormatting>
  <conditionalFormatting sqref="E8:E46">
    <cfRule type="duplicateValues" dxfId="318" priority="120146"/>
    <cfRule type="duplicateValues" dxfId="317" priority="120147"/>
  </conditionalFormatting>
  <conditionalFormatting sqref="B8:B46">
    <cfRule type="duplicateValues" dxfId="316" priority="120150"/>
    <cfRule type="duplicateValues" dxfId="315" priority="120151"/>
  </conditionalFormatting>
  <conditionalFormatting sqref="E47:E74">
    <cfRule type="duplicateValues" dxfId="314" priority="120156"/>
  </conditionalFormatting>
  <conditionalFormatting sqref="B47:B74">
    <cfRule type="duplicateValues" dxfId="313" priority="120158"/>
  </conditionalFormatting>
  <conditionalFormatting sqref="E47:E74">
    <cfRule type="duplicateValues" dxfId="312" priority="120160"/>
    <cfRule type="duplicateValues" dxfId="311" priority="120161"/>
  </conditionalFormatting>
  <conditionalFormatting sqref="B47:B74">
    <cfRule type="duplicateValues" dxfId="310" priority="120164"/>
    <cfRule type="duplicateValues" dxfId="309" priority="12016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selection activeCell="F8" sqref="F8"/>
    </sheetView>
  </sheetViews>
  <sheetFormatPr baseColWidth="10" defaultColWidth="23.42578125" defaultRowHeight="15" x14ac:dyDescent="0.25"/>
  <cols>
    <col min="1" max="2" width="23.42578125" style="99"/>
    <col min="3" max="3" width="45.85546875" style="99" customWidth="1"/>
    <col min="4" max="4" width="44.140625" style="99" customWidth="1"/>
    <col min="5" max="5" width="45" style="99" customWidth="1"/>
    <col min="6" max="16384" width="23.42578125" style="99"/>
  </cols>
  <sheetData>
    <row r="1" spans="1:5" ht="22.5" x14ac:dyDescent="0.25">
      <c r="A1" s="167" t="s">
        <v>2151</v>
      </c>
      <c r="B1" s="168"/>
      <c r="C1" s="168"/>
      <c r="D1" s="168"/>
      <c r="E1" s="169"/>
    </row>
    <row r="2" spans="1:5" ht="25.5" x14ac:dyDescent="0.25">
      <c r="A2" s="170" t="s">
        <v>2463</v>
      </c>
      <c r="B2" s="171"/>
      <c r="C2" s="171"/>
      <c r="D2" s="171"/>
      <c r="E2" s="172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44309.708333333336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3" t="s">
        <v>2418</v>
      </c>
      <c r="B7" s="174"/>
      <c r="C7" s="174"/>
      <c r="D7" s="174"/>
      <c r="E7" s="175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36.75" thickBot="1" x14ac:dyDescent="0.3">
      <c r="A9" s="100" t="s">
        <v>1275</v>
      </c>
      <c r="B9" s="123"/>
      <c r="C9" s="123" t="s">
        <v>1856</v>
      </c>
      <c r="D9" s="124" t="s">
        <v>2572</v>
      </c>
      <c r="E9" s="134"/>
    </row>
    <row r="10" spans="1:5" ht="18.75" thickBot="1" x14ac:dyDescent="0.3">
      <c r="A10" s="103" t="s">
        <v>2488</v>
      </c>
      <c r="B10" s="147">
        <f>COUNT(B9:B9)</f>
        <v>0</v>
      </c>
      <c r="C10" s="176"/>
      <c r="D10" s="177"/>
      <c r="E10" s="178"/>
    </row>
    <row r="11" spans="1:5" x14ac:dyDescent="0.25">
      <c r="B11" s="105"/>
      <c r="E11" s="105"/>
    </row>
    <row r="12" spans="1:5" ht="18" x14ac:dyDescent="0.25">
      <c r="A12" s="173" t="s">
        <v>2489</v>
      </c>
      <c r="B12" s="174"/>
      <c r="C12" s="174"/>
      <c r="D12" s="174"/>
      <c r="E12" s="175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2517</v>
      </c>
      <c r="E14" s="134"/>
    </row>
    <row r="15" spans="1:5" ht="18.75" thickBot="1" x14ac:dyDescent="0.3">
      <c r="A15" s="103" t="s">
        <v>2488</v>
      </c>
      <c r="B15" s="147">
        <f>COUNT(B14:B14)</f>
        <v>0</v>
      </c>
      <c r="C15" s="158"/>
      <c r="D15" s="159"/>
      <c r="E15" s="160"/>
    </row>
    <row r="16" spans="1:5" ht="15.75" thickBot="1" x14ac:dyDescent="0.3">
      <c r="B16" s="105"/>
      <c r="E16" s="105"/>
    </row>
    <row r="17" spans="1:5" ht="18.75" thickBot="1" x14ac:dyDescent="0.3">
      <c r="A17" s="161" t="s">
        <v>2490</v>
      </c>
      <c r="B17" s="162"/>
      <c r="C17" s="162"/>
      <c r="D17" s="162"/>
      <c r="E17" s="163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36" x14ac:dyDescent="0.25">
      <c r="A19" s="100" t="str">
        <f>VLOOKUP(B19,'[1]LISTADO ATM'!$A$2:$C$821,3,0)</f>
        <v>NORTE</v>
      </c>
      <c r="B19" s="123">
        <v>732</v>
      </c>
      <c r="C19" s="123" t="str">
        <f>VLOOKUP(B19,'[1]LISTADO ATM'!$A$2:$B$821,2,0)</f>
        <v xml:space="preserve">ATM Molino del Valle (Santiago) </v>
      </c>
      <c r="D19" s="125" t="s">
        <v>2444</v>
      </c>
      <c r="E19" s="134" t="s">
        <v>2586</v>
      </c>
    </row>
    <row r="20" spans="1:5" ht="36" x14ac:dyDescent="0.25">
      <c r="A20" s="123" t="str">
        <f>VLOOKUP(B20,'[1]LISTADO ATM'!$A$2:$C$821,3,0)</f>
        <v>DISTRITO NACIONAL</v>
      </c>
      <c r="B20" s="123">
        <v>658</v>
      </c>
      <c r="C20" s="123" t="str">
        <f>VLOOKUP(B20,'[1]LISTADO ATM'!$A$2:$B$821,2,0)</f>
        <v>ATM Cámara de Cuentas</v>
      </c>
      <c r="D20" s="125" t="s">
        <v>2444</v>
      </c>
      <c r="E20" s="128" t="s">
        <v>2610</v>
      </c>
    </row>
    <row r="21" spans="1:5" ht="36" x14ac:dyDescent="0.25">
      <c r="A21" s="123" t="str">
        <f>VLOOKUP(B21,'[1]LISTADO ATM'!$A$2:$C$821,3,0)</f>
        <v>DISTRITO NACIONAL</v>
      </c>
      <c r="B21" s="123">
        <v>416</v>
      </c>
      <c r="C21" s="123" t="str">
        <f>VLOOKUP(B21,'[1]LISTADO ATM'!$A$2:$B$821,2,0)</f>
        <v xml:space="preserve">ATM Autobanco San Martín II </v>
      </c>
      <c r="D21" s="125" t="s">
        <v>2444</v>
      </c>
      <c r="E21" s="128" t="s">
        <v>2644</v>
      </c>
    </row>
    <row r="22" spans="1:5" ht="36" x14ac:dyDescent="0.25">
      <c r="A22" s="100" t="str">
        <f>VLOOKUP(B22,'[1]LISTADO ATM'!$A$2:$C$821,3,0)</f>
        <v>DISTRITO NACIONAL</v>
      </c>
      <c r="B22" s="123">
        <v>981</v>
      </c>
      <c r="C22" s="123" t="str">
        <f>VLOOKUP(B22,'[1]LISTADO ATM'!$A$2:$B$821,2,0)</f>
        <v xml:space="preserve">ATM Edificio 911 </v>
      </c>
      <c r="D22" s="125" t="s">
        <v>2444</v>
      </c>
      <c r="E22" s="134" t="s">
        <v>2641</v>
      </c>
    </row>
    <row r="23" spans="1:5" ht="36" x14ac:dyDescent="0.25">
      <c r="A23" s="123" t="str">
        <f>VLOOKUP(B23,'[1]LISTADO ATM'!$A$2:$C$821,3,0)</f>
        <v>DISTRITO NACIONAL</v>
      </c>
      <c r="B23" s="123">
        <v>486</v>
      </c>
      <c r="C23" s="123" t="str">
        <f>VLOOKUP(B23,'[1]LISTADO ATM'!$A$2:$B$821,2,0)</f>
        <v xml:space="preserve">ATM Olé La Caleta </v>
      </c>
      <c r="D23" s="125" t="s">
        <v>2444</v>
      </c>
      <c r="E23" s="128" t="s">
        <v>2630</v>
      </c>
    </row>
    <row r="24" spans="1:5" ht="36" x14ac:dyDescent="0.25">
      <c r="A24" s="123" t="str">
        <f>VLOOKUP(B24,'[1]LISTADO ATM'!$A$2:$C$821,3,0)</f>
        <v>DISTRITO NACIONAL</v>
      </c>
      <c r="B24" s="123">
        <v>160</v>
      </c>
      <c r="C24" s="123" t="str">
        <f>VLOOKUP(B24,'[1]LISTADO ATM'!$A$2:$B$821,2,0)</f>
        <v xml:space="preserve">ATM Oficina Herrera </v>
      </c>
      <c r="D24" s="125" t="s">
        <v>2444</v>
      </c>
      <c r="E24" s="128" t="s">
        <v>2651</v>
      </c>
    </row>
    <row r="25" spans="1:5" ht="54" x14ac:dyDescent="0.25">
      <c r="A25" s="100" t="str">
        <f>VLOOKUP(B25,'[1]LISTADO ATM'!$A$2:$C$821,3,0)</f>
        <v>NORTE</v>
      </c>
      <c r="B25" s="123">
        <v>728</v>
      </c>
      <c r="C25" s="123" t="str">
        <f>VLOOKUP(B25,'[1]LISTADO ATM'!$A$2:$B$821,2,0)</f>
        <v xml:space="preserve">ATM UNP La Vega Oficina Regional Norcentral </v>
      </c>
      <c r="D25" s="125" t="s">
        <v>2444</v>
      </c>
      <c r="E25" s="134" t="s">
        <v>2642</v>
      </c>
    </row>
    <row r="26" spans="1:5" ht="18" x14ac:dyDescent="0.25">
      <c r="A26" s="123" t="e">
        <f>VLOOKUP(B26,'[1]LISTADO ATM'!$A$2:$C$821,3,0)</f>
        <v>#N/A</v>
      </c>
      <c r="B26" s="123"/>
      <c r="C26" s="123" t="e">
        <f>VLOOKUP(B26,'[1]LISTADO ATM'!$A$2:$B$821,2,0)</f>
        <v>#N/A</v>
      </c>
      <c r="D26" s="125" t="s">
        <v>2444</v>
      </c>
      <c r="E26" s="128"/>
    </row>
    <row r="27" spans="1:5" ht="18.75" thickBot="1" x14ac:dyDescent="0.3">
      <c r="A27" s="123" t="e">
        <f>VLOOKUP(B27,'[1]LISTADO ATM'!$A$2:$C$821,3,0)</f>
        <v>#N/A</v>
      </c>
      <c r="B27" s="123"/>
      <c r="C27" s="123" t="e">
        <f>VLOOKUP(B27,'[1]LISTADO ATM'!$A$2:$B$821,2,0)</f>
        <v>#N/A</v>
      </c>
      <c r="D27" s="125" t="s">
        <v>2444</v>
      </c>
      <c r="E27" s="128"/>
    </row>
    <row r="28" spans="1:5" ht="18.75" thickBot="1" x14ac:dyDescent="0.3">
      <c r="A28" s="103" t="s">
        <v>2488</v>
      </c>
      <c r="B28" s="147">
        <f>COUNT(B19:B27)</f>
        <v>7</v>
      </c>
      <c r="C28" s="113"/>
      <c r="D28" s="113"/>
      <c r="E28" s="113"/>
    </row>
    <row r="29" spans="1:5" ht="15.75" thickBot="1" x14ac:dyDescent="0.3">
      <c r="B29" s="105"/>
      <c r="E29" s="105"/>
    </row>
    <row r="30" spans="1:5" ht="18.75" thickBot="1" x14ac:dyDescent="0.3">
      <c r="A30" s="161" t="s">
        <v>2571</v>
      </c>
      <c r="B30" s="162"/>
      <c r="C30" s="162"/>
      <c r="D30" s="162"/>
      <c r="E30" s="163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36" x14ac:dyDescent="0.25">
      <c r="A32" s="100" t="str">
        <f>VLOOKUP(B32,'[1]LISTADO ATM'!$A$2:$C$821,3,0)</f>
        <v>DISTRITO NACIONAL</v>
      </c>
      <c r="B32" s="123">
        <v>577</v>
      </c>
      <c r="C32" s="123" t="str">
        <f>VLOOKUP(B32,'[1]LISTADO ATM'!$A$2:$B$821,2,0)</f>
        <v xml:space="preserve">ATM Olé Ave. Duarte </v>
      </c>
      <c r="D32" s="114" t="s">
        <v>2516</v>
      </c>
      <c r="E32" s="134" t="s">
        <v>2589</v>
      </c>
    </row>
    <row r="33" spans="1:5" ht="36" x14ac:dyDescent="0.25">
      <c r="A33" s="100" t="str">
        <f>VLOOKUP(B33,'[1]LISTADO ATM'!$A$2:$C$821,3,0)</f>
        <v>DISTRITO NACIONAL</v>
      </c>
      <c r="B33" s="123">
        <v>408</v>
      </c>
      <c r="C33" s="123" t="str">
        <f>VLOOKUP(B33,'[1]LISTADO ATM'!$A$2:$B$821,2,0)</f>
        <v xml:space="preserve">ATM Autobanco Las Palmas de Herrera </v>
      </c>
      <c r="D33" s="114" t="s">
        <v>2516</v>
      </c>
      <c r="E33" s="134" t="s">
        <v>2611</v>
      </c>
    </row>
    <row r="34" spans="1:5" ht="36" x14ac:dyDescent="0.25">
      <c r="A34" s="100" t="str">
        <f>VLOOKUP(B34,'[1]LISTADO ATM'!$A$2:$C$821,3,0)</f>
        <v>DISTRITO NACIONAL</v>
      </c>
      <c r="B34" s="123">
        <v>607</v>
      </c>
      <c r="C34" s="123" t="str">
        <f>VLOOKUP(B34,'[1]LISTADO ATM'!$A$2:$B$821,2,0)</f>
        <v xml:space="preserve">ATM ONAPI </v>
      </c>
      <c r="D34" s="114" t="s">
        <v>2516</v>
      </c>
      <c r="E34" s="134" t="s">
        <v>2609</v>
      </c>
    </row>
    <row r="35" spans="1:5" ht="36" x14ac:dyDescent="0.25">
      <c r="A35" s="100" t="str">
        <f>VLOOKUP(B35,'[1]LISTADO ATM'!$A$2:$C$821,3,0)</f>
        <v>DISTRITO NACIONAL</v>
      </c>
      <c r="B35" s="123">
        <v>621</v>
      </c>
      <c r="C35" s="123" t="str">
        <f>VLOOKUP(B35,'[1]LISTADO ATM'!$A$2:$B$821,2,0)</f>
        <v xml:space="preserve">ATM CESAC  </v>
      </c>
      <c r="D35" s="114" t="s">
        <v>2516</v>
      </c>
      <c r="E35" s="134" t="s">
        <v>2608</v>
      </c>
    </row>
    <row r="36" spans="1:5" ht="36" x14ac:dyDescent="0.25">
      <c r="A36" s="100" t="str">
        <f>VLOOKUP(B36,'[1]LISTADO ATM'!$A$2:$C$821,3,0)</f>
        <v>DISTRITO NACIONAL</v>
      </c>
      <c r="B36" s="123">
        <v>149</v>
      </c>
      <c r="C36" s="123" t="str">
        <f>VLOOKUP(B36,'[1]LISTADO ATM'!$A$2:$B$821,2,0)</f>
        <v>ATM Estación Metro Concepción</v>
      </c>
      <c r="D36" s="114" t="s">
        <v>2516</v>
      </c>
      <c r="E36" s="134" t="s">
        <v>2599</v>
      </c>
    </row>
    <row r="37" spans="1:5" ht="36" x14ac:dyDescent="0.25">
      <c r="A37" s="100" t="str">
        <f>VLOOKUP(B37,'[1]LISTADO ATM'!$A$2:$C$821,3,0)</f>
        <v>DISTRITO NACIONAL</v>
      </c>
      <c r="B37" s="123">
        <v>125</v>
      </c>
      <c r="C37" s="123" t="str">
        <f>VLOOKUP(B37,'[1]LISTADO ATM'!$A$2:$B$821,2,0)</f>
        <v xml:space="preserve">ATM Dirección General de Aduanas II </v>
      </c>
      <c r="D37" s="114" t="s">
        <v>2516</v>
      </c>
      <c r="E37" s="134" t="s">
        <v>2650</v>
      </c>
    </row>
    <row r="38" spans="1:5" ht="36" x14ac:dyDescent="0.25">
      <c r="A38" s="100" t="str">
        <f>VLOOKUP(B38,'[1]LISTADO ATM'!$A$2:$C$821,3,0)</f>
        <v>DISTRITO NACIONAL</v>
      </c>
      <c r="B38" s="123">
        <v>578</v>
      </c>
      <c r="C38" s="123" t="str">
        <f>VLOOKUP(B38,'[1]LISTADO ATM'!$A$2:$B$821,2,0)</f>
        <v xml:space="preserve">ATM Procuraduría General de la República </v>
      </c>
      <c r="D38" s="114" t="s">
        <v>2516</v>
      </c>
      <c r="E38" s="134" t="s">
        <v>2649</v>
      </c>
    </row>
    <row r="39" spans="1:5" ht="36" x14ac:dyDescent="0.25">
      <c r="A39" s="100" t="str">
        <f>VLOOKUP(B39,'[1]LISTADO ATM'!$A$2:$C$821,3,0)</f>
        <v>DISTRITO NACIONAL</v>
      </c>
      <c r="B39" s="123">
        <v>790</v>
      </c>
      <c r="C39" s="123" t="str">
        <f>VLOOKUP(B39,'[1]LISTADO ATM'!$A$2:$B$821,2,0)</f>
        <v xml:space="preserve">ATM Oficina Bella Vista Mall I </v>
      </c>
      <c r="D39" s="114" t="s">
        <v>2516</v>
      </c>
      <c r="E39" s="134" t="s">
        <v>2643</v>
      </c>
    </row>
    <row r="40" spans="1:5" ht="18.75" thickBot="1" x14ac:dyDescent="0.3">
      <c r="A40" s="100" t="str">
        <f>VLOOKUP(B40,'[1]LISTADO ATM'!$A$2:$C$821,3,0)</f>
        <v>NORTE</v>
      </c>
      <c r="B40" s="123">
        <v>372</v>
      </c>
      <c r="C40" s="123" t="str">
        <f>VLOOKUP(B40,'[1]LISTADO ATM'!$A$2:$B$821,2,0)</f>
        <v>ATM Oficina Sánchez II</v>
      </c>
      <c r="D40" s="114" t="s">
        <v>2516</v>
      </c>
      <c r="E40" s="134" t="s">
        <v>2652</v>
      </c>
    </row>
    <row r="41" spans="1:5" ht="18.75" thickBot="1" x14ac:dyDescent="0.3">
      <c r="A41" s="103"/>
      <c r="B41" s="147">
        <f>COUNT(B32:B40)</f>
        <v>9</v>
      </c>
      <c r="C41" s="113"/>
      <c r="D41" s="151"/>
      <c r="E41" s="152"/>
    </row>
    <row r="42" spans="1:5" ht="15.75" thickBot="1" x14ac:dyDescent="0.3">
      <c r="B42" s="105"/>
      <c r="E42" s="105"/>
    </row>
    <row r="43" spans="1:5" ht="18" x14ac:dyDescent="0.25">
      <c r="A43" s="164" t="s">
        <v>2491</v>
      </c>
      <c r="B43" s="165"/>
      <c r="C43" s="165"/>
      <c r="D43" s="165"/>
      <c r="E43" s="166"/>
    </row>
    <row r="44" spans="1:5" ht="18" x14ac:dyDescent="0.25">
      <c r="A44" s="102" t="s">
        <v>15</v>
      </c>
      <c r="B44" s="111" t="s">
        <v>2419</v>
      </c>
      <c r="C44" s="104" t="s">
        <v>46</v>
      </c>
      <c r="D44" s="126" t="s">
        <v>2422</v>
      </c>
      <c r="E44" s="111" t="s">
        <v>2420</v>
      </c>
    </row>
    <row r="45" spans="1:5" ht="18" x14ac:dyDescent="0.25">
      <c r="A45" s="100" t="str">
        <f>VLOOKUP(B45,'[1]LISTADO ATM'!$A$2:$C$821,3,0)</f>
        <v>NORTE</v>
      </c>
      <c r="B45" s="123">
        <v>304</v>
      </c>
      <c r="C45" s="123" t="str">
        <f>VLOOKUP(B45,'[1]LISTADO ATM'!$A$2:$B$821,2,0)</f>
        <v xml:space="preserve">ATM Multicentro La Sirena Estrella Sadhala </v>
      </c>
      <c r="D45" s="140" t="s">
        <v>2515</v>
      </c>
      <c r="E45" s="134" t="s">
        <v>2646</v>
      </c>
    </row>
    <row r="46" spans="1:5" ht="36" x14ac:dyDescent="0.25">
      <c r="A46" s="100" t="str">
        <f>VLOOKUP(B46,'[1]LISTADO ATM'!$A$2:$C$821,3,0)</f>
        <v>DISTRITO NACIONAL</v>
      </c>
      <c r="B46" s="123">
        <v>231</v>
      </c>
      <c r="C46" s="123" t="str">
        <f>VLOOKUP(B46,'[1]LISTADO ATM'!$A$2:$B$821,2,0)</f>
        <v xml:space="preserve">ATM Oficina Zona Oriental </v>
      </c>
      <c r="D46" s="140" t="s">
        <v>2515</v>
      </c>
      <c r="E46" s="134" t="s">
        <v>2582</v>
      </c>
    </row>
    <row r="47" spans="1:5" ht="36" x14ac:dyDescent="0.25">
      <c r="A47" s="100" t="str">
        <f>VLOOKUP(B47,'[1]LISTADO ATM'!$A$2:$C$821,3,0)</f>
        <v>DISTRITO NACIONAL</v>
      </c>
      <c r="B47" s="123">
        <v>113</v>
      </c>
      <c r="C47" s="123" t="str">
        <f>VLOOKUP(B47,'[1]LISTADO ATM'!$A$2:$B$821,2,0)</f>
        <v xml:space="preserve">ATM Autoservicio Atalaya del Mar </v>
      </c>
      <c r="D47" s="140" t="s">
        <v>2515</v>
      </c>
      <c r="E47" s="134" t="s">
        <v>2645</v>
      </c>
    </row>
    <row r="48" spans="1:5" ht="18" x14ac:dyDescent="0.25">
      <c r="A48" s="100" t="str">
        <f>VLOOKUP(B48,'[1]LISTADO ATM'!$A$2:$C$821,3,0)</f>
        <v>NORTE</v>
      </c>
      <c r="B48" s="123">
        <v>256</v>
      </c>
      <c r="C48" s="123" t="str">
        <f>VLOOKUP(B48,'[1]LISTADO ATM'!$A$2:$B$821,2,0)</f>
        <v xml:space="preserve">ATM Oficina Licey Al Medio </v>
      </c>
      <c r="D48" s="140" t="s">
        <v>2515</v>
      </c>
      <c r="E48" s="134" t="s">
        <v>2640</v>
      </c>
    </row>
    <row r="49" spans="1:5" ht="36" x14ac:dyDescent="0.25">
      <c r="A49" s="100" t="str">
        <f>VLOOKUP(B49,'[1]LISTADO ATM'!$A$2:$C$821,3,0)</f>
        <v>DISTRITO NACIONAL</v>
      </c>
      <c r="B49" s="123">
        <v>908</v>
      </c>
      <c r="C49" s="123" t="str">
        <f>VLOOKUP(B49,'[1]LISTADO ATM'!$A$2:$B$821,2,0)</f>
        <v xml:space="preserve">ATM Oficina Plaza Botánika </v>
      </c>
      <c r="D49" s="140" t="s">
        <v>2515</v>
      </c>
      <c r="E49" s="134" t="s">
        <v>2637</v>
      </c>
    </row>
    <row r="50" spans="1:5" ht="18" x14ac:dyDescent="0.25">
      <c r="A50" s="100" t="str">
        <f>VLOOKUP(B50,'[1]LISTADO ATM'!$A$2:$C$821,3,0)</f>
        <v>SUR</v>
      </c>
      <c r="B50" s="123">
        <v>730</v>
      </c>
      <c r="C50" s="123" t="str">
        <f>VLOOKUP(B50,'[1]LISTADO ATM'!$A$2:$B$821,2,0)</f>
        <v xml:space="preserve">ATM Palacio de Justicia Barahona </v>
      </c>
      <c r="D50" s="123" t="s">
        <v>2518</v>
      </c>
      <c r="E50" s="134">
        <v>335862209</v>
      </c>
    </row>
    <row r="51" spans="1:5" ht="36" x14ac:dyDescent="0.25">
      <c r="A51" s="100" t="str">
        <f>VLOOKUP(B51,'[1]LISTADO ATM'!$A$2:$C$821,3,0)</f>
        <v>DISTRITO NACIONAL</v>
      </c>
      <c r="B51" s="123">
        <v>235</v>
      </c>
      <c r="C51" s="123" t="str">
        <f>VLOOKUP(B51,'[1]LISTADO ATM'!$A$2:$B$821,2,0)</f>
        <v xml:space="preserve">ATM Oficina Multicentro La Sirena San Isidro </v>
      </c>
      <c r="D51" s="123" t="s">
        <v>2518</v>
      </c>
      <c r="E51" s="134" t="s">
        <v>2614</v>
      </c>
    </row>
    <row r="52" spans="1:5" ht="18.75" thickBot="1" x14ac:dyDescent="0.3">
      <c r="A52" s="100" t="e">
        <f>VLOOKUP(B52,'[1]LISTADO ATM'!$A$2:$C$821,3,0)</f>
        <v>#N/A</v>
      </c>
      <c r="B52" s="123"/>
      <c r="C52" s="123" t="e">
        <f>VLOOKUP(B52,'[1]LISTADO ATM'!$A$2:$B$821,2,0)</f>
        <v>#N/A</v>
      </c>
      <c r="D52" s="140"/>
      <c r="E52" s="134"/>
    </row>
    <row r="53" spans="1:5" ht="18.75" thickBot="1" x14ac:dyDescent="0.3">
      <c r="A53" s="103" t="s">
        <v>2488</v>
      </c>
      <c r="B53" s="147">
        <f>COUNT(B45:B52)</f>
        <v>7</v>
      </c>
      <c r="C53" s="113"/>
      <c r="D53" s="127"/>
      <c r="E53" s="127"/>
    </row>
    <row r="54" spans="1:5" ht="15.75" thickBot="1" x14ac:dyDescent="0.3">
      <c r="B54" s="105"/>
      <c r="E54" s="105"/>
    </row>
    <row r="55" spans="1:5" ht="18.75" thickBot="1" x14ac:dyDescent="0.3">
      <c r="A55" s="181" t="s">
        <v>2492</v>
      </c>
      <c r="B55" s="182"/>
      <c r="C55" s="99" t="s">
        <v>2415</v>
      </c>
      <c r="D55" s="105"/>
      <c r="E55" s="105"/>
    </row>
    <row r="56" spans="1:5" ht="18.75" thickBot="1" x14ac:dyDescent="0.3">
      <c r="A56" s="129">
        <f>+B28+B41+B53</f>
        <v>23</v>
      </c>
      <c r="B56" s="130"/>
    </row>
    <row r="57" spans="1:5" ht="15.75" thickBot="1" x14ac:dyDescent="0.3">
      <c r="B57" s="105"/>
      <c r="E57" s="105"/>
    </row>
    <row r="58" spans="1:5" ht="18.75" thickBot="1" x14ac:dyDescent="0.3">
      <c r="A58" s="161" t="s">
        <v>2493</v>
      </c>
      <c r="B58" s="162"/>
      <c r="C58" s="162"/>
      <c r="D58" s="162"/>
      <c r="E58" s="163"/>
    </row>
    <row r="59" spans="1:5" ht="18" x14ac:dyDescent="0.25">
      <c r="A59" s="106" t="s">
        <v>15</v>
      </c>
      <c r="B59" s="111" t="s">
        <v>2419</v>
      </c>
      <c r="C59" s="104" t="s">
        <v>46</v>
      </c>
      <c r="D59" s="179" t="s">
        <v>2422</v>
      </c>
      <c r="E59" s="180"/>
    </row>
    <row r="60" spans="1:5" ht="36" x14ac:dyDescent="0.25">
      <c r="A60" s="123" t="str">
        <f>VLOOKUP(B60,'[1]LISTADO ATM'!$A$2:$C$821,3,0)</f>
        <v>DISTRITO NACIONAL</v>
      </c>
      <c r="B60" s="123">
        <v>235</v>
      </c>
      <c r="C60" s="123" t="str">
        <f>VLOOKUP(B60,'[1]LISTADO ATM'!$A$2:$B$821,2,0)</f>
        <v xml:space="preserve">ATM Oficina Multicentro La Sirena San Isidro </v>
      </c>
      <c r="D60" s="156" t="s">
        <v>2581</v>
      </c>
      <c r="E60" s="157"/>
    </row>
    <row r="61" spans="1:5" ht="36" x14ac:dyDescent="0.25">
      <c r="A61" s="123" t="str">
        <f>VLOOKUP(B61,'[1]LISTADO ATM'!$A$2:$C$821,3,0)</f>
        <v>DISTRITO NACIONAL</v>
      </c>
      <c r="B61" s="123">
        <v>790</v>
      </c>
      <c r="C61" s="123" t="str">
        <f>VLOOKUP(B61,'[1]LISTADO ATM'!$A$2:$B$821,2,0)</f>
        <v xml:space="preserve">ATM Oficina Bella Vista Mall I </v>
      </c>
      <c r="D61" s="156" t="s">
        <v>2581</v>
      </c>
      <c r="E61" s="157"/>
    </row>
    <row r="62" spans="1:5" ht="18" x14ac:dyDescent="0.25">
      <c r="A62" s="123" t="str">
        <f>VLOOKUP(B62,'[1]LISTADO ATM'!$A$2:$C$821,3,0)</f>
        <v>NORTE</v>
      </c>
      <c r="B62" s="123">
        <v>903</v>
      </c>
      <c r="C62" s="123" t="str">
        <f>VLOOKUP(B62,'[1]LISTADO ATM'!$A$2:$B$821,2,0)</f>
        <v xml:space="preserve">ATM Oficina La Vega Real I </v>
      </c>
      <c r="D62" s="156" t="s">
        <v>2574</v>
      </c>
      <c r="E62" s="157"/>
    </row>
    <row r="63" spans="1:5" ht="36" x14ac:dyDescent="0.25">
      <c r="A63" s="123" t="str">
        <f>VLOOKUP(B63,'[1]LISTADO ATM'!$A$2:$C$821,3,0)</f>
        <v>DISTRITO NACIONAL</v>
      </c>
      <c r="B63" s="123">
        <v>655</v>
      </c>
      <c r="C63" s="123" t="str">
        <f>VLOOKUP(B63,'[1]LISTADO ATM'!$A$2:$B$821,2,0)</f>
        <v>ATM Farmacia Sandra</v>
      </c>
      <c r="D63" s="156" t="s">
        <v>2495</v>
      </c>
      <c r="E63" s="157"/>
    </row>
    <row r="64" spans="1:5" ht="36" x14ac:dyDescent="0.25">
      <c r="A64" s="123" t="str">
        <f>VLOOKUP(B64,'[1]LISTADO ATM'!$A$2:$C$821,3,0)</f>
        <v>DISTRITO NACIONAL</v>
      </c>
      <c r="B64" s="123">
        <v>235</v>
      </c>
      <c r="C64" s="123" t="str">
        <f>VLOOKUP(B64,'[1]LISTADO ATM'!$A$2:$B$821,2,0)</f>
        <v xml:space="preserve">ATM Oficina Multicentro La Sirena San Isidro </v>
      </c>
      <c r="D64" s="156" t="s">
        <v>2495</v>
      </c>
      <c r="E64" s="157"/>
    </row>
    <row r="65" spans="1:5" ht="36" x14ac:dyDescent="0.25">
      <c r="A65" s="123" t="str">
        <f>VLOOKUP(B65,'[1]LISTADO ATM'!$A$2:$C$821,3,0)</f>
        <v>DISTRITO NACIONAL</v>
      </c>
      <c r="B65" s="123">
        <v>125</v>
      </c>
      <c r="C65" s="123" t="str">
        <f>VLOOKUP(B65,'[1]LISTADO ATM'!$A$2:$B$821,2,0)</f>
        <v xml:space="preserve">ATM Dirección General de Aduanas II </v>
      </c>
      <c r="D65" s="156" t="s">
        <v>2495</v>
      </c>
      <c r="E65" s="157"/>
    </row>
    <row r="66" spans="1:5" ht="18" x14ac:dyDescent="0.25">
      <c r="A66" s="123" t="str">
        <f>VLOOKUP(B66,'[1]LISTADO ATM'!$A$2:$C$821,3,0)</f>
        <v>SUR</v>
      </c>
      <c r="B66" s="123">
        <v>619</v>
      </c>
      <c r="C66" s="123" t="str">
        <f>VLOOKUP(B66,'[1]LISTADO ATM'!$A$2:$B$821,2,0)</f>
        <v xml:space="preserve">ATM Academia P.N. Hatillo (San Cristóbal) </v>
      </c>
      <c r="D66" s="156" t="s">
        <v>2495</v>
      </c>
      <c r="E66" s="157"/>
    </row>
    <row r="67" spans="1:5" ht="18" x14ac:dyDescent="0.25">
      <c r="A67" s="123" t="str">
        <f>VLOOKUP(B67,'[1]LISTADO ATM'!$A$2:$C$821,3,0)</f>
        <v>ESTE</v>
      </c>
      <c r="B67" s="123">
        <v>608</v>
      </c>
      <c r="C67" s="123" t="str">
        <f>VLOOKUP(B67,'[1]LISTADO ATM'!$A$2:$B$821,2,0)</f>
        <v xml:space="preserve">ATM Oficina Jumbo (San Pedro) </v>
      </c>
      <c r="D67" s="156" t="s">
        <v>2495</v>
      </c>
      <c r="E67" s="157"/>
    </row>
    <row r="68" spans="1:5" ht="36" x14ac:dyDescent="0.25">
      <c r="A68" s="123" t="str">
        <f>VLOOKUP(B68,'[1]LISTADO ATM'!$A$2:$C$821,3,0)</f>
        <v>DISTRITO NACIONAL</v>
      </c>
      <c r="B68" s="123">
        <v>596</v>
      </c>
      <c r="C68" s="123" t="str">
        <f>VLOOKUP(B68,'[1]LISTADO ATM'!$A$2:$B$821,2,0)</f>
        <v xml:space="preserve">ATM Autobanco Malecón Center </v>
      </c>
      <c r="D68" s="156" t="s">
        <v>2495</v>
      </c>
      <c r="E68" s="157"/>
    </row>
    <row r="69" spans="1:5" ht="36" x14ac:dyDescent="0.25">
      <c r="A69" s="123" t="str">
        <f>VLOOKUP(B69,'[1]LISTADO ATM'!$A$2:$C$821,3,0)</f>
        <v>DISTRITO NACIONAL</v>
      </c>
      <c r="B69" s="123">
        <v>561</v>
      </c>
      <c r="C69" s="123" t="str">
        <f>VLOOKUP(B69,'[1]LISTADO ATM'!$A$2:$B$821,2,0)</f>
        <v xml:space="preserve">ATM Comando Regional P.N. S.D. Este </v>
      </c>
      <c r="D69" s="156" t="s">
        <v>2574</v>
      </c>
      <c r="E69" s="157"/>
    </row>
    <row r="70" spans="1:5" ht="18" x14ac:dyDescent="0.25">
      <c r="A70" s="123" t="str">
        <f>VLOOKUP(B70,'[1]LISTADO ATM'!$A$2:$C$821,3,0)</f>
        <v>ESTE</v>
      </c>
      <c r="B70" s="123">
        <v>480</v>
      </c>
      <c r="C70" s="123" t="str">
        <f>VLOOKUP(B70,'[1]LISTADO ATM'!$A$2:$B$821,2,0)</f>
        <v>ATM UNP Farmaconal Higuey</v>
      </c>
      <c r="D70" s="156" t="s">
        <v>2574</v>
      </c>
      <c r="E70" s="157"/>
    </row>
    <row r="71" spans="1:5" ht="36" x14ac:dyDescent="0.25">
      <c r="A71" s="123" t="str">
        <f>VLOOKUP(B71,'[1]LISTADO ATM'!$A$2:$C$821,3,0)</f>
        <v>DISTRITO NACIONAL</v>
      </c>
      <c r="B71" s="123">
        <v>655</v>
      </c>
      <c r="C71" s="123" t="str">
        <f>VLOOKUP(B71,'[1]LISTADO ATM'!$A$2:$B$821,2,0)</f>
        <v>ATM Farmacia Sandra</v>
      </c>
      <c r="D71" s="156" t="s">
        <v>2495</v>
      </c>
      <c r="E71" s="157"/>
    </row>
    <row r="72" spans="1:5" ht="36" x14ac:dyDescent="0.25">
      <c r="A72" s="123" t="str">
        <f>VLOOKUP(B72,'[1]LISTADO ATM'!$A$2:$C$821,3,0)</f>
        <v>DISTRITO NACIONAL</v>
      </c>
      <c r="B72" s="123">
        <v>557</v>
      </c>
      <c r="C72" s="123" t="str">
        <f>VLOOKUP(B72,'[1]LISTADO ATM'!$A$2:$B$821,2,0)</f>
        <v xml:space="preserve">ATM Multicentro La Sirena Ave. Mella </v>
      </c>
      <c r="D72" s="156" t="s">
        <v>2574</v>
      </c>
      <c r="E72" s="157"/>
    </row>
    <row r="73" spans="1:5" ht="18" x14ac:dyDescent="0.25">
      <c r="A73" s="123" t="str">
        <f>VLOOKUP(B73,'[1]LISTADO ATM'!$A$2:$C$821,3,0)</f>
        <v>SUR</v>
      </c>
      <c r="B73" s="123">
        <v>891</v>
      </c>
      <c r="C73" s="123" t="str">
        <f>VLOOKUP(B73,'[1]LISTADO ATM'!$A$2:$B$821,2,0)</f>
        <v xml:space="preserve">ATM Estación Texaco (Barahona) </v>
      </c>
      <c r="D73" s="156" t="s">
        <v>2495</v>
      </c>
      <c r="E73" s="157"/>
    </row>
    <row r="74" spans="1:5" ht="18" x14ac:dyDescent="0.25">
      <c r="A74" s="123" t="str">
        <f>VLOOKUP(B74,'[1]LISTADO ATM'!$A$2:$C$821,3,0)</f>
        <v>SUR</v>
      </c>
      <c r="B74" s="123">
        <v>995</v>
      </c>
      <c r="C74" s="123" t="str">
        <f>VLOOKUP(B74,'[1]LISTADO ATM'!$A$2:$B$821,2,0)</f>
        <v xml:space="preserve">ATM Oficina San Cristobal III (Lobby) </v>
      </c>
      <c r="D74" s="156" t="s">
        <v>2495</v>
      </c>
      <c r="E74" s="157"/>
    </row>
    <row r="75" spans="1:5" ht="18.75" thickBot="1" x14ac:dyDescent="0.3">
      <c r="A75" s="103" t="s">
        <v>2488</v>
      </c>
      <c r="B75" s="141">
        <f>COUNT(B60:B74)</f>
        <v>15</v>
      </c>
      <c r="C75" s="131"/>
      <c r="D75" s="131"/>
      <c r="E75" s="132"/>
    </row>
  </sheetData>
  <mergeCells count="27">
    <mergeCell ref="D64:E64"/>
    <mergeCell ref="D65:E65"/>
    <mergeCell ref="A30:E30"/>
    <mergeCell ref="D59:E59"/>
    <mergeCell ref="D60:E60"/>
    <mergeCell ref="D61:E61"/>
    <mergeCell ref="D62:E62"/>
    <mergeCell ref="D63:E63"/>
    <mergeCell ref="A55:B55"/>
    <mergeCell ref="A58:E58"/>
    <mergeCell ref="C15:E15"/>
    <mergeCell ref="A17:E17"/>
    <mergeCell ref="A43:E43"/>
    <mergeCell ref="A1:E1"/>
    <mergeCell ref="A2:E2"/>
    <mergeCell ref="A7:E7"/>
    <mergeCell ref="C10:E10"/>
    <mergeCell ref="A12:E12"/>
    <mergeCell ref="D71:E71"/>
    <mergeCell ref="D72:E72"/>
    <mergeCell ref="D73:E73"/>
    <mergeCell ref="D74:E74"/>
    <mergeCell ref="D66:E66"/>
    <mergeCell ref="D67:E67"/>
    <mergeCell ref="D68:E68"/>
    <mergeCell ref="D69:E69"/>
    <mergeCell ref="D70:E70"/>
  </mergeCells>
  <phoneticPr fontId="46" type="noConversion"/>
  <conditionalFormatting sqref="E30">
    <cfRule type="duplicateValues" dxfId="308" priority="210"/>
  </conditionalFormatting>
  <conditionalFormatting sqref="E30">
    <cfRule type="duplicateValues" dxfId="307" priority="209"/>
  </conditionalFormatting>
  <conditionalFormatting sqref="E30">
    <cfRule type="duplicateValues" dxfId="306" priority="211"/>
  </conditionalFormatting>
  <conditionalFormatting sqref="E75 E41:E43 E28:E29 E1:E7 E53:E59 E10:E12 E15:E17">
    <cfRule type="duplicateValues" dxfId="305" priority="212"/>
  </conditionalFormatting>
  <conditionalFormatting sqref="E75 E28:E30 E1:E7 E41:E43 E53:E59 E15:E17 E10:E12">
    <cfRule type="duplicateValues" dxfId="304" priority="213"/>
    <cfRule type="duplicateValues" dxfId="303" priority="214"/>
  </conditionalFormatting>
  <conditionalFormatting sqref="E49">
    <cfRule type="duplicateValues" dxfId="302" priority="206"/>
  </conditionalFormatting>
  <conditionalFormatting sqref="E49">
    <cfRule type="duplicateValues" dxfId="301" priority="207"/>
    <cfRule type="duplicateValues" dxfId="300" priority="208"/>
  </conditionalFormatting>
  <conditionalFormatting sqref="E50">
    <cfRule type="duplicateValues" dxfId="299" priority="203"/>
  </conditionalFormatting>
  <conditionalFormatting sqref="E50">
    <cfRule type="duplicateValues" dxfId="298" priority="204"/>
    <cfRule type="duplicateValues" dxfId="297" priority="205"/>
  </conditionalFormatting>
  <conditionalFormatting sqref="E26">
    <cfRule type="duplicateValues" dxfId="296" priority="215"/>
  </conditionalFormatting>
  <conditionalFormatting sqref="E26">
    <cfRule type="duplicateValues" dxfId="295" priority="216"/>
    <cfRule type="duplicateValues" dxfId="294" priority="217"/>
  </conditionalFormatting>
  <conditionalFormatting sqref="B27">
    <cfRule type="duplicateValues" dxfId="293" priority="202"/>
  </conditionalFormatting>
  <conditionalFormatting sqref="E27">
    <cfRule type="duplicateValues" dxfId="292" priority="199"/>
  </conditionalFormatting>
  <conditionalFormatting sqref="E27">
    <cfRule type="duplicateValues" dxfId="291" priority="200"/>
    <cfRule type="duplicateValues" dxfId="290" priority="201"/>
  </conditionalFormatting>
  <conditionalFormatting sqref="B27">
    <cfRule type="duplicateValues" dxfId="289" priority="198"/>
  </conditionalFormatting>
  <conditionalFormatting sqref="E27">
    <cfRule type="duplicateValues" dxfId="288" priority="197"/>
  </conditionalFormatting>
  <conditionalFormatting sqref="B9">
    <cfRule type="duplicateValues" dxfId="287" priority="196"/>
  </conditionalFormatting>
  <conditionalFormatting sqref="B9">
    <cfRule type="duplicateValues" dxfId="286" priority="194"/>
    <cfRule type="duplicateValues" dxfId="285" priority="195"/>
  </conditionalFormatting>
  <conditionalFormatting sqref="E14">
    <cfRule type="duplicateValues" dxfId="284" priority="188"/>
  </conditionalFormatting>
  <conditionalFormatting sqref="E14">
    <cfRule type="duplicateValues" dxfId="283" priority="189"/>
    <cfRule type="duplicateValues" dxfId="282" priority="190"/>
  </conditionalFormatting>
  <conditionalFormatting sqref="B14">
    <cfRule type="duplicateValues" dxfId="281" priority="186"/>
    <cfRule type="duplicateValues" dxfId="280" priority="187"/>
  </conditionalFormatting>
  <conditionalFormatting sqref="B14">
    <cfRule type="duplicateValues" dxfId="279" priority="191"/>
  </conditionalFormatting>
  <conditionalFormatting sqref="E14">
    <cfRule type="duplicateValues" dxfId="278" priority="192"/>
  </conditionalFormatting>
  <conditionalFormatting sqref="B14">
    <cfRule type="duplicateValues" dxfId="277" priority="193"/>
  </conditionalFormatting>
  <conditionalFormatting sqref="B14">
    <cfRule type="duplicateValues" dxfId="276" priority="185"/>
  </conditionalFormatting>
  <conditionalFormatting sqref="E37">
    <cfRule type="duplicateValues" dxfId="275" priority="218"/>
    <cfRule type="duplicateValues" dxfId="274" priority="219"/>
  </conditionalFormatting>
  <conditionalFormatting sqref="E37">
    <cfRule type="duplicateValues" dxfId="273" priority="220"/>
  </conditionalFormatting>
  <conditionalFormatting sqref="E75 E1:E7 E15:E17 E37:E38 E49:E51 E28:E30 E41:E43 E53:E60 E10:E12 E26">
    <cfRule type="duplicateValues" dxfId="272" priority="221"/>
  </conditionalFormatting>
  <conditionalFormatting sqref="B74:B75 B40:B44 B67 B25:B32 B37:B38 B49:B60 B1:B18">
    <cfRule type="duplicateValues" dxfId="271" priority="184"/>
  </conditionalFormatting>
  <conditionalFormatting sqref="B52">
    <cfRule type="duplicateValues" dxfId="270" priority="222"/>
  </conditionalFormatting>
  <conditionalFormatting sqref="E52">
    <cfRule type="duplicateValues" dxfId="269" priority="223"/>
  </conditionalFormatting>
  <conditionalFormatting sqref="E52">
    <cfRule type="duplicateValues" dxfId="268" priority="224"/>
    <cfRule type="duplicateValues" dxfId="267" priority="225"/>
  </conditionalFormatting>
  <conditionalFormatting sqref="E51">
    <cfRule type="duplicateValues" dxfId="266" priority="226"/>
  </conditionalFormatting>
  <conditionalFormatting sqref="E51">
    <cfRule type="duplicateValues" dxfId="265" priority="227"/>
    <cfRule type="duplicateValues" dxfId="264" priority="228"/>
  </conditionalFormatting>
  <conditionalFormatting sqref="B74:B75 B40:B44 B15:B18 B10:B13 B67 B25:B32 B37:B38 B49:B60 B1:B8">
    <cfRule type="duplicateValues" dxfId="263" priority="229"/>
    <cfRule type="duplicateValues" dxfId="262" priority="230"/>
  </conditionalFormatting>
  <conditionalFormatting sqref="B74:B75 B40:B44 B15:B18 B10:B13 B67 B25:B32 B37:B38 B49:B60 B1:B8">
    <cfRule type="duplicateValues" dxfId="261" priority="231"/>
  </conditionalFormatting>
  <conditionalFormatting sqref="B74:B75 B41:B44 B37:B38 B10:B13 B15:B18 B26:B31 B67 B49:B60 B1:B8">
    <cfRule type="duplicateValues" dxfId="260" priority="232"/>
  </conditionalFormatting>
  <conditionalFormatting sqref="B74:B75 B40:B44 B67 B25:B32 B37:B38 B49:B60 B1:B18">
    <cfRule type="duplicateValues" dxfId="259" priority="233"/>
    <cfRule type="duplicateValues" dxfId="258" priority="234"/>
  </conditionalFormatting>
  <conditionalFormatting sqref="B9">
    <cfRule type="duplicateValues" dxfId="257" priority="181"/>
  </conditionalFormatting>
  <conditionalFormatting sqref="E9">
    <cfRule type="duplicateValues" dxfId="256" priority="180"/>
  </conditionalFormatting>
  <conditionalFormatting sqref="E9">
    <cfRule type="duplicateValues" dxfId="255" priority="182"/>
    <cfRule type="duplicateValues" dxfId="254" priority="183"/>
  </conditionalFormatting>
  <conditionalFormatting sqref="E38">
    <cfRule type="duplicateValues" dxfId="253" priority="235"/>
    <cfRule type="duplicateValues" dxfId="252" priority="236"/>
  </conditionalFormatting>
  <conditionalFormatting sqref="E38">
    <cfRule type="duplicateValues" dxfId="251" priority="237"/>
  </conditionalFormatting>
  <conditionalFormatting sqref="B40 B32">
    <cfRule type="duplicateValues" dxfId="250" priority="238"/>
  </conditionalFormatting>
  <conditionalFormatting sqref="E40 E32">
    <cfRule type="duplicateValues" dxfId="249" priority="239"/>
  </conditionalFormatting>
  <conditionalFormatting sqref="E40 E32">
    <cfRule type="duplicateValues" dxfId="248" priority="240"/>
    <cfRule type="duplicateValues" dxfId="247" priority="241"/>
  </conditionalFormatting>
  <conditionalFormatting sqref="B39">
    <cfRule type="duplicateValues" dxfId="246" priority="170"/>
  </conditionalFormatting>
  <conditionalFormatting sqref="B39">
    <cfRule type="duplicateValues" dxfId="245" priority="171"/>
    <cfRule type="duplicateValues" dxfId="244" priority="172"/>
  </conditionalFormatting>
  <conditionalFormatting sqref="B39">
    <cfRule type="duplicateValues" dxfId="243" priority="173"/>
  </conditionalFormatting>
  <conditionalFormatting sqref="B39">
    <cfRule type="duplicateValues" dxfId="242" priority="174"/>
    <cfRule type="duplicateValues" dxfId="241" priority="175"/>
  </conditionalFormatting>
  <conditionalFormatting sqref="B39">
    <cfRule type="duplicateValues" dxfId="240" priority="176"/>
  </conditionalFormatting>
  <conditionalFormatting sqref="E39">
    <cfRule type="duplicateValues" dxfId="239" priority="177"/>
  </conditionalFormatting>
  <conditionalFormatting sqref="E39">
    <cfRule type="duplicateValues" dxfId="238" priority="178"/>
    <cfRule type="duplicateValues" dxfId="237" priority="179"/>
  </conditionalFormatting>
  <conditionalFormatting sqref="E60">
    <cfRule type="duplicateValues" dxfId="236" priority="242"/>
  </conditionalFormatting>
  <conditionalFormatting sqref="E60">
    <cfRule type="duplicateValues" dxfId="235" priority="243"/>
    <cfRule type="duplicateValues" dxfId="234" priority="244"/>
  </conditionalFormatting>
  <conditionalFormatting sqref="B67 B74">
    <cfRule type="duplicateValues" dxfId="233" priority="245"/>
  </conditionalFormatting>
  <conditionalFormatting sqref="B75 B54:B58 B37:B38 B42:B43 B29:B30 B16:B17 B11:B12 B60 B49:B52 B26 B1:B7">
    <cfRule type="duplicateValues" dxfId="232" priority="246"/>
  </conditionalFormatting>
  <conditionalFormatting sqref="B25">
    <cfRule type="duplicateValues" dxfId="231" priority="247"/>
  </conditionalFormatting>
  <conditionalFormatting sqref="E25">
    <cfRule type="duplicateValues" dxfId="230" priority="248"/>
  </conditionalFormatting>
  <conditionalFormatting sqref="E25">
    <cfRule type="duplicateValues" dxfId="229" priority="249"/>
    <cfRule type="duplicateValues" dxfId="228" priority="250"/>
  </conditionalFormatting>
  <conditionalFormatting sqref="E61">
    <cfRule type="duplicateValues" dxfId="227" priority="164"/>
  </conditionalFormatting>
  <conditionalFormatting sqref="E61">
    <cfRule type="duplicateValues" dxfId="226" priority="165"/>
    <cfRule type="duplicateValues" dxfId="225" priority="166"/>
  </conditionalFormatting>
  <conditionalFormatting sqref="E61">
    <cfRule type="duplicateValues" dxfId="224" priority="167"/>
  </conditionalFormatting>
  <conditionalFormatting sqref="E62">
    <cfRule type="duplicateValues" dxfId="223" priority="160"/>
  </conditionalFormatting>
  <conditionalFormatting sqref="E62">
    <cfRule type="duplicateValues" dxfId="222" priority="161"/>
    <cfRule type="duplicateValues" dxfId="221" priority="162"/>
  </conditionalFormatting>
  <conditionalFormatting sqref="E62">
    <cfRule type="duplicateValues" dxfId="220" priority="163"/>
  </conditionalFormatting>
  <conditionalFormatting sqref="E63">
    <cfRule type="duplicateValues" dxfId="219" priority="156"/>
  </conditionalFormatting>
  <conditionalFormatting sqref="E63">
    <cfRule type="duplicateValues" dxfId="218" priority="157"/>
    <cfRule type="duplicateValues" dxfId="217" priority="158"/>
  </conditionalFormatting>
  <conditionalFormatting sqref="E63">
    <cfRule type="duplicateValues" dxfId="216" priority="159"/>
  </conditionalFormatting>
  <conditionalFormatting sqref="B61:B63">
    <cfRule type="duplicateValues" dxfId="215" priority="168"/>
  </conditionalFormatting>
  <conditionalFormatting sqref="B63">
    <cfRule type="duplicateValues" dxfId="214" priority="169"/>
  </conditionalFormatting>
  <conditionalFormatting sqref="B64:B66">
    <cfRule type="duplicateValues" dxfId="213" priority="147"/>
  </conditionalFormatting>
  <conditionalFormatting sqref="B64:B66">
    <cfRule type="duplicateValues" dxfId="212" priority="148"/>
    <cfRule type="duplicateValues" dxfId="211" priority="149"/>
  </conditionalFormatting>
  <conditionalFormatting sqref="B64:B66">
    <cfRule type="duplicateValues" dxfId="210" priority="150"/>
  </conditionalFormatting>
  <conditionalFormatting sqref="B64:B66">
    <cfRule type="duplicateValues" dxfId="209" priority="151"/>
  </conditionalFormatting>
  <conditionalFormatting sqref="B64:B66">
    <cfRule type="duplicateValues" dxfId="208" priority="152"/>
    <cfRule type="duplicateValues" dxfId="207" priority="153"/>
  </conditionalFormatting>
  <conditionalFormatting sqref="B64:B65">
    <cfRule type="duplicateValues" dxfId="206" priority="154"/>
  </conditionalFormatting>
  <conditionalFormatting sqref="B66">
    <cfRule type="duplicateValues" dxfId="205" priority="155"/>
  </conditionalFormatting>
  <conditionalFormatting sqref="B61:B63">
    <cfRule type="duplicateValues" dxfId="204" priority="251"/>
    <cfRule type="duplicateValues" dxfId="203" priority="252"/>
  </conditionalFormatting>
  <conditionalFormatting sqref="B61:B62">
    <cfRule type="duplicateValues" dxfId="202" priority="253"/>
  </conditionalFormatting>
  <conditionalFormatting sqref="B72:B73">
    <cfRule type="duplicateValues" dxfId="201" priority="138"/>
  </conditionalFormatting>
  <conditionalFormatting sqref="B72:B73">
    <cfRule type="duplicateValues" dxfId="200" priority="139"/>
    <cfRule type="duplicateValues" dxfId="199" priority="140"/>
  </conditionalFormatting>
  <conditionalFormatting sqref="B72:B73">
    <cfRule type="duplicateValues" dxfId="198" priority="141"/>
  </conditionalFormatting>
  <conditionalFormatting sqref="B72:B73">
    <cfRule type="duplicateValues" dxfId="197" priority="142"/>
  </conditionalFormatting>
  <conditionalFormatting sqref="B72:B73">
    <cfRule type="duplicateValues" dxfId="196" priority="143"/>
    <cfRule type="duplicateValues" dxfId="195" priority="144"/>
  </conditionalFormatting>
  <conditionalFormatting sqref="B72">
    <cfRule type="duplicateValues" dxfId="194" priority="145"/>
  </conditionalFormatting>
  <conditionalFormatting sqref="B73">
    <cfRule type="duplicateValues" dxfId="193" priority="146"/>
  </conditionalFormatting>
  <conditionalFormatting sqref="B70:B71">
    <cfRule type="duplicateValues" dxfId="192" priority="129"/>
  </conditionalFormatting>
  <conditionalFormatting sqref="B70:B71">
    <cfRule type="duplicateValues" dxfId="191" priority="130"/>
    <cfRule type="duplicateValues" dxfId="190" priority="131"/>
  </conditionalFormatting>
  <conditionalFormatting sqref="B70:B71">
    <cfRule type="duplicateValues" dxfId="189" priority="132"/>
  </conditionalFormatting>
  <conditionalFormatting sqref="B70:B71">
    <cfRule type="duplicateValues" dxfId="188" priority="133"/>
  </conditionalFormatting>
  <conditionalFormatting sqref="B70:B71">
    <cfRule type="duplicateValues" dxfId="187" priority="134"/>
    <cfRule type="duplicateValues" dxfId="186" priority="135"/>
  </conditionalFormatting>
  <conditionalFormatting sqref="B70">
    <cfRule type="duplicateValues" dxfId="185" priority="136"/>
  </conditionalFormatting>
  <conditionalFormatting sqref="B71">
    <cfRule type="duplicateValues" dxfId="184" priority="137"/>
  </conditionalFormatting>
  <conditionalFormatting sqref="B68:B69">
    <cfRule type="duplicateValues" dxfId="183" priority="120"/>
  </conditionalFormatting>
  <conditionalFormatting sqref="B68:B69">
    <cfRule type="duplicateValues" dxfId="182" priority="121"/>
    <cfRule type="duplicateValues" dxfId="181" priority="122"/>
  </conditionalFormatting>
  <conditionalFormatting sqref="B68:B69">
    <cfRule type="duplicateValues" dxfId="180" priority="123"/>
  </conditionalFormatting>
  <conditionalFormatting sqref="B68:B69">
    <cfRule type="duplicateValues" dxfId="179" priority="124"/>
  </conditionalFormatting>
  <conditionalFormatting sqref="B68:B69">
    <cfRule type="duplicateValues" dxfId="178" priority="125"/>
    <cfRule type="duplicateValues" dxfId="177" priority="126"/>
  </conditionalFormatting>
  <conditionalFormatting sqref="B68">
    <cfRule type="duplicateValues" dxfId="176" priority="127"/>
  </conditionalFormatting>
  <conditionalFormatting sqref="B69">
    <cfRule type="duplicateValues" dxfId="175" priority="128"/>
  </conditionalFormatting>
  <conditionalFormatting sqref="E69">
    <cfRule type="duplicateValues" dxfId="174" priority="116"/>
  </conditionalFormatting>
  <conditionalFormatting sqref="E69">
    <cfRule type="duplicateValues" dxfId="173" priority="117"/>
    <cfRule type="duplicateValues" dxfId="172" priority="118"/>
  </conditionalFormatting>
  <conditionalFormatting sqref="E69">
    <cfRule type="duplicateValues" dxfId="171" priority="119"/>
  </conditionalFormatting>
  <conditionalFormatting sqref="E70">
    <cfRule type="duplicateValues" dxfId="170" priority="112"/>
  </conditionalFormatting>
  <conditionalFormatting sqref="E70">
    <cfRule type="duplicateValues" dxfId="169" priority="113"/>
    <cfRule type="duplicateValues" dxfId="168" priority="114"/>
  </conditionalFormatting>
  <conditionalFormatting sqref="E70">
    <cfRule type="duplicateValues" dxfId="167" priority="115"/>
  </conditionalFormatting>
  <conditionalFormatting sqref="E72">
    <cfRule type="duplicateValues" dxfId="166" priority="108"/>
  </conditionalFormatting>
  <conditionalFormatting sqref="E72">
    <cfRule type="duplicateValues" dxfId="165" priority="109"/>
    <cfRule type="duplicateValues" dxfId="164" priority="110"/>
  </conditionalFormatting>
  <conditionalFormatting sqref="E72">
    <cfRule type="duplicateValues" dxfId="163" priority="111"/>
  </conditionalFormatting>
  <conditionalFormatting sqref="E64:E68">
    <cfRule type="duplicateValues" dxfId="162" priority="104"/>
  </conditionalFormatting>
  <conditionalFormatting sqref="E64:E68">
    <cfRule type="duplicateValues" dxfId="161" priority="105"/>
    <cfRule type="duplicateValues" dxfId="160" priority="106"/>
  </conditionalFormatting>
  <conditionalFormatting sqref="E64:E68">
    <cfRule type="duplicateValues" dxfId="159" priority="107"/>
  </conditionalFormatting>
  <conditionalFormatting sqref="E71">
    <cfRule type="duplicateValues" dxfId="158" priority="100"/>
  </conditionalFormatting>
  <conditionalFormatting sqref="E71">
    <cfRule type="duplicateValues" dxfId="157" priority="101"/>
    <cfRule type="duplicateValues" dxfId="156" priority="102"/>
  </conditionalFormatting>
  <conditionalFormatting sqref="E71">
    <cfRule type="duplicateValues" dxfId="155" priority="103"/>
  </conditionalFormatting>
  <conditionalFormatting sqref="E73:E74">
    <cfRule type="duplicateValues" dxfId="154" priority="96"/>
  </conditionalFormatting>
  <conditionalFormatting sqref="E73:E74">
    <cfRule type="duplicateValues" dxfId="153" priority="97"/>
    <cfRule type="duplicateValues" dxfId="152" priority="98"/>
  </conditionalFormatting>
  <conditionalFormatting sqref="E73:E74">
    <cfRule type="duplicateValues" dxfId="151" priority="99"/>
  </conditionalFormatting>
  <conditionalFormatting sqref="E23">
    <cfRule type="duplicateValues" dxfId="150" priority="81"/>
  </conditionalFormatting>
  <conditionalFormatting sqref="E23">
    <cfRule type="duplicateValues" dxfId="149" priority="82"/>
    <cfRule type="duplicateValues" dxfId="148" priority="83"/>
  </conditionalFormatting>
  <conditionalFormatting sqref="B24">
    <cfRule type="duplicateValues" dxfId="147" priority="80"/>
  </conditionalFormatting>
  <conditionalFormatting sqref="E24">
    <cfRule type="duplicateValues" dxfId="146" priority="77"/>
  </conditionalFormatting>
  <conditionalFormatting sqref="E24">
    <cfRule type="duplicateValues" dxfId="145" priority="78"/>
    <cfRule type="duplicateValues" dxfId="144" priority="79"/>
  </conditionalFormatting>
  <conditionalFormatting sqref="B24">
    <cfRule type="duplicateValues" dxfId="143" priority="76"/>
  </conditionalFormatting>
  <conditionalFormatting sqref="E24">
    <cfRule type="duplicateValues" dxfId="142" priority="75"/>
  </conditionalFormatting>
  <conditionalFormatting sqref="E23">
    <cfRule type="duplicateValues" dxfId="141" priority="84"/>
  </conditionalFormatting>
  <conditionalFormatting sqref="B22:B24">
    <cfRule type="duplicateValues" dxfId="140" priority="74"/>
  </conditionalFormatting>
  <conditionalFormatting sqref="B22:B24">
    <cfRule type="duplicateValues" dxfId="139" priority="85"/>
    <cfRule type="duplicateValues" dxfId="138" priority="86"/>
  </conditionalFormatting>
  <conditionalFormatting sqref="B22:B24">
    <cfRule type="duplicateValues" dxfId="137" priority="87"/>
  </conditionalFormatting>
  <conditionalFormatting sqref="B23:B24">
    <cfRule type="duplicateValues" dxfId="136" priority="88"/>
  </conditionalFormatting>
  <conditionalFormatting sqref="B22:B24">
    <cfRule type="duplicateValues" dxfId="135" priority="89"/>
    <cfRule type="duplicateValues" dxfId="134" priority="90"/>
  </conditionalFormatting>
  <conditionalFormatting sqref="B23">
    <cfRule type="duplicateValues" dxfId="133" priority="91"/>
  </conditionalFormatting>
  <conditionalFormatting sqref="B22">
    <cfRule type="duplicateValues" dxfId="132" priority="92"/>
  </conditionalFormatting>
  <conditionalFormatting sqref="E22">
    <cfRule type="duplicateValues" dxfId="131" priority="93"/>
  </conditionalFormatting>
  <conditionalFormatting sqref="E22">
    <cfRule type="duplicateValues" dxfId="130" priority="94"/>
    <cfRule type="duplicateValues" dxfId="129" priority="95"/>
  </conditionalFormatting>
  <conditionalFormatting sqref="E20">
    <cfRule type="duplicateValues" dxfId="128" priority="59"/>
  </conditionalFormatting>
  <conditionalFormatting sqref="E20">
    <cfRule type="duplicateValues" dxfId="127" priority="60"/>
    <cfRule type="duplicateValues" dxfId="126" priority="61"/>
  </conditionalFormatting>
  <conditionalFormatting sqref="B21">
    <cfRule type="duplicateValues" dxfId="125" priority="58"/>
  </conditionalFormatting>
  <conditionalFormatting sqref="E21">
    <cfRule type="duplicateValues" dxfId="124" priority="55"/>
  </conditionalFormatting>
  <conditionalFormatting sqref="E21">
    <cfRule type="duplicateValues" dxfId="123" priority="56"/>
    <cfRule type="duplicateValues" dxfId="122" priority="57"/>
  </conditionalFormatting>
  <conditionalFormatting sqref="B21">
    <cfRule type="duplicateValues" dxfId="121" priority="54"/>
  </conditionalFormatting>
  <conditionalFormatting sqref="E21">
    <cfRule type="duplicateValues" dxfId="120" priority="53"/>
  </conditionalFormatting>
  <conditionalFormatting sqref="E20">
    <cfRule type="duplicateValues" dxfId="119" priority="62"/>
  </conditionalFormatting>
  <conditionalFormatting sqref="B19:B21">
    <cfRule type="duplicateValues" dxfId="118" priority="52"/>
  </conditionalFormatting>
  <conditionalFormatting sqref="B19:B21">
    <cfRule type="duplicateValues" dxfId="117" priority="63"/>
    <cfRule type="duplicateValues" dxfId="116" priority="64"/>
  </conditionalFormatting>
  <conditionalFormatting sqref="B19:B21">
    <cfRule type="duplicateValues" dxfId="115" priority="65"/>
  </conditionalFormatting>
  <conditionalFormatting sqref="B20:B21">
    <cfRule type="duplicateValues" dxfId="114" priority="66"/>
  </conditionalFormatting>
  <conditionalFormatting sqref="B19:B21">
    <cfRule type="duplicateValues" dxfId="113" priority="67"/>
    <cfRule type="duplicateValues" dxfId="112" priority="68"/>
  </conditionalFormatting>
  <conditionalFormatting sqref="B20">
    <cfRule type="duplicateValues" dxfId="111" priority="69"/>
  </conditionalFormatting>
  <conditionalFormatting sqref="B19">
    <cfRule type="duplicateValues" dxfId="110" priority="70"/>
  </conditionalFormatting>
  <conditionalFormatting sqref="E19">
    <cfRule type="duplicateValues" dxfId="109" priority="71"/>
  </conditionalFormatting>
  <conditionalFormatting sqref="E19">
    <cfRule type="duplicateValues" dxfId="108" priority="72"/>
    <cfRule type="duplicateValues" dxfId="107" priority="73"/>
  </conditionalFormatting>
  <conditionalFormatting sqref="E33">
    <cfRule type="duplicateValues" dxfId="106" priority="34"/>
    <cfRule type="duplicateValues" dxfId="105" priority="35"/>
  </conditionalFormatting>
  <conditionalFormatting sqref="E33">
    <cfRule type="duplicateValues" dxfId="104" priority="36"/>
  </conditionalFormatting>
  <conditionalFormatting sqref="E33:E34">
    <cfRule type="duplicateValues" dxfId="103" priority="37"/>
  </conditionalFormatting>
  <conditionalFormatting sqref="B36 B33:B34">
    <cfRule type="duplicateValues" dxfId="102" priority="33"/>
  </conditionalFormatting>
  <conditionalFormatting sqref="B36 B33:B34">
    <cfRule type="duplicateValues" dxfId="101" priority="38"/>
    <cfRule type="duplicateValues" dxfId="100" priority="39"/>
  </conditionalFormatting>
  <conditionalFormatting sqref="B36">
    <cfRule type="duplicateValues" dxfId="99" priority="40"/>
  </conditionalFormatting>
  <conditionalFormatting sqref="B33:B34">
    <cfRule type="duplicateValues" dxfId="98" priority="41"/>
  </conditionalFormatting>
  <conditionalFormatting sqref="B36">
    <cfRule type="duplicateValues" dxfId="97" priority="42"/>
    <cfRule type="duplicateValues" dxfId="96" priority="43"/>
  </conditionalFormatting>
  <conditionalFormatting sqref="E34">
    <cfRule type="duplicateValues" dxfId="95" priority="44"/>
    <cfRule type="duplicateValues" dxfId="94" priority="45"/>
  </conditionalFormatting>
  <conditionalFormatting sqref="E34">
    <cfRule type="duplicateValues" dxfId="93" priority="46"/>
  </conditionalFormatting>
  <conditionalFormatting sqref="B36">
    <cfRule type="duplicateValues" dxfId="92" priority="47"/>
  </conditionalFormatting>
  <conditionalFormatting sqref="E36">
    <cfRule type="duplicateValues" dxfId="91" priority="48"/>
  </conditionalFormatting>
  <conditionalFormatting sqref="E36">
    <cfRule type="duplicateValues" dxfId="90" priority="49"/>
    <cfRule type="duplicateValues" dxfId="89" priority="50"/>
  </conditionalFormatting>
  <conditionalFormatting sqref="B35">
    <cfRule type="duplicateValues" dxfId="88" priority="23"/>
  </conditionalFormatting>
  <conditionalFormatting sqref="B35">
    <cfRule type="duplicateValues" dxfId="87" priority="24"/>
    <cfRule type="duplicateValues" dxfId="86" priority="25"/>
  </conditionalFormatting>
  <conditionalFormatting sqref="B35">
    <cfRule type="duplicateValues" dxfId="85" priority="26"/>
  </conditionalFormatting>
  <conditionalFormatting sqref="B35">
    <cfRule type="duplicateValues" dxfId="84" priority="27"/>
    <cfRule type="duplicateValues" dxfId="83" priority="28"/>
  </conditionalFormatting>
  <conditionalFormatting sqref="B35">
    <cfRule type="duplicateValues" dxfId="82" priority="29"/>
  </conditionalFormatting>
  <conditionalFormatting sqref="E35">
    <cfRule type="duplicateValues" dxfId="81" priority="30"/>
  </conditionalFormatting>
  <conditionalFormatting sqref="E35">
    <cfRule type="duplicateValues" dxfId="80" priority="31"/>
    <cfRule type="duplicateValues" dxfId="79" priority="32"/>
  </conditionalFormatting>
  <conditionalFormatting sqref="B33:B34">
    <cfRule type="duplicateValues" dxfId="78" priority="51"/>
  </conditionalFormatting>
  <conditionalFormatting sqref="E45">
    <cfRule type="duplicateValues" dxfId="77" priority="5"/>
  </conditionalFormatting>
  <conditionalFormatting sqref="E45">
    <cfRule type="duplicateValues" dxfId="76" priority="6"/>
    <cfRule type="duplicateValues" dxfId="75" priority="7"/>
  </conditionalFormatting>
  <conditionalFormatting sqref="E46">
    <cfRule type="duplicateValues" dxfId="74" priority="2"/>
  </conditionalFormatting>
  <conditionalFormatting sqref="E46">
    <cfRule type="duplicateValues" dxfId="73" priority="3"/>
    <cfRule type="duplicateValues" dxfId="72" priority="4"/>
  </conditionalFormatting>
  <conditionalFormatting sqref="E45:E47">
    <cfRule type="duplicateValues" dxfId="71" priority="8"/>
  </conditionalFormatting>
  <conditionalFormatting sqref="B45:B48">
    <cfRule type="duplicateValues" dxfId="70" priority="1"/>
  </conditionalFormatting>
  <conditionalFormatting sqref="B48">
    <cfRule type="duplicateValues" dxfId="69" priority="9"/>
  </conditionalFormatting>
  <conditionalFormatting sqref="E48">
    <cfRule type="duplicateValues" dxfId="68" priority="10"/>
  </conditionalFormatting>
  <conditionalFormatting sqref="E48">
    <cfRule type="duplicateValues" dxfId="67" priority="11"/>
    <cfRule type="duplicateValues" dxfId="66" priority="12"/>
  </conditionalFormatting>
  <conditionalFormatting sqref="E47">
    <cfRule type="duplicateValues" dxfId="65" priority="13"/>
  </conditionalFormatting>
  <conditionalFormatting sqref="E47">
    <cfRule type="duplicateValues" dxfId="64" priority="14"/>
    <cfRule type="duplicateValues" dxfId="63" priority="15"/>
  </conditionalFormatting>
  <conditionalFormatting sqref="B45:B48">
    <cfRule type="duplicateValues" dxfId="62" priority="16"/>
    <cfRule type="duplicateValues" dxfId="61" priority="17"/>
  </conditionalFormatting>
  <conditionalFormatting sqref="B45:B48">
    <cfRule type="duplicateValues" dxfId="60" priority="18"/>
  </conditionalFormatting>
  <conditionalFormatting sqref="B45:B48">
    <cfRule type="duplicateValues" dxfId="59" priority="19"/>
  </conditionalFormatting>
  <conditionalFormatting sqref="B45:B48">
    <cfRule type="duplicateValues" dxfId="58" priority="20"/>
    <cfRule type="duplicateValues" dxfId="57" priority="21"/>
  </conditionalFormatting>
  <conditionalFormatting sqref="B45:B48">
    <cfRule type="duplicateValues" dxfId="56" priority="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2">
        <v>368</v>
      </c>
      <c r="B260" s="142" t="s">
        <v>2573</v>
      </c>
      <c r="C260" s="142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2426</v>
      </c>
      <c r="B1" s="184"/>
      <c r="C1" s="184"/>
      <c r="D1" s="184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3" t="s">
        <v>2436</v>
      </c>
      <c r="B18" s="184"/>
      <c r="C18" s="184"/>
      <c r="D18" s="184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217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198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197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197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196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195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156.5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155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155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161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114.15079861111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53.6746064814797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3">
        <v>7</v>
      </c>
      <c r="B2" s="144" t="s">
        <v>2030</v>
      </c>
      <c r="C2" s="144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3">
        <v>591</v>
      </c>
      <c r="B3" s="144" t="s">
        <v>507</v>
      </c>
      <c r="C3" s="144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3">
        <v>553</v>
      </c>
      <c r="B4" s="144" t="s">
        <v>544</v>
      </c>
      <c r="C4" s="144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2021-04-24T10:32:41Z</dcterms:modified>
</cp:coreProperties>
</file>