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4\"/>
    </mc:Choice>
  </mc:AlternateContent>
  <bookViews>
    <workbookView xWindow="0" yWindow="0" windowWidth="24000" windowHeight="957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16" l="1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A94" i="16" s="1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F142" i="1"/>
  <c r="G142" i="1"/>
  <c r="H142" i="1"/>
  <c r="I142" i="1"/>
  <c r="J142" i="1"/>
  <c r="K142" i="1"/>
  <c r="A155" i="1"/>
  <c r="A154" i="1"/>
  <c r="A153" i="1"/>
  <c r="A152" i="1"/>
  <c r="A148" i="1"/>
  <c r="A147" i="1"/>
  <c r="A145" i="1"/>
  <c r="A142" i="1"/>
  <c r="F146" i="1"/>
  <c r="G146" i="1"/>
  <c r="H146" i="1"/>
  <c r="I146" i="1"/>
  <c r="J146" i="1"/>
  <c r="K146" i="1"/>
  <c r="A146" i="1"/>
  <c r="F151" i="1" l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51" i="1"/>
  <c r="A150" i="1"/>
  <c r="A14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8" i="1"/>
  <c r="A117" i="1"/>
  <c r="A116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A143" i="1"/>
  <c r="A144" i="1"/>
  <c r="F141" i="1" l="1"/>
  <c r="G141" i="1"/>
  <c r="H141" i="1"/>
  <c r="I141" i="1"/>
  <c r="J141" i="1"/>
  <c r="K141" i="1"/>
  <c r="A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F94" i="1"/>
  <c r="G94" i="1"/>
  <c r="H94" i="1"/>
  <c r="I94" i="1"/>
  <c r="J94" i="1"/>
  <c r="K94" i="1"/>
  <c r="F13" i="1"/>
  <c r="G13" i="1"/>
  <c r="H13" i="1"/>
  <c r="I13" i="1"/>
  <c r="J13" i="1"/>
  <c r="K13" i="1"/>
  <c r="A94" i="1"/>
  <c r="A13" i="1"/>
  <c r="A95" i="1"/>
  <c r="A96" i="1"/>
  <c r="A115" i="1"/>
  <c r="A114" i="1"/>
  <c r="A113" i="1"/>
  <c r="A107" i="1"/>
  <c r="A106" i="1"/>
  <c r="A105" i="1"/>
  <c r="A104" i="1"/>
  <c r="A103" i="1"/>
  <c r="A102" i="1"/>
  <c r="A101" i="1"/>
  <c r="A98" i="1"/>
  <c r="A97" i="1"/>
  <c r="F95" i="1"/>
  <c r="G95" i="1"/>
  <c r="H95" i="1"/>
  <c r="I95" i="1"/>
  <c r="J95" i="1"/>
  <c r="K95" i="1"/>
  <c r="F96" i="1"/>
  <c r="G96" i="1"/>
  <c r="H96" i="1"/>
  <c r="I96" i="1"/>
  <c r="J96" i="1"/>
  <c r="K9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8" i="1"/>
  <c r="G98" i="1"/>
  <c r="H98" i="1"/>
  <c r="I98" i="1"/>
  <c r="J98" i="1"/>
  <c r="K98" i="1"/>
  <c r="F97" i="1"/>
  <c r="G97" i="1"/>
  <c r="H97" i="1"/>
  <c r="I97" i="1"/>
  <c r="J97" i="1"/>
  <c r="K97" i="1"/>
  <c r="F100" i="1"/>
  <c r="G100" i="1"/>
  <c r="H100" i="1"/>
  <c r="I100" i="1"/>
  <c r="J100" i="1"/>
  <c r="K100" i="1"/>
  <c r="A100" i="1"/>
  <c r="F99" i="1" l="1"/>
  <c r="G99" i="1"/>
  <c r="H99" i="1"/>
  <c r="I99" i="1"/>
  <c r="J99" i="1"/>
  <c r="K99" i="1"/>
  <c r="F111" i="1"/>
  <c r="G111" i="1"/>
  <c r="H111" i="1"/>
  <c r="I111" i="1"/>
  <c r="J111" i="1"/>
  <c r="K111" i="1"/>
  <c r="A111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A108" i="1"/>
  <c r="A109" i="1"/>
  <c r="A110" i="1"/>
  <c r="A112" i="1"/>
  <c r="A99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3" i="1"/>
  <c r="A92" i="1"/>
  <c r="A91" i="1"/>
  <c r="A90" i="1"/>
  <c r="A89" i="1"/>
  <c r="A88" i="1"/>
  <c r="A87" i="1"/>
  <c r="A86" i="1"/>
  <c r="A85" i="1"/>
  <c r="F38" i="1" l="1"/>
  <c r="G38" i="1"/>
  <c r="H38" i="1"/>
  <c r="I38" i="1"/>
  <c r="J38" i="1"/>
  <c r="K38" i="1"/>
  <c r="A38" i="1"/>
  <c r="F83" i="1"/>
  <c r="G83" i="1"/>
  <c r="H83" i="1"/>
  <c r="I83" i="1"/>
  <c r="J83" i="1"/>
  <c r="K83" i="1"/>
  <c r="F84" i="1"/>
  <c r="G84" i="1"/>
  <c r="H84" i="1"/>
  <c r="I84" i="1"/>
  <c r="J84" i="1"/>
  <c r="K84" i="1"/>
  <c r="A83" i="1"/>
  <c r="A84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82" i="1"/>
  <c r="A81" i="1"/>
  <c r="A80" i="1"/>
  <c r="A79" i="1"/>
  <c r="A78" i="1"/>
  <c r="A77" i="1"/>
  <c r="A76" i="1"/>
  <c r="A75" i="1"/>
  <c r="A74" i="1"/>
  <c r="A73" i="1"/>
  <c r="A28" i="1" l="1"/>
  <c r="F28" i="1"/>
  <c r="G28" i="1"/>
  <c r="H28" i="1"/>
  <c r="I28" i="1"/>
  <c r="J28" i="1"/>
  <c r="K28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K14" i="1" l="1"/>
  <c r="J14" i="1"/>
  <c r="I14" i="1"/>
  <c r="H14" i="1"/>
  <c r="G14" i="1"/>
  <c r="K15" i="1"/>
  <c r="J15" i="1"/>
  <c r="I15" i="1"/>
  <c r="H15" i="1"/>
  <c r="G15" i="1"/>
  <c r="K16" i="1"/>
  <c r="J16" i="1"/>
  <c r="I16" i="1"/>
  <c r="H16" i="1"/>
  <c r="G16" i="1"/>
  <c r="K17" i="1"/>
  <c r="J17" i="1"/>
  <c r="I17" i="1"/>
  <c r="H17" i="1"/>
  <c r="G17" i="1"/>
  <c r="K18" i="1"/>
  <c r="J18" i="1"/>
  <c r="I18" i="1"/>
  <c r="H18" i="1"/>
  <c r="G18" i="1"/>
  <c r="K19" i="1"/>
  <c r="J19" i="1"/>
  <c r="I19" i="1"/>
  <c r="H19" i="1"/>
  <c r="G19" i="1"/>
  <c r="K20" i="1"/>
  <c r="J20" i="1"/>
  <c r="I20" i="1"/>
  <c r="H20" i="1"/>
  <c r="G20" i="1"/>
  <c r="K21" i="1"/>
  <c r="J21" i="1"/>
  <c r="I21" i="1"/>
  <c r="H21" i="1"/>
  <c r="G21" i="1"/>
  <c r="F21" i="1"/>
  <c r="F20" i="1"/>
  <c r="F19" i="1"/>
  <c r="F18" i="1"/>
  <c r="F17" i="1"/>
  <c r="F16" i="1"/>
  <c r="F15" i="1"/>
  <c r="F14" i="1"/>
  <c r="A21" i="1"/>
  <c r="A20" i="1"/>
  <c r="A19" i="1"/>
  <c r="A18" i="1"/>
  <c r="A17" i="1"/>
  <c r="A16" i="1"/>
  <c r="A15" i="1"/>
  <c r="A14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6" i="1"/>
  <c r="F6" i="1"/>
  <c r="G6" i="1"/>
  <c r="H6" i="1"/>
  <c r="I6" i="1"/>
  <c r="J6" i="1"/>
  <c r="K6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<sst xmlns="http://schemas.openxmlformats.org/spreadsheetml/2006/main" count="14057" uniqueCount="2722">
  <si>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</si>
  <si>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</si>
  <si>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</si>
  <si>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</si>
  <si>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</si>
  <si>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</si>
  <si>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</si>
  <si>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</si>
  <si>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</si>
  <si>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</si>
  <si>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</si>
  <si>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</si>
  <si>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</si>
  <si>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</si>
  <si>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</si>
  <si>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</si>
  <si>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</si>
  <si>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</si>
  <si>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</si>
  <si>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</si>
  <si>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</si>
  <si>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</si>
  <si>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</si>
  <si>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</si>
  <si>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</si>
  <si>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</si>
  <si>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</si>
  <si>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</si>
  <si>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</si>
  <si>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</si>
  <si>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</si>
  <si>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</si>
  <si>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</si>
  <si>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</si>
  <si>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</si>
  <si>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</si>
  <si>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</si>
  <si>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</si>
  <si>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</si>
  <si>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</si>
  <si>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</si>
  <si>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</si>
  <si>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</si>
  <si>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</si>
  <si>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</si>
  <si>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</si>
  <si>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</si>
  <si>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</si>
  <si>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</si>
  <si>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</si>
  <si>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</si>
  <si>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</si>
  <si>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</si>
  <si>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</si>
  <si>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</si>
  <si>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</si>
  <si>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</si>
  <si>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</si>
  <si>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</si>
  <si>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</si>
  <si>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</si>
  <si>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</si>
  <si>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</si>
  <si>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</si>
  <si>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</si>
  <si>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</si>
  <si>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</si>
  <si>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</si>
  <si>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</si>
  <si>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</si>
  <si>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</si>
  <si>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</si>
  <si>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</si>
  <si>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</si>
  <si>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</si>
  <si>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</si>
  <si>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</si>
  <si>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</si>
  <si>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</si>
  <si>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</si>
  <si>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</si>
  <si>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</si>
  <si>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</si>
  <si>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</si>
  <si>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</si>
  <si>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</si>
  <si>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</si>
  <si>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</si>
  <si>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</si>
  <si>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</si>
  <si>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</si>
  <si>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</si>
  <si>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</si>
  <si>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</si>
  <si>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</si>
  <si>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</si>
  <si>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</si>
  <si>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</si>
  <si>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</si>
  <si>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</si>
  <si>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</si>
  <si>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</si>
  <si>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</si>
  <si>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</si>
  <si>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</si>
  <si>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</si>
  <si>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</si>
  <si>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</si>
  <si>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</si>
  <si>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</si>
  <si>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</si>
  <si>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</si>
  <si>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</si>
  <si>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</si>
  <si>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</si>
  <si>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</si>
  <si>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</si>
  <si>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</si>
  <si>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</si>
  <si>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</si>
  <si>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</si>
  <si>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</si>
  <si>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</si>
  <si>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</si>
  <si>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</si>
  <si>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</si>
  <si>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</si>
  <si>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</si>
  <si>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</si>
  <si>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</si>
  <si>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</si>
  <si>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</si>
  <si>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</si>
  <si>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</si>
  <si>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</si>
  <si>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</si>
  <si>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</si>
  <si>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</si>
  <si>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</si>
  <si>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</si>
  <si>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</si>
  <si>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</si>
  <si>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</si>
  <si>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</si>
  <si>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</si>
  <si>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</si>
  <si>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</si>
  <si>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</si>
  <si>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</si>
  <si>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</si>
  <si>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</si>
  <si>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</si>
  <si>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</si>
  <si>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</si>
  <si>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</si>
  <si>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</si>
  <si>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</si>
  <si>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</si>
  <si>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</si>
  <si>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</si>
  <si>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</si>
  <si>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</si>
  <si>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</si>
  <si>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</si>
  <si>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</si>
  <si>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</si>
  <si>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</si>
  <si>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</si>
  <si>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</si>
  <si>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</si>
  <si>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</si>
  <si>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</si>
  <si>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</si>
  <si>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</si>
  <si>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</si>
  <si>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</si>
  <si>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</si>
  <si>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</si>
  <si>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</si>
  <si>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</si>
  <si>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</si>
  <si>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</si>
  <si>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</si>
  <si>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</si>
  <si>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</si>
  <si>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</si>
  <si>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</si>
  <si>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</si>
  <si>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</si>
  <si>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</si>
  <si>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</si>
  <si>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</si>
  <si>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</si>
  <si>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</si>
  <si>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</si>
  <si>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</si>
  <si>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</si>
  <si>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</si>
  <si>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</si>
  <si>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</si>
  <si>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</si>
  <si>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</si>
  <si>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</si>
  <si>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</si>
  <si>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</si>
  <si>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</si>
  <si>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</si>
  <si>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</si>
  <si>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</si>
  <si>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</si>
  <si>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</si>
  <si>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</si>
  <si>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</si>
  <si>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</si>
  <si>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</si>
  <si>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</si>
  <si>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</si>
  <si>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</si>
  <si>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</si>
  <si>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</si>
  <si>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</si>
  <si>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</si>
  <si>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</si>
  <si>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</si>
  <si>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</si>
  <si>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</si>
  <si>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</si>
  <si>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</si>
  <si>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</si>
  <si>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</si>
  <si>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</si>
  <si>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</si>
  <si>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</si>
  <si>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</si>
  <si>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</si>
  <si>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</si>
  <si>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</si>
  <si>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</si>
  <si>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</si>
  <si>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</si>
  <si>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</si>
  <si>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</si>
  <si>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</si>
  <si>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</si>
  <si>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</si>
  <si>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</si>
  <si>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</si>
  <si>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</si>
  <si>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</si>
  <si>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</si>
  <si>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</si>
  <si>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</si>
  <si>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</si>
  <si>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</si>
  <si>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</si>
  <si>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</si>
  <si>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</si>
  <si>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</si>
  <si>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</si>
  <si>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</si>
  <si>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</si>
  <si>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</si>
  <si>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</si>
  <si>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</si>
  <si>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</si>
  <si>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</si>
  <si>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</si>
  <si>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</si>
  <si>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</si>
  <si>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</si>
  <si>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</si>
  <si>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</si>
  <si>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</si>
  <si>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</si>
  <si>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</si>
  <si>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</si>
  <si>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</si>
  <si>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</si>
  <si>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</si>
  <si>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</si>
  <si>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</si>
  <si>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</si>
  <si>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</si>
  <si>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</si>
  <si>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</si>
  <si>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</si>
  <si>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</si>
  <si>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</si>
  <si>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</si>
  <si>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</si>
  <si>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</si>
  <si>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</si>
  <si>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</si>
  <si>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</si>
  <si>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</si>
  <si>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</si>
  <si>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</si>
  <si>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</si>
  <si>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</si>
  <si>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</si>
  <si>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</si>
  <si>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</si>
  <si>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</si>
  <si>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</si>
  <si>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</si>
  <si>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</si>
  <si>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</si>
  <si>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</si>
  <si>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</si>
  <si>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</si>
  <si>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</si>
  <si>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</si>
  <si>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</si>
  <si>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</si>
  <si>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</si>
  <si>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</si>
  <si>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</si>
  <si>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</si>
  <si>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</si>
  <si>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</si>
  <si>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</si>
  <si>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</si>
  <si>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</si>
  <si>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</si>
  <si>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</si>
  <si>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</si>
  <si>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</si>
  <si>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</si>
  <si>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</si>
  <si>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</si>
  <si>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</si>
  <si>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</si>
  <si>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</si>
  <si>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</si>
  <si>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</si>
  <si>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</si>
  <si>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</si>
  <si>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</si>
  <si>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</si>
  <si>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</si>
  <si>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</si>
  <si>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</si>
  <si>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</si>
  <si>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</si>
  <si>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</si>
  <si>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</si>
  <si>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</si>
  <si>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</si>
  <si>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</si>
  <si>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</si>
  <si>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</si>
  <si>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</si>
  <si>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</si>
  <si>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</si>
  <si>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</si>
  <si>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</si>
  <si>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</si>
  <si>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</si>
  <si>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</si>
  <si>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</si>
  <si>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</si>
  <si>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</si>
  <si>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</si>
  <si>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</si>
  <si>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</si>
  <si>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</si>
  <si>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</si>
  <si>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</si>
  <si>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</si>
  <si>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</si>
  <si>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</si>
  <si>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</si>
  <si>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</si>
  <si>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</si>
  <si>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</si>
  <si>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</si>
  <si>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</si>
  <si>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</si>
  <si>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</si>
  <si>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</si>
  <si>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</si>
  <si>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</si>
  <si>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</si>
  <si>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</si>
  <si>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</si>
  <si>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</si>
  <si>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</si>
  <si>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</si>
  <si>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</si>
  <si>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</si>
  <si>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</si>
  <si>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</si>
  <si>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</si>
  <si>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</si>
  <si>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</si>
  <si>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</si>
  <si>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</si>
  <si>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</si>
  <si>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</si>
  <si>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</si>
  <si>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</si>
  <si>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</si>
  <si>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</si>
  <si>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</si>
  <si>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</si>
  <si>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</si>
  <si>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</si>
  <si>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</si>
  <si>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</si>
  <si>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</si>
  <si>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</si>
  <si>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</si>
  <si>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</si>
  <si>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</si>
  <si>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</si>
  <si>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</si>
  <si>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</si>
  <si>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</si>
  <si>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</si>
  <si>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</si>
  <si>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</si>
  <si>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</si>
  <si>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</si>
  <si>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</si>
  <si>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</si>
  <si>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</si>
  <si>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</si>
  <si>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</si>
  <si>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</si>
  <si>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</si>
  <si>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</si>
  <si>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</si>
  <si>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</si>
  <si>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</si>
  <si>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</si>
  <si>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</si>
  <si>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</si>
  <si>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</si>
  <si>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</si>
  <si>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</si>
  <si>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</si>
  <si>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</si>
  <si>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</si>
  <si>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</si>
  <si>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</si>
  <si>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</si>
  <si>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</si>
  <si>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</si>
  <si>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</si>
  <si>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</si>
  <si>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</si>
  <si>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</si>
  <si>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</si>
  <si>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</si>
  <si>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</si>
  <si>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</si>
  <si>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</si>
  <si>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</si>
  <si>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</si>
  <si>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</si>
  <si>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</si>
  <si>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</si>
  <si>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</si>
  <si>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</si>
  <si>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</si>
  <si>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</si>
  <si>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</si>
  <si>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</si>
  <si>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</si>
  <si>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</si>
  <si>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</si>
  <si>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</si>
  <si>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</si>
  <si>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</si>
  <si>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</si>
  <si>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</si>
  <si>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</si>
  <si>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</si>
  <si>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</si>
  <si>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</si>
  <si>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</si>
  <si>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</si>
  <si>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</si>
  <si>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</si>
  <si>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</si>
  <si>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</si>
  <si>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</si>
  <si>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</si>
  <si>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</si>
  <si>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</si>
  <si>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</si>
  <si>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</si>
  <si>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</si>
  <si>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</si>
  <si>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</si>
  <si>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</si>
  <si>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</si>
  <si>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</si>
  <si>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</si>
  <si>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</si>
  <si>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</si>
  <si>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</si>
  <si>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</si>
  <si>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</si>
  <si>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</si>
  <si>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</si>
  <si>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</si>
  <si>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</si>
  <si>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</si>
  <si>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</si>
  <si>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</si>
  <si>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</si>
  <si>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</si>
  <si>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</si>
  <si>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</si>
  <si>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</si>
  <si>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</si>
  <si>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</si>
  <si>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</si>
  <si>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</si>
  <si>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</si>
  <si>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</si>
  <si>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</si>
  <si>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</si>
  <si>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</si>
  <si>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</si>
  <si>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</si>
  <si>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</si>
  <si>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</si>
  <si>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</si>
  <si>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</si>
  <si>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</si>
  <si>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</si>
  <si>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</si>
  <si>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</si>
  <si>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</si>
  <si>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</si>
  <si>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</si>
  <si>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</si>
  <si>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</si>
  <si>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</si>
  <si>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</si>
  <si>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</si>
  <si>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</si>
  <si>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</si>
  <si>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</si>
  <si>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</si>
  <si>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</si>
  <si>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</si>
  <si>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</si>
  <si>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</si>
  <si>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</si>
  <si>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</si>
  <si>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</si>
  <si>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</si>
  <si>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</si>
  <si>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</si>
  <si>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</si>
  <si>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</si>
  <si>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</si>
  <si>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</si>
  <si>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</si>
  <si>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</si>
  <si>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</si>
  <si>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</si>
  <si>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</si>
  <si>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</si>
  <si>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</si>
  <si>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</si>
  <si>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</si>
  <si>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</si>
  <si>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</si>
  <si>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</si>
  <si>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</si>
  <si>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</si>
  <si>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</si>
  <si>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</si>
  <si>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</si>
  <si>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</si>
  <si>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</si>
  <si>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</si>
  <si>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</si>
  <si>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</si>
  <si>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</si>
  <si>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</si>
  <si>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</si>
  <si>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</si>
  <si>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</si>
  <si>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</si>
  <si>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</si>
  <si>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</si>
  <si>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</si>
  <si>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</si>
  <si>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</si>
  <si>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</si>
  <si>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</si>
  <si>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</si>
  <si>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</si>
  <si>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</si>
  <si>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</si>
  <si>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</si>
  <si>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</si>
  <si>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</si>
  <si>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</si>
  <si>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</si>
  <si>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</si>
  <si>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</si>
  <si>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</si>
  <si>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</si>
  <si>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</si>
  <si>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</si>
  <si>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</si>
  <si>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</si>
  <si>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</si>
  <si>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</si>
  <si>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</si>
  <si>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</si>
  <si>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</si>
  <si>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</si>
  <si>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</si>
  <si>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</si>
  <si>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</si>
  <si>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</si>
  <si>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</si>
  <si>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</si>
  <si>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</si>
  <si>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</si>
  <si>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</si>
  <si>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</si>
  <si>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</si>
  <si>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</si>
  <si>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</si>
  <si>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</si>
  <si>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</si>
  <si>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</si>
  <si>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</si>
  <si>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</si>
  <si>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</si>
  <si>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</si>
  <si>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</si>
  <si>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</si>
  <si>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</si>
  <si>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</si>
  <si>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</si>
  <si>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</si>
  <si>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</si>
  <si>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</si>
  <si>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</si>
  <si>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</si>
  <si>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</si>
  <si>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</si>
  <si>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</si>
  <si>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</si>
  <si>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</si>
  <si>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</si>
  <si>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</si>
  <si>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</si>
  <si>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</si>
  <si>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</si>
  <si>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</si>
  <si>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</si>
  <si>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</si>
  <si>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</si>
  <si>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</si>
  <si>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</si>
  <si>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</si>
  <si>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</si>
  <si>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</si>
  <si>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</si>
  <si>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</si>
  <si>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</si>
  <si>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</si>
  <si>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</si>
  <si>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</si>
  <si>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</si>
  <si>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</si>
  <si>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</si>
  <si>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</si>
  <si>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</si>
  <si>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</si>
  <si>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</si>
  <si>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</si>
  <si>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</si>
  <si>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</si>
  <si>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</si>
  <si>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</si>
  <si>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</si>
  <si>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</si>
  <si>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</si>
  <si>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</si>
  <si>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</si>
  <si>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</si>
  <si>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</si>
  <si>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</si>
  <si>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</si>
  <si>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</si>
  <si>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</si>
  <si>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</si>
  <si>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</si>
  <si>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</si>
  <si>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</si>
  <si>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</si>
  <si>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</si>
  <si>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</si>
  <si>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</si>
  <si>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</si>
  <si>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</si>
  <si>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</si>
  <si>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</si>
  <si>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</si>
  <si>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</si>
  <si>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</si>
  <si>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</si>
  <si>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</si>
  <si>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</si>
  <si>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</si>
  <si>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</si>
  <si>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</si>
  <si>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</si>
  <si>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</si>
  <si>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</si>
  <si>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</si>
  <si>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</si>
  <si>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</si>
  <si>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</si>
  <si>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</si>
  <si>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</si>
  <si>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</si>
  <si>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</si>
  <si>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</si>
  <si>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</si>
  <si>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</si>
  <si>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</si>
  <si>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</si>
  <si>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</si>
  <si>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</si>
  <si>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</si>
  <si>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</si>
  <si>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</si>
  <si>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</si>
  <si>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</si>
  <si>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</si>
  <si>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</si>
  <si>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</si>
  <si>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</si>
  <si>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</si>
  <si>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</si>
  <si>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</si>
  <si>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</si>
  <si>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</si>
  <si>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</si>
  <si>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</si>
  <si>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</si>
  <si>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</si>
  <si>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</si>
  <si>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</si>
  <si>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</si>
  <si>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</si>
  <si>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</si>
  <si>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</si>
  <si>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</si>
  <si>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</si>
  <si>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</si>
  <si>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</si>
  <si>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</si>
  <si>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</si>
  <si>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</si>
  <si>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</si>
  <si>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</si>
  <si>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</si>
  <si>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</si>
  <si>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</si>
  <si>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</si>
  <si>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</si>
  <si>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</si>
  <si>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</si>
  <si>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</si>
  <si>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</si>
  <si>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</si>
  <si>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</si>
  <si>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</si>
  <si>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</si>
  <si>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</si>
  <si>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</si>
  <si>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</si>
  <si>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</si>
  <si>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</si>
  <si>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</si>
  <si>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</si>
  <si>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</si>
  <si>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</si>
  <si>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</si>
  <si>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</si>
  <si>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</si>
  <si>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</si>
  <si>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</si>
  <si>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</si>
  <si>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</si>
  <si>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</si>
  <si>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</si>
  <si>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</si>
  <si>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</si>
  <si>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</si>
  <si>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</si>
  <si>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</si>
  <si>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</si>
  <si>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</si>
  <si>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</si>
  <si>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</si>
  <si>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</si>
  <si>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</si>
  <si>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</si>
  <si>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</si>
  <si>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</si>
  <si>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</si>
  <si>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</si>
  <si>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</si>
  <si>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</si>
  <si>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</si>
  <si>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</si>
  <si>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</si>
  <si>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</si>
  <si>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</si>
  <si>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</si>
  <si>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</si>
  <si>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</si>
  <si>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</si>
  <si>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</si>
  <si>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</si>
  <si>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</si>
  <si>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</si>
  <si>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</si>
  <si>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</si>
  <si>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</si>
  <si>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</si>
  <si>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</si>
  <si>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</si>
  <si>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</si>
  <si>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</si>
  <si>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</si>
  <si>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</si>
  <si>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</si>
  <si>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</si>
  <si>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</si>
  <si>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</si>
  <si>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</si>
  <si>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</si>
  <si>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</si>
  <si>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</si>
  <si>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</si>
  <si>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</si>
  <si>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</si>
  <si>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</si>
  <si>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</si>
  <si>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</si>
  <si>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</si>
  <si>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</si>
  <si>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</si>
  <si>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</si>
  <si>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</si>
  <si>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</si>
  <si>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</si>
  <si>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</si>
  <si>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</si>
  <si>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</si>
  <si>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</si>
  <si>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</si>
  <si>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</si>
  <si>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</si>
  <si>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</si>
  <si>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</si>
  <si>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</si>
  <si>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</si>
  <si>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</si>
  <si>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</si>
  <si>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</si>
  <si>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</si>
  <si>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</si>
  <si>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</si>
  <si>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</si>
  <si>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</si>
  <si>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</si>
  <si>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</si>
  <si>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</si>
  <si>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</si>
  <si>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</si>
  <si>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</si>
  <si>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</si>
  <si>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</si>
  <si>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</si>
  <si>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</si>
  <si>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</si>
  <si>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</si>
  <si>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</si>
  <si>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</si>
  <si>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</si>
  <si>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</si>
  <si>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</si>
  <si>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</si>
  <si>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</si>
  <si>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</si>
  <si>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</si>
  <si>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</si>
  <si>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</si>
  <si>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</si>
  <si>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</si>
  <si>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</si>
  <si>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</si>
  <si>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</si>
  <si>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</si>
  <si>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</si>
  <si>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</si>
  <si>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</si>
  <si>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</si>
  <si>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</si>
  <si>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</si>
  <si>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</si>
  <si>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</si>
  <si>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</si>
  <si>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</si>
  <si>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</si>
  <si>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</si>
  <si>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</si>
  <si>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</si>
  <si>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</si>
  <si>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</si>
  <si>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</si>
  <si>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</si>
  <si>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</si>
  <si>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</si>
  <si>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</si>
  <si>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</si>
  <si>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</si>
  <si>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</si>
  <si>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</si>
  <si>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</si>
  <si>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</si>
  <si>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</si>
  <si>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</si>
  <si>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</si>
  <si>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</si>
  <si>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</si>
  <si>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</si>
  <si>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</si>
  <si>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</si>
  <si>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</si>
  <si>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</si>
  <si>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</si>
  <si>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</si>
  <si>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</si>
  <si>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</si>
  <si>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</si>
  <si>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</si>
  <si>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</si>
  <si>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</si>
  <si>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</si>
  <si>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</si>
  <si>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</si>
  <si>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</si>
  <si>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</si>
  <si>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</si>
  <si>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</si>
  <si>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</si>
  <si>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</si>
  <si>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</si>
  <si>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</si>
  <si>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</si>
  <si>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</si>
  <si>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</si>
  <si>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</si>
  <si>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</si>
  <si>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</si>
  <si>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</si>
  <si>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</si>
  <si>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</si>
  <si>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</si>
  <si>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</si>
  <si>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</si>
  <si>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</si>
  <si>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</si>
  <si>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</si>
  <si>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</si>
  <si>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</si>
  <si>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</si>
  <si>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</si>
  <si>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</si>
  <si>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</si>
  <si>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</si>
  <si>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</si>
  <si>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</si>
  <si>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</si>
  <si>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</si>
  <si>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</si>
  <si>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</si>
  <si>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</si>
  <si>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</si>
  <si>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</si>
  <si>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</si>
  <si>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</si>
  <si>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</si>
  <si>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</si>
  <si>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</si>
  <si>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</si>
  <si>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</si>
  <si>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</si>
  <si>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</si>
  <si>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</si>
  <si>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</si>
  <si>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</si>
  <si>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</si>
  <si>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</si>
  <si>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</si>
  <si>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</si>
  <si>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</si>
  <si>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</si>
  <si>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</si>
  <si>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</si>
  <si>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</si>
  <si>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</si>
  <si>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</si>
  <si>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</si>
  <si>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</si>
  <si>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</si>
  <si>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</si>
  <si>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</si>
  <si>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</si>
  <si>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</si>
  <si>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</si>
  <si>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</si>
  <si>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</si>
  <si>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</si>
  <si>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</si>
  <si>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</si>
  <si>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</si>
  <si>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</si>
  <si>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</si>
  <si>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</si>
  <si>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</si>
  <si>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</si>
  <si>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</si>
  <si>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</si>
  <si>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</si>
  <si>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</si>
  <si>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</si>
  <si>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</si>
  <si>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</si>
  <si>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</si>
  <si>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</si>
  <si>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</si>
  <si>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</si>
  <si>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</si>
  <si>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</si>
  <si>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</si>
  <si>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</si>
  <si>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</si>
  <si>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</si>
  <si>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</si>
  <si>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</si>
  <si>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</si>
  <si>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</si>
  <si>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</si>
  <si>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</si>
  <si>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</si>
  <si>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</si>
  <si>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</si>
  <si>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</si>
  <si>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</si>
  <si>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</si>
  <si>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</si>
  <si>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</si>
  <si>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</si>
  <si>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</si>
  <si>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</si>
  <si>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</si>
  <si>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</si>
  <si>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</si>
  <si>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</si>
  <si>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</si>
  <si>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</si>
  <si>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</si>
  <si>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</si>
  <si>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</si>
  <si>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</si>
  <si>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</si>
  <si>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</si>
  <si>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</si>
  <si>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</si>
  <si>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</si>
  <si>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</si>
  <si>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</si>
  <si>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</si>
  <si>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</si>
  <si>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</si>
  <si>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</si>
  <si>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</si>
  <si>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</si>
  <si>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</si>
  <si>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</si>
  <si>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</si>
  <si>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</si>
  <si>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</si>
  <si>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</si>
  <si>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</si>
  <si>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</si>
  <si>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</si>
  <si>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</si>
  <si>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</si>
  <si>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</si>
  <si>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</si>
  <si>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</si>
  <si>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</si>
  <si>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</si>
  <si>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</si>
  <si>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</si>
  <si>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</si>
  <si>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</si>
  <si>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</si>
  <si>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</si>
  <si>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</si>
  <si>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</si>
  <si>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</si>
  <si>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</si>
  <si>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</si>
  <si>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</si>
  <si>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</si>
  <si>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</si>
  <si>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</si>
  <si>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</si>
  <si>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</si>
  <si>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</si>
  <si>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</si>
  <si>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</si>
  <si>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</si>
  <si>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</si>
  <si>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</si>
  <si>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</si>
  <si>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</si>
  <si>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</si>
  <si>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</si>
  <si>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</si>
  <si>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</si>
  <si>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</si>
  <si>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</si>
  <si>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</si>
  <si>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</si>
  <si>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</si>
  <si>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</si>
  <si>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</si>
  <si>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</si>
  <si>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</si>
  <si>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</si>
  <si>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</si>
  <si>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</si>
  <si>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</si>
  <si>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</si>
  <si>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</si>
  <si>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</si>
  <si>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</si>
  <si>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</si>
  <si>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</si>
  <si>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</si>
  <si>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</si>
  <si>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</si>
  <si>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</si>
  <si>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</si>
  <si>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</si>
  <si>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</si>
  <si>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</si>
  <si>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</si>
  <si>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</si>
  <si>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</si>
  <si>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</si>
  <si>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</si>
  <si>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</si>
  <si>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</si>
  <si>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</si>
  <si>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</si>
  <si>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</si>
  <si>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</si>
  <si>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</si>
  <si>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</si>
  <si>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</si>
  <si>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</si>
  <si>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</si>
  <si>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</si>
  <si>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</si>
  <si>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</si>
  <si>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</si>
  <si>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</si>
  <si>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</si>
  <si>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</si>
  <si>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</si>
  <si>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</si>
  <si>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</si>
  <si>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</si>
  <si>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</si>
  <si>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</si>
  <si>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</si>
  <si>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</si>
  <si>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</si>
  <si>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</si>
  <si>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</si>
  <si>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</si>
  <si>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</si>
  <si>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</si>
  <si>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</si>
  <si>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</si>
  <si>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</si>
  <si>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</si>
  <si>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</si>
  <si>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</si>
  <si>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</si>
  <si>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</si>
  <si>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</si>
  <si>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</si>
  <si>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</si>
  <si>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</si>
  <si>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</si>
  <si>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</si>
  <si>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</si>
  <si>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</si>
  <si>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</si>
  <si>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</si>
  <si>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</si>
  <si>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</si>
  <si>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</si>
  <si>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</si>
  <si>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</si>
  <si>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</si>
  <si>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</si>
  <si>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</si>
  <si>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</si>
  <si>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</si>
  <si>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</si>
  <si>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</si>
  <si>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</si>
  <si>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</si>
  <si>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</si>
  <si>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</si>
  <si>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</si>
  <si>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</si>
  <si>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</si>
  <si>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</si>
  <si>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</si>
  <si>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</si>
  <si>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</si>
  <si>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</si>
  <si>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</si>
  <si>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</si>
  <si>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</si>
  <si>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</si>
  <si>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</si>
  <si>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</si>
  <si>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</si>
  <si>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</si>
  <si>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</si>
  <si>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</si>
  <si>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</si>
  <si>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</si>
  <si>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</si>
  <si>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</si>
  <si>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</si>
  <si>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</si>
  <si>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</si>
  <si>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</si>
  <si>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</si>
  <si>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</si>
  <si>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</si>
  <si>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</si>
  <si>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</si>
  <si>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</si>
  <si>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</si>
  <si>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</si>
  <si>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</si>
  <si>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</si>
  <si>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</si>
  <si>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</si>
  <si>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</si>
  <si>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</si>
  <si>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</si>
  <si>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</si>
  <si>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</si>
  <si>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</si>
  <si>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</si>
  <si>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</si>
  <si>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</si>
  <si>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</si>
  <si>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</si>
  <si>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</si>
  <si>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</si>
  <si>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</si>
  <si>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</si>
  <si>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</si>
  <si>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</si>
  <si>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</si>
  <si>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</si>
  <si>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</si>
  <si>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</si>
  <si>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</si>
  <si>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</si>
  <si>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</si>
  <si>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</si>
  <si>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</si>
  <si>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</si>
  <si>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</si>
  <si>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</si>
  <si>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</si>
  <si>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</si>
  <si>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</si>
  <si>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</si>
  <si>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</si>
  <si>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</si>
  <si>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</si>
  <si>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</si>
  <si>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</si>
  <si>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</si>
  <si>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</si>
  <si>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</si>
  <si>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</si>
  <si>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</si>
  <si>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</si>
  <si>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</si>
  <si>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</si>
  <si>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</si>
  <si>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</si>
  <si>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</si>
  <si>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</si>
  <si>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</si>
  <si>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</si>
  <si>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</si>
  <si>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</si>
  <si>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</si>
  <si>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</si>
  <si>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</si>
  <si>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</si>
  <si>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</si>
  <si>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</si>
  <si>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</si>
  <si>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</si>
  <si>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</si>
  <si>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</si>
  <si>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</si>
  <si>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</si>
  <si>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</si>
  <si>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</si>
  <si>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</si>
  <si>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</si>
  <si>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</si>
  <si>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</si>
  <si>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</si>
  <si>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</si>
  <si>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</si>
  <si>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</si>
  <si>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</si>
  <si>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</si>
  <si>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</si>
  <si>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</si>
  <si>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</si>
  <si>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</si>
  <si>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</si>
  <si>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</si>
  <si>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</si>
  <si>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</si>
  <si>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</si>
  <si>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</si>
  <si>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</si>
  <si>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</si>
  <si>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</si>
  <si>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</si>
  <si>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</si>
  <si>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</si>
  <si>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</si>
  <si>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</si>
  <si>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</si>
  <si>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</si>
  <si>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</si>
  <si>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</si>
  <si>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</si>
  <si>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</si>
  <si>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</si>
  <si>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</si>
  <si>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</si>
  <si>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</si>
  <si>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</si>
  <si>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</si>
  <si>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</si>
  <si>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</si>
  <si>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</si>
  <si>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</si>
  <si>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</si>
  <si>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</si>
  <si>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</si>
  <si>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</si>
  <si>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</si>
  <si>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</si>
  <si>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</si>
  <si>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</si>
  <si>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</si>
  <si>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</si>
  <si>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</si>
  <si>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</si>
  <si>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</si>
  <si>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</si>
  <si>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</si>
  <si>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</si>
  <si>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</si>
  <si>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</si>
  <si>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</si>
  <si>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</si>
  <si>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</si>
  <si>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</si>
  <si>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</si>
  <si>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</si>
  <si>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</si>
  <si>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</si>
  <si>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</si>
  <si>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</si>
  <si>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</si>
  <si>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</si>
  <si>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</si>
  <si>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</si>
  <si>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</si>
  <si>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</si>
  <si>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</si>
  <si>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</si>
  <si>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</si>
  <si>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</si>
  <si>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</si>
  <si>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</si>
  <si>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</si>
  <si>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</si>
  <si>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</si>
  <si>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</si>
  <si>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</si>
  <si>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</si>
  <si>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</si>
  <si>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</si>
  <si>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</si>
  <si>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</si>
  <si>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</si>
  <si>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</si>
  <si>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</si>
  <si>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</si>
  <si>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</si>
  <si>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</si>
  <si>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</si>
  <si>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</si>
  <si>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</si>
  <si>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</si>
  <si>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</si>
  <si>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</si>
  <si>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</si>
  <si>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</si>
  <si>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</si>
  <si>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</si>
  <si>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</si>
  <si>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</si>
  <si>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</si>
  <si>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</si>
  <si>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</si>
  <si>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</si>
  <si>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</si>
  <si>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</si>
  <si>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</si>
  <si>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</si>
  <si>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</si>
  <si>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</si>
  <si>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</si>
  <si>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</si>
  <si>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</si>
  <si>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</si>
  <si>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</si>
  <si>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</si>
  <si>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</si>
  <si>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</si>
  <si>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</si>
  <si>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</si>
  <si>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</si>
  <si>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</si>
  <si>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</si>
  <si>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</si>
  <si>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</si>
  <si>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</si>
  <si>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</si>
  <si>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</si>
  <si>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</si>
  <si>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</si>
  <si>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</si>
  <si>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</si>
  <si>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</si>
  <si>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</si>
  <si>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</si>
  <si>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</si>
  <si>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</si>
  <si>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</si>
  <si>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</si>
  <si>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</si>
  <si>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</si>
  <si>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</si>
  <si>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</si>
  <si>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</si>
  <si>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</si>
  <si>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</si>
  <si>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</si>
  <si>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</si>
  <si>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</si>
  <si>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</si>
  <si>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</si>
  <si>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</si>
  <si>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</si>
  <si>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</si>
  <si>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</si>
  <si>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</si>
  <si>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</si>
  <si>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</si>
  <si>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</si>
  <si>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</si>
  <si>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</si>
  <si>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</si>
  <si>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</si>
  <si>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</si>
  <si>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</si>
  <si>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</si>
  <si>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</si>
  <si>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</si>
  <si>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</si>
  <si>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</si>
  <si>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</si>
  <si>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</si>
  <si>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</si>
  <si>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</si>
  <si>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</si>
  <si>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</si>
  <si>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</si>
  <si>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</si>
  <si>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</si>
  <si>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</si>
  <si>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</si>
  <si>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</si>
  <si>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</si>
  <si>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</si>
  <si>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</si>
  <si>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</si>
  <si>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</si>
  <si>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</si>
  <si>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</si>
  <si>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</si>
  <si>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</si>
  <si>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</si>
  <si>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</si>
  <si>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</si>
  <si>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</si>
  <si>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</si>
  <si>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</si>
  <si>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</si>
  <si>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</si>
  <si>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</si>
  <si>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</si>
  <si>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</si>
  <si>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</si>
  <si>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</si>
  <si>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</si>
  <si>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</si>
  <si>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</si>
  <si>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</si>
  <si>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</si>
  <si>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</si>
  <si>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</si>
  <si>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</si>
  <si>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</si>
  <si>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</si>
  <si>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</si>
  <si>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</si>
  <si>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</si>
  <si>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</si>
  <si>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</si>
  <si>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</si>
  <si>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</si>
  <si>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</si>
  <si>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</si>
  <si>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</si>
  <si>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</si>
  <si>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</si>
  <si>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</si>
  <si>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</si>
  <si>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</si>
  <si>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</si>
  <si>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</si>
  <si>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</si>
  <si>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</si>
  <si>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</si>
  <si>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</si>
  <si>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</si>
  <si>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</si>
  <si>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</si>
  <si>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</si>
  <si>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</si>
  <si>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</si>
  <si>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</si>
  <si>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</si>
  <si>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</si>
  <si>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</si>
  <si>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</si>
  <si>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</si>
  <si>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</si>
  <si>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</si>
  <si>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</si>
  <si>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</si>
  <si>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</si>
  <si>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</si>
  <si>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</si>
  <si>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</si>
  <si>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</si>
  <si>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</si>
  <si>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</si>
  <si>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</si>
  <si>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</si>
  <si>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</si>
  <si>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</si>
  <si>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</si>
  <si>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</si>
  <si>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</si>
  <si>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</si>
  <si>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</si>
  <si>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</si>
  <si>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</si>
  <si>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</si>
  <si>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</si>
  <si>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</si>
  <si>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</si>
  <si>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</si>
  <si>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</si>
  <si>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</si>
  <si>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</si>
  <si>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</si>
  <si>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</si>
  <si>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</si>
  <si>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</si>
  <si>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</si>
  <si>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</si>
  <si>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</si>
  <si>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</si>
  <si>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</si>
  <si>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</si>
  <si>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</si>
  <si>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</si>
  <si>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</si>
  <si>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</si>
  <si>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</si>
  <si>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</si>
  <si>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</si>
  <si>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</si>
  <si>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</si>
  <si>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</si>
  <si>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</si>
  <si>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</si>
  <si>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</si>
  <si>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</si>
  <si>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</si>
  <si>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</si>
  <si>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</si>
  <si>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</si>
  <si>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</si>
  <si>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</si>
  <si>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</si>
  <si>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</si>
  <si>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</si>
  <si>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</si>
  <si>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</si>
  <si>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</si>
  <si>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</si>
  <si>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</si>
  <si>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</si>
  <si>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</si>
  <si>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</si>
  <si>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</si>
  <si>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</si>
  <si>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</si>
  <si>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</si>
  <si>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</si>
  <si>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</si>
  <si>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</si>
  <si>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</si>
  <si>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</si>
  <si>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</si>
  <si>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</si>
  <si>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</si>
  <si>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</si>
  <si>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</si>
  <si>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</si>
  <si>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</si>
  <si>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</si>
  <si>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</si>
  <si>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</si>
  <si>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</si>
  <si>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</si>
  <si>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</si>
  <si>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</si>
  <si>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</si>
  <si>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</si>
  <si>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</si>
  <si>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</si>
  <si>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</si>
  <si>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</si>
  <si>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</si>
  <si>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</si>
  <si>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</si>
  <si>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</si>
  <si>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</si>
  <si>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</si>
  <si>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</si>
  <si>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</si>
  <si>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</si>
  <si>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</si>
  <si>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</si>
  <si>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</si>
  <si>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</si>
  <si>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</si>
  <si>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</si>
  <si>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</si>
  <si>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</si>
  <si>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</si>
  <si>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</si>
  <si>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</si>
  <si>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</si>
  <si>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</si>
  <si>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</si>
  <si>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</si>
  <si>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</si>
  <si>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</si>
  <si>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</si>
  <si>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</si>
  <si>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</si>
  <si>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</si>
  <si>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</si>
  <si>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</si>
  <si>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</si>
  <si>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</si>
  <si>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</si>
  <si>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</si>
  <si>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</si>
  <si>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</si>
  <si>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</si>
  <si>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</si>
  <si>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</si>
  <si>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</si>
  <si>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</si>
  <si>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</si>
  <si>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</si>
  <si>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</si>
  <si>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</si>
  <si>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</si>
  <si>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</si>
  <si>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</si>
  <si>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</si>
  <si>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</si>
  <si>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</si>
  <si>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</si>
  <si>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</si>
  <si>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</si>
  <si>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</si>
  <si>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</si>
  <si>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</si>
  <si>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</si>
  <si>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</si>
  <si>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</si>
  <si>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</si>
  <si>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</si>
  <si>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</si>
  <si>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</si>
  <si>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</si>
  <si>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</si>
  <si>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</si>
  <si>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</si>
  <si>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</si>
  <si>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</si>
  <si>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</si>
  <si>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</si>
  <si>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</si>
  <si>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</si>
  <si>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</si>
  <si>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</si>
  <si>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</si>
  <si>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</si>
  <si>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</si>
  <si>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</si>
  <si>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</si>
  <si>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</si>
  <si>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</si>
  <si>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</si>
  <si>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</si>
  <si>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</si>
  <si>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</si>
  <si>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</si>
  <si>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</si>
  <si>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</si>
  <si>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</si>
  <si>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</si>
  <si>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</si>
  <si>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</si>
  <si>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</si>
  <si>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</si>
  <si>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</si>
  <si>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</si>
  <si>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</si>
  <si>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</si>
  <si>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</si>
  <si>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</si>
  <si>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</si>
  <si>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</si>
  <si>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</si>
  <si>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</si>
  <si>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</si>
  <si>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</si>
  <si>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</si>
  <si>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</si>
  <si>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</si>
  <si>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</si>
  <si>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</si>
  <si>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</si>
  <si>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</si>
  <si>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</si>
  <si>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</si>
  <si>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</si>
  <si>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</si>
  <si>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</si>
  <si>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</si>
  <si>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</si>
  <si>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</si>
  <si>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</si>
  <si>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</si>
  <si>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</si>
  <si>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</si>
  <si>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</si>
  <si>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</si>
  <si>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</si>
  <si>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</si>
  <si>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</si>
  <si>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</si>
  <si>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</si>
  <si>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</si>
  <si>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</si>
  <si>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</si>
  <si>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</si>
  <si>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</si>
  <si>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</si>
  <si>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</si>
  <si>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</si>
  <si>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</si>
  <si>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</si>
  <si>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</si>
  <si>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</si>
  <si>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</si>
  <si>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</si>
  <si>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</si>
  <si>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</si>
  <si>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</si>
  <si>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</si>
  <si>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</si>
  <si>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</si>
  <si>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</si>
  <si>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</si>
  <si>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</si>
  <si>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</si>
  <si>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</si>
  <si>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</si>
  <si>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</si>
  <si>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</si>
  <si>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</si>
  <si>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</si>
  <si>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</si>
  <si>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</si>
  <si>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</si>
  <si>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</si>
  <si>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</si>
  <si>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</si>
  <si>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</si>
  <si>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</si>
  <si>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</si>
  <si>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</si>
  <si>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</si>
  <si>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</si>
  <si>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</si>
  <si>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</si>
  <si>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</si>
  <si>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</si>
  <si>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</si>
  <si>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</si>
  <si>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</si>
  <si>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</si>
  <si>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</si>
  <si>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</si>
  <si>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</si>
  <si>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</si>
  <si>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</si>
  <si>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</si>
  <si>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</si>
  <si>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</si>
  <si>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</si>
  <si>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</si>
  <si>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</si>
  <si>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</si>
  <si>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</si>
  <si>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</si>
  <si>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</si>
  <si>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</si>
  <si>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</si>
  <si>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</si>
  <si>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</si>
  <si>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</si>
  <si>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</si>
  <si>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</si>
  <si>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</si>
  <si>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</si>
  <si>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</si>
  <si>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</si>
  <si>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</si>
  <si>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</si>
  <si>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</si>
  <si>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</si>
  <si>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</si>
  <si>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</si>
  <si>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</si>
  <si>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</si>
  <si>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</si>
  <si>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</si>
  <si>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</si>
  <si>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</si>
  <si>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</si>
  <si>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</si>
  <si>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</si>
  <si>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</si>
  <si>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</si>
  <si>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</si>
  <si>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</si>
  <si>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</si>
  <si>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</si>
  <si>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</si>
  <si>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</si>
  <si>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</si>
  <si>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</si>
  <si>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</si>
  <si>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</si>
  <si>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</si>
  <si>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</si>
  <si>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</si>
  <si>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</si>
  <si>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</si>
  <si>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</si>
  <si>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</si>
  <si>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</si>
  <si>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</si>
  <si>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</si>
  <si>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</si>
  <si>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</si>
  <si>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</si>
  <si>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</si>
  <si>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</si>
  <si>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</si>
  <si>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</si>
  <si>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</si>
  <si>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</si>
  <si>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</si>
  <si>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</si>
  <si>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</si>
  <si>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</si>
  <si>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</si>
  <si>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</si>
  <si>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</si>
  <si>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</si>
  <si>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</si>
  <si>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</si>
  <si>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</si>
  <si>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</si>
  <si>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</si>
  <si>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</si>
  <si>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</si>
  <si>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</si>
  <si>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</si>
  <si>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</si>
  <si>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</si>
  <si>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</si>
  <si>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</si>
  <si>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</si>
  <si>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</si>
  <si>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</si>
  <si>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</si>
  <si>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</si>
  <si>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</si>
  <si>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</si>
  <si>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</si>
  <si>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</si>
  <si>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</si>
  <si>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</si>
  <si>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</si>
  <si>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</si>
  <si>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</si>
  <si>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</si>
  <si>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</si>
  <si>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</si>
  <si>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</si>
  <si>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</si>
  <si>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</si>
  <si>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</si>
  <si>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</si>
  <si>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</si>
  <si>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</si>
  <si>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</si>
  <si>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</si>
  <si>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</si>
  <si>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</si>
  <si>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</si>
  <si>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</si>
  <si>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</si>
  <si>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</si>
  <si>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</si>
  <si>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</si>
  <si>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</si>
  <si>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</si>
  <si>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</si>
  <si>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</si>
  <si>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</si>
  <si>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</si>
  <si>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</si>
  <si>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</si>
  <si>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</si>
  <si>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</si>
  <si>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</si>
  <si>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</si>
  <si>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</si>
  <si>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</si>
  <si>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</si>
  <si>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</si>
  <si>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</si>
  <si>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</si>
  <si>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</si>
  <si>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</si>
  <si>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</si>
  <si>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</si>
  <si>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</si>
  <si>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</si>
  <si>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</si>
  <si>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</si>
  <si>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</si>
  <si>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</si>
  <si>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</si>
  <si>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</si>
  <si>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</si>
  <si>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</si>
  <si>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</si>
  <si>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</si>
  <si>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</si>
  <si>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</si>
  <si>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</si>
  <si>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</si>
  <si>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</si>
  <si>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</si>
  <si>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</si>
  <si>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</si>
  <si>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</si>
  <si>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</si>
  <si>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</si>
  <si>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</si>
  <si>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</si>
  <si>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</si>
  <si>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</si>
  <si>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</si>
  <si>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</si>
  <si>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</si>
  <si>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</si>
  <si>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</si>
  <si>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</si>
  <si>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</si>
  <si>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</si>
  <si>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</si>
  <si>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</si>
  <si>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</si>
  <si>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</si>
  <si>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</si>
  <si>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</si>
  <si>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</si>
  <si>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</si>
  <si>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</si>
  <si>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</si>
  <si>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</si>
  <si>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</si>
  <si>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</si>
  <si>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</si>
  <si>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</si>
  <si>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</si>
  <si>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</si>
  <si>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</si>
  <si>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</si>
  <si>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</si>
  <si>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</si>
  <si>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</si>
  <si>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</si>
  <si>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</si>
  <si>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</si>
  <si>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</si>
  <si>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</si>
  <si>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</si>
  <si>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</si>
  <si>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</si>
  <si>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</si>
  <si>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</si>
  <si>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</si>
  <si>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</si>
  <si>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</si>
  <si>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</si>
  <si>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</si>
  <si>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</si>
  <si>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</si>
  <si>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</si>
  <si>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</si>
  <si>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</si>
  <si>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</si>
  <si>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</si>
  <si>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</si>
  <si>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</si>
  <si>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</si>
  <si>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</si>
  <si>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</si>
  <si>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</si>
  <si>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</si>
  <si>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</si>
  <si>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</si>
  <si>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</si>
  <si>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</si>
  <si>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</si>
  <si>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</si>
  <si>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</si>
  <si>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</si>
  <si>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</si>
  <si>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</si>
  <si>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</si>
  <si>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</si>
  <si>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</si>
  <si>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</si>
  <si>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</si>
  <si>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</si>
  <si>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</si>
  <si>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</si>
  <si>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</si>
  <si>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</si>
  <si>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</si>
  <si>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</si>
  <si>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</si>
  <si>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</si>
  <si>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</si>
  <si>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</si>
  <si>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</si>
  <si>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</si>
  <si>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</si>
  <si>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</si>
  <si>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</si>
  <si>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</si>
  <si>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</si>
  <si>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</si>
  <si>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</si>
  <si>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</si>
  <si>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</si>
  <si>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</si>
  <si>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</si>
  <si>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</si>
  <si>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</si>
  <si>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</si>
  <si>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</si>
  <si>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</si>
  <si>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</si>
  <si>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</si>
  <si>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</si>
  <si>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</si>
  <si>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</si>
  <si>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</si>
  <si>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</si>
  <si>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</si>
  <si>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</si>
  <si>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</si>
  <si>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</si>
  <si>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</si>
  <si>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</si>
  <si>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</si>
  <si>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</si>
  <si>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</si>
  <si>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</si>
  <si>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</si>
  <si>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</si>
  <si>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</si>
  <si>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</si>
  <si>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</si>
  <si>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</si>
  <si>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</si>
  <si>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</si>
  <si>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</si>
  <si>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</si>
  <si>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</si>
  <si>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</si>
  <si>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</si>
  <si>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</si>
  <si>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</si>
  <si>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</si>
  <si>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</si>
  <si>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</si>
  <si>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</si>
  <si>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</si>
  <si>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</si>
  <si>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</si>
  <si>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</si>
  <si>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</si>
  <si>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</si>
  <si>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</si>
  <si>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</si>
  <si>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</si>
  <si>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</si>
  <si>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</si>
  <si>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</si>
  <si>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</si>
  <si>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</si>
  <si>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</si>
  <si>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</si>
  <si>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</si>
  <si>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</si>
  <si>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</si>
  <si>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</si>
  <si>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</si>
  <si>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</si>
  <si>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</si>
  <si>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</si>
  <si>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</si>
  <si>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</si>
  <si>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</si>
  <si>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</si>
  <si>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</si>
  <si>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</si>
  <si>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</si>
  <si>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</si>
  <si>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</si>
  <si>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</si>
  <si>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</si>
  <si>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</si>
  <si>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</si>
  <si>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</si>
  <si>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</si>
  <si>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</si>
  <si>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</si>
  <si>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</si>
  <si>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</si>
  <si>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</si>
  <si>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</si>
  <si>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</si>
  <si>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</si>
  <si>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</si>
  <si>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</si>
  <si>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</si>
  <si>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</si>
  <si>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</si>
  <si>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</si>
  <si>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</si>
  <si>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</si>
  <si>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</si>
  <si>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</si>
  <si>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</si>
  <si>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</si>
  <si>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</si>
  <si>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</si>
  <si>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</si>
  <si>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</si>
  <si>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</si>
  <si>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</si>
  <si>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</si>
  <si>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</si>
  <si>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</si>
  <si>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</si>
  <si>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</si>
  <si>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</si>
  <si>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</si>
  <si>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</si>
  <si>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</si>
  <si>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</si>
  <si>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</si>
  <si>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</si>
  <si>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</si>
  <si>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</si>
  <si>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</si>
  <si>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</si>
  <si>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</si>
  <si>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</si>
  <si>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</si>
  <si>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</si>
  <si>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</si>
  <si>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</si>
  <si>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</si>
  <si>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</si>
  <si>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</si>
  <si>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</si>
  <si>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</si>
  <si>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</si>
  <si>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</si>
  <si>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</si>
  <si>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</si>
  <si>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</si>
  <si>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</si>
  <si>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</si>
  <si>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</si>
  <si>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</si>
  <si>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</si>
  <si>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</si>
  <si>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</si>
  <si>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</si>
  <si>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</si>
  <si>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</si>
  <si>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</si>
  <si>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</si>
  <si>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</si>
  <si>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</si>
  <si>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</si>
  <si>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</si>
  <si>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</si>
  <si>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</si>
  <si>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</si>
  <si>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</si>
  <si>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</si>
  <si>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</si>
  <si>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</si>
  <si>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</si>
  <si>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</si>
  <si>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</si>
  <si>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</si>
  <si>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</si>
  <si>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</si>
  <si>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</si>
  <si>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</si>
  <si>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</si>
  <si>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</si>
  <si>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</si>
  <si>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</si>
  <si>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</si>
  <si>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</si>
  <si>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</si>
  <si>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</si>
  <si>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</si>
  <si>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</si>
  <si>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</si>
  <si>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</si>
  <si>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</si>
  <si>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</si>
  <si>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</si>
  <si>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</si>
  <si>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</si>
  <si>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</si>
  <si>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</si>
  <si>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</si>
  <si>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</si>
  <si>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</si>
  <si>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</si>
  <si>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</si>
  <si>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</si>
  <si>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</si>
  <si>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</si>
  <si>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</si>
  <si>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</si>
  <si>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</si>
  <si>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</si>
  <si>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</si>
  <si>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</si>
  <si>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</si>
  <si>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</si>
  <si>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</si>
  <si>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</si>
  <si>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</si>
  <si>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</si>
  <si>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</si>
  <si>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</si>
  <si>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</si>
  <si>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</si>
  <si>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</si>
  <si>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</si>
  <si>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</si>
  <si>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</si>
  <si>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</si>
  <si>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</si>
  <si>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</si>
  <si>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</si>
  <si>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</si>
  <si>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</si>
  <si>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</si>
  <si>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</si>
  <si>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</si>
  <si>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</si>
  <si>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</si>
  <si>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</si>
  <si>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</si>
  <si>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</si>
  <si>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</si>
  <si>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</si>
  <si>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</si>
  <si>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</si>
  <si>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</si>
  <si>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</si>
  <si>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</si>
  <si>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</si>
  <si>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</si>
  <si>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</si>
  <si>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</si>
  <si>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</si>
  <si>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</si>
  <si>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</si>
  <si>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</si>
  <si>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</si>
  <si>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</si>
  <si>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</si>
  <si>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</si>
  <si>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</si>
  <si>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</si>
  <si>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</si>
  <si>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</si>
  <si>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</si>
  <si>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</si>
  <si>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</si>
  <si>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</si>
  <si>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</si>
  <si>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</si>
  <si>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</si>
  <si>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</si>
  <si>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</si>
  <si>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</si>
  <si>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</si>
  <si>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</si>
  <si>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</si>
  <si>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</si>
  <si>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</si>
  <si>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</si>
  <si>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</si>
  <si>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</si>
  <si>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</si>
  <si>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</si>
  <si>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</si>
  <si>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</si>
  <si>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</si>
  <si>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</si>
  <si>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</si>
  <si>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</si>
  <si>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</si>
  <si>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</si>
  <si>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</si>
  <si>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</si>
  <si>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</si>
  <si>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</si>
  <si>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</si>
  <si>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</si>
  <si>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</si>
  <si>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</si>
  <si>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</si>
  <si>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</si>
  <si>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</si>
  <si>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</si>
  <si>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</si>
  <si>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</si>
  <si>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</si>
  <si>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</si>
  <si>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</si>
  <si>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</si>
  <si>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</si>
  <si>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</si>
  <si>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</si>
  <si>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</si>
  <si>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</si>
  <si>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</si>
  <si>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</si>
  <si>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</si>
  <si>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</si>
  <si>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</si>
  <si>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</si>
  <si>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</si>
  <si>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</si>
  <si>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</si>
  <si>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</si>
  <si>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</si>
  <si>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</si>
  <si>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</si>
  <si>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</si>
  <si>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</si>
  <si>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</si>
  <si>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</si>
  <si>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</si>
  <si>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</si>
  <si>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</si>
  <si>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</si>
  <si>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</si>
  <si>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</si>
  <si>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</si>
  <si>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</si>
  <si>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</si>
  <si>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</si>
  <si>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</si>
  <si>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</si>
  <si>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</si>
  <si>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</si>
  <si>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</si>
  <si>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</si>
  <si>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</si>
  <si>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</si>
  <si>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</si>
  <si>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</si>
  <si>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</si>
  <si>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</si>
  <si>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</si>
  <si>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</si>
  <si>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</si>
  <si>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</si>
  <si>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</si>
  <si>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</si>
  <si>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</si>
  <si>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</si>
  <si>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</si>
  <si>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</si>
  <si>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</si>
  <si>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</si>
  <si>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</si>
  <si>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</si>
  <si>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</si>
  <si>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</si>
  <si>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</si>
  <si>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</si>
  <si>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</si>
  <si>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</si>
  <si>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</si>
  <si>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</si>
  <si>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</si>
  <si>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</si>
  <si>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</si>
  <si>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</si>
  <si>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</si>
  <si>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</si>
  <si>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</si>
  <si>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</si>
  <si>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</si>
  <si>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</si>
  <si>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</si>
  <si>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</si>
  <si>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</si>
  <si>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</si>
  <si>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</si>
  <si>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</si>
  <si>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</si>
  <si>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</si>
  <si>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</si>
  <si>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</si>
  <si>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</si>
  <si>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</si>
  <si>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</si>
  <si>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</si>
  <si>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</si>
  <si>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</si>
  <si>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</si>
  <si>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</si>
  <si>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</si>
  <si>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</si>
  <si>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</si>
  <si>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</si>
  <si>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</si>
  <si>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</si>
  <si>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</si>
  <si>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</si>
  <si>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</si>
  <si>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</si>
  <si>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</si>
  <si>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</si>
  <si>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</si>
  <si>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</si>
  <si>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</si>
  <si>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</si>
  <si>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</si>
  <si>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</si>
  <si>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</si>
  <si>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</si>
  <si>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</si>
  <si>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</si>
  <si>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</si>
  <si>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</si>
  <si>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</si>
  <si>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</si>
  <si>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>ReservaC Norte</t>
  </si>
  <si>
    <t>335863792</t>
  </si>
  <si>
    <t>335863785</t>
  </si>
  <si>
    <t>335863783</t>
  </si>
  <si>
    <t>335863772</t>
  </si>
  <si>
    <t>335863747</t>
  </si>
  <si>
    <t>335863653</t>
  </si>
  <si>
    <t>335863648</t>
  </si>
  <si>
    <t>335863614</t>
  </si>
  <si>
    <t>De Leon Gonzalez, Jose Ciprian</t>
  </si>
  <si>
    <t>335864169</t>
  </si>
  <si>
    <t>335864150</t>
  </si>
  <si>
    <t>335864149</t>
  </si>
  <si>
    <t>335864148</t>
  </si>
  <si>
    <t>335864129</t>
  </si>
  <si>
    <t>335864128</t>
  </si>
  <si>
    <t>335864118</t>
  </si>
  <si>
    <t>335864117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</si>
  <si>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</si>
  <si>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</si>
  <si>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</si>
  <si>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</si>
  <si>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</si>
  <si>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</si>
  <si>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</si>
  <si>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</si>
  <si>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335863946</t>
  </si>
  <si>
    <t>335863939</t>
  </si>
  <si>
    <t>335863928</t>
  </si>
  <si>
    <t>335863925</t>
  </si>
  <si>
    <t>335863922</t>
  </si>
  <si>
    <t>335863920</t>
  </si>
  <si>
    <t>335863918</t>
  </si>
  <si>
    <t>335863912</t>
  </si>
  <si>
    <t>Morales Payano, Wilfredy Leandro</t>
  </si>
  <si>
    <t>GAVETAS VACIAS + GAVTEAS FALLANDO</t>
  </si>
  <si>
    <t>335864248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</si>
  <si>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</si>
  <si>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</si>
  <si>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</si>
  <si>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</si>
  <si>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</si>
  <si>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</si>
  <si>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</si>
  <si>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</si>
  <si>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</si>
  <si>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</si>
  <si>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</si>
  <si>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</si>
  <si>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</si>
  <si>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</si>
  <si>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</si>
  <si>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</si>
  <si>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</si>
  <si>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</si>
  <si>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</si>
  <si>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</si>
  <si>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</si>
  <si>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</si>
  <si>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</si>
  <si>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</si>
  <si>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</si>
  <si>
    <t>24 Abril de 2021</t>
  </si>
  <si>
    <t>335864263</t>
  </si>
  <si>
    <t>335864262</t>
  </si>
  <si>
    <t>335864261</t>
  </si>
  <si>
    <t>335864260</t>
  </si>
  <si>
    <t>335864259</t>
  </si>
  <si>
    <t>335864258</t>
  </si>
  <si>
    <t>335864253</t>
  </si>
  <si>
    <t>335864252</t>
  </si>
  <si>
    <t>335864251</t>
  </si>
  <si>
    <t>335864249</t>
  </si>
  <si>
    <t xml:space="preserve">GAVETA DE RECHAZO LLENA </t>
  </si>
  <si>
    <t xml:space="preserve">Gil Carrera, Santiago </t>
  </si>
  <si>
    <t>GAVTEAS VACIAS + GAVETAS FALLANDO</t>
  </si>
  <si>
    <t>GAVETA DE DEPOSITO  LLENA</t>
  </si>
  <si>
    <t>335864320</t>
  </si>
  <si>
    <t>335864305</t>
  </si>
  <si>
    <t>335864295</t>
  </si>
  <si>
    <t>335864294</t>
  </si>
  <si>
    <t>335864277</t>
  </si>
  <si>
    <t>335864271</t>
  </si>
  <si>
    <t>335864269</t>
  </si>
  <si>
    <t>335864268</t>
  </si>
  <si>
    <t>335864266</t>
  </si>
  <si>
    <t>En Servicio</t>
  </si>
  <si>
    <t>CARGA EXITOSA</t>
  </si>
  <si>
    <t>Moreta, Christian Aury</t>
  </si>
  <si>
    <t>Gonzalez Ceballos, Dionisio</t>
  </si>
  <si>
    <t>Closed</t>
  </si>
  <si>
    <t>335864407</t>
  </si>
  <si>
    <t>335864403</t>
  </si>
  <si>
    <t>335864401</t>
  </si>
  <si>
    <t>335864372</t>
  </si>
  <si>
    <t>335864370</t>
  </si>
  <si>
    <t>335864367</t>
  </si>
  <si>
    <t>335864366</t>
  </si>
  <si>
    <t>335864363</t>
  </si>
  <si>
    <t>335864361</t>
  </si>
  <si>
    <t>335864360</t>
  </si>
  <si>
    <t>335864354</t>
  </si>
  <si>
    <t>335864348</t>
  </si>
  <si>
    <t>REINICIO FALLIDO POR LECTOR</t>
  </si>
  <si>
    <t>335864370 </t>
  </si>
  <si>
    <t>335864476</t>
  </si>
  <si>
    <t>335864472</t>
  </si>
  <si>
    <t>335864469</t>
  </si>
  <si>
    <t>335864468</t>
  </si>
  <si>
    <t>335864466</t>
  </si>
  <si>
    <t>335864462</t>
  </si>
  <si>
    <t>335864460</t>
  </si>
  <si>
    <t>335864459</t>
  </si>
  <si>
    <t>335864458</t>
  </si>
  <si>
    <t>335864457</t>
  </si>
  <si>
    <t>335864456</t>
  </si>
  <si>
    <t>335864454</t>
  </si>
  <si>
    <t>335864451</t>
  </si>
  <si>
    <t>335864448</t>
  </si>
  <si>
    <t>335864444</t>
  </si>
  <si>
    <t>335864441</t>
  </si>
  <si>
    <t>335864439</t>
  </si>
  <si>
    <t>335864436</t>
  </si>
  <si>
    <t>335864435</t>
  </si>
  <si>
    <t>335864431</t>
  </si>
  <si>
    <t>335864429</t>
  </si>
  <si>
    <t>335864424</t>
  </si>
  <si>
    <t>REINICIO EXITOSO</t>
  </si>
  <si>
    <t>Cuevas Peralta, Ivan Hanell</t>
  </si>
  <si>
    <t>335864505</t>
  </si>
  <si>
    <t>335864504</t>
  </si>
  <si>
    <t>335864503</t>
  </si>
  <si>
    <t>335864502</t>
  </si>
  <si>
    <t>335864497</t>
  </si>
  <si>
    <t>335864496</t>
  </si>
  <si>
    <t>335864493</t>
  </si>
  <si>
    <t>335864490</t>
  </si>
  <si>
    <t>REINICIO POR INHIBIDO</t>
  </si>
  <si>
    <t>335864466 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</si>
</sst>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75"/>
      <tableStyleElement type="headerRow" dxfId="874"/>
      <tableStyleElement type="totalRow" dxfId="873"/>
      <tableStyleElement type="firstColumn" dxfId="872"/>
      <tableStyleElement type="lastColumn" dxfId="871"/>
      <tableStyleElement type="firstRowStripe" dxfId="870"/>
      <tableStyleElement type="firstColumnStripe" dxfId="8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13A7099A40AF9D479D10E3B331B15FE8%22)" TargetMode="External"/><Relationship Id="rId12" Type="http://schemas.openxmlformats.org/officeDocument/2006/relationships/hyperlink" Target="javascript:showDetailWithPersid(%22cnt:13A7099A40AF9D479D10E3B331B15FE8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13A7099A40AF9D479D10E3B331B15FE8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13A7099A40AF9D479D10E3B331B15FE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13A7099A40AF9D479D10E3B331B15FE8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5"/>
  <sheetViews>
    <sheetView zoomScale="82" zoomScaleNormal="82" workbookViewId="0">
      <pane ySplit="4" topLeftCell="A5" activePane="bottomLeft" state="frozen"/>
      <selection pane="bottomLeft" activeCell="G19" sqref="G19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8.7109375" style="90" bestFit="1" customWidth="1"/>
    <col min="5" max="5" width="12" style="85" bestFit="1" customWidth="1"/>
    <col min="6" max="6" width="11.85546875" style="47" bestFit="1" customWidth="1"/>
    <col min="7" max="7" width="52.7109375" style="47" bestFit="1" customWidth="1"/>
    <col min="8" max="11" width="5.5703125" style="47" bestFit="1" customWidth="1"/>
    <col min="12" max="12" width="48.5703125" style="47" bestFit="1" customWidth="1"/>
    <col min="13" max="13" width="19.28515625" style="90" bestFit="1" customWidth="1"/>
    <col min="14" max="14" width="17.5703125" style="90" bestFit="1" customWidth="1"/>
    <col min="15" max="15" width="41.42578125" style="90" bestFit="1" customWidth="1"/>
    <col min="16" max="16" width="22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5" t="s">
        <v>2154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18" ht="18" x14ac:dyDescent="0.25">
      <c r="A2" s="164" t="s">
        <v>2151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18" ht="18.75" thickBot="1" x14ac:dyDescent="0.3">
      <c r="A3" s="166" t="s">
        <v>2645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SUR</v>
      </c>
      <c r="B5" s="144">
        <v>335862209</v>
      </c>
      <c r="C5" s="118">
        <v>44308.485185185185</v>
      </c>
      <c r="D5" s="119" t="s">
        <v>2485</v>
      </c>
      <c r="E5" s="120">
        <v>730</v>
      </c>
      <c r="F5" s="145" t="str">
        <f>VLOOKUP(E5,VIP!$A$2:$O12795,2,0)</f>
        <v>DRBR082</v>
      </c>
      <c r="G5" s="119" t="str">
        <f>VLOOKUP(E5,'LISTADO ATM'!$A$2:$B$899,2,0)</f>
        <v xml:space="preserve">ATM Palacio de Justicia Barahona </v>
      </c>
      <c r="H5" s="119" t="str">
        <f>VLOOKUP(E5,VIP!$A$2:$O17716,7,FALSE)</f>
        <v>Si</v>
      </c>
      <c r="I5" s="119" t="str">
        <f>VLOOKUP(E5,VIP!$A$2:$O9681,8,FALSE)</f>
        <v>Si</v>
      </c>
      <c r="J5" s="119" t="str">
        <f>VLOOKUP(E5,VIP!$A$2:$O9631,8,FALSE)</f>
        <v>Si</v>
      </c>
      <c r="K5" s="119" t="str">
        <f>VLOOKUP(E5,VIP!$A$2:$O13205,6,0)</f>
        <v>NO</v>
      </c>
      <c r="L5" s="121" t="s">
        <v>2518</v>
      </c>
      <c r="M5" s="151" t="s">
        <v>2669</v>
      </c>
      <c r="N5" s="117" t="s">
        <v>2465</v>
      </c>
      <c r="O5" s="145" t="s">
        <v>2486</v>
      </c>
      <c r="P5" s="139"/>
      <c r="Q5" s="117" t="s">
        <v>2518</v>
      </c>
    </row>
    <row r="6" spans="1:18" ht="18" x14ac:dyDescent="0.25">
      <c r="A6" s="119" t="str">
        <f>VLOOKUP(E6,'LISTADO ATM'!$A$2:$C$900,3,0)</f>
        <v>DISTRITO NACIONAL</v>
      </c>
      <c r="B6" s="144">
        <v>335862330</v>
      </c>
      <c r="C6" s="118">
        <v>44308.517361111109</v>
      </c>
      <c r="D6" s="119" t="s">
        <v>2183</v>
      </c>
      <c r="E6" s="120">
        <v>487</v>
      </c>
      <c r="F6" s="145" t="str">
        <f>VLOOKUP(E6,VIP!$A$2:$O12779,2,0)</f>
        <v>DRBR487</v>
      </c>
      <c r="G6" s="119" t="str">
        <f>VLOOKUP(E6,'LISTADO ATM'!$A$2:$B$899,2,0)</f>
        <v xml:space="preserve">ATM Olé Hainamosa </v>
      </c>
      <c r="H6" s="119" t="str">
        <f>VLOOKUP(E6,VIP!$A$2:$O17700,7,FALSE)</f>
        <v>Si</v>
      </c>
      <c r="I6" s="119" t="str">
        <f>VLOOKUP(E6,VIP!$A$2:$O9665,8,FALSE)</f>
        <v>Si</v>
      </c>
      <c r="J6" s="119" t="str">
        <f>VLOOKUP(E6,VIP!$A$2:$O9615,8,FALSE)</f>
        <v>Si</v>
      </c>
      <c r="K6" s="119" t="str">
        <f>VLOOKUP(E6,VIP!$A$2:$O13189,6,0)</f>
        <v>SI</v>
      </c>
      <c r="L6" s="121" t="s">
        <v>2221</v>
      </c>
      <c r="M6" s="117" t="s">
        <v>2458</v>
      </c>
      <c r="N6" s="117" t="s">
        <v>2465</v>
      </c>
      <c r="O6" s="145" t="s">
        <v>2467</v>
      </c>
      <c r="P6" s="139"/>
      <c r="Q6" s="117" t="s">
        <v>2221</v>
      </c>
    </row>
    <row r="7" spans="1:18" ht="18" x14ac:dyDescent="0.25">
      <c r="A7" s="119" t="str">
        <f>VLOOKUP(E7,'LISTADO ATM'!$A$2:$C$900,3,0)</f>
        <v>DISTRITO NACIONAL</v>
      </c>
      <c r="B7" s="144">
        <v>335862501</v>
      </c>
      <c r="C7" s="118">
        <v>44308.595150462963</v>
      </c>
      <c r="D7" s="119" t="s">
        <v>2182</v>
      </c>
      <c r="E7" s="120">
        <v>414</v>
      </c>
      <c r="F7" s="145" t="str">
        <f>VLOOKUP(E7,VIP!$A$2:$O12772,2,0)</f>
        <v>DRBR414</v>
      </c>
      <c r="G7" s="119" t="str">
        <f>VLOOKUP(E7,'LISTADO ATM'!$A$2:$B$899,2,0)</f>
        <v>ATM Villa Francisca II</v>
      </c>
      <c r="H7" s="119" t="str">
        <f>VLOOKUP(E7,VIP!$A$2:$O17693,7,FALSE)</f>
        <v>Si</v>
      </c>
      <c r="I7" s="119" t="str">
        <f>VLOOKUP(E7,VIP!$A$2:$O9658,8,FALSE)</f>
        <v>Si</v>
      </c>
      <c r="J7" s="119" t="str">
        <f>VLOOKUP(E7,VIP!$A$2:$O9608,8,FALSE)</f>
        <v>Si</v>
      </c>
      <c r="K7" s="119" t="str">
        <f>VLOOKUP(E7,VIP!$A$2:$O13182,6,0)</f>
        <v>SI</v>
      </c>
      <c r="L7" s="121" t="s">
        <v>2481</v>
      </c>
      <c r="M7" s="151" t="s">
        <v>2669</v>
      </c>
      <c r="N7" s="117" t="s">
        <v>2465</v>
      </c>
      <c r="O7" s="145" t="s">
        <v>2467</v>
      </c>
      <c r="P7" s="139"/>
      <c r="Q7" s="155">
        <v>44309.583333333336</v>
      </c>
    </row>
    <row r="8" spans="1:18" s="99" customFormat="1" ht="18" x14ac:dyDescent="0.25">
      <c r="A8" s="119" t="str">
        <f>VLOOKUP(E8,'LISTADO ATM'!$A$2:$C$900,3,0)</f>
        <v>DISTRITO NACIONAL</v>
      </c>
      <c r="B8" s="144">
        <v>335862546</v>
      </c>
      <c r="C8" s="118">
        <v>44308.612175925926</v>
      </c>
      <c r="D8" s="119" t="s">
        <v>2182</v>
      </c>
      <c r="E8" s="120">
        <v>707</v>
      </c>
      <c r="F8" s="147" t="str">
        <f>VLOOKUP(E8,VIP!$A$2:$O12779,2,0)</f>
        <v>DRBR707</v>
      </c>
      <c r="G8" s="119" t="str">
        <f>VLOOKUP(E8,'LISTADO ATM'!$A$2:$B$899,2,0)</f>
        <v xml:space="preserve">ATM IAD </v>
      </c>
      <c r="H8" s="119" t="str">
        <f>VLOOKUP(E8,VIP!$A$2:$O17700,7,FALSE)</f>
        <v>No</v>
      </c>
      <c r="I8" s="119" t="str">
        <f>VLOOKUP(E8,VIP!$A$2:$O9665,8,FALSE)</f>
        <v>No</v>
      </c>
      <c r="J8" s="119" t="str">
        <f>VLOOKUP(E8,VIP!$A$2:$O9615,8,FALSE)</f>
        <v>No</v>
      </c>
      <c r="K8" s="119" t="str">
        <f>VLOOKUP(E8,VIP!$A$2:$O13189,6,0)</f>
        <v>NO</v>
      </c>
      <c r="L8" s="121" t="s">
        <v>2221</v>
      </c>
      <c r="M8" s="117" t="s">
        <v>2458</v>
      </c>
      <c r="N8" s="117" t="s">
        <v>2465</v>
      </c>
      <c r="O8" s="147" t="s">
        <v>2467</v>
      </c>
      <c r="P8" s="139"/>
      <c r="Q8" s="117" t="s">
        <v>2221</v>
      </c>
    </row>
    <row r="9" spans="1:18" s="99" customFormat="1" ht="18" x14ac:dyDescent="0.25">
      <c r="A9" s="119" t="str">
        <f>VLOOKUP(E9,'LISTADO ATM'!$A$2:$C$900,3,0)</f>
        <v>DISTRITO NACIONAL</v>
      </c>
      <c r="B9" s="144">
        <v>335862907</v>
      </c>
      <c r="C9" s="118">
        <v>44308.724861111114</v>
      </c>
      <c r="D9" s="119" t="s">
        <v>2182</v>
      </c>
      <c r="E9" s="120">
        <v>696</v>
      </c>
      <c r="F9" s="147" t="str">
        <f>VLOOKUP(E9,VIP!$A$2:$O12777,2,0)</f>
        <v>DRBR696</v>
      </c>
      <c r="G9" s="119" t="str">
        <f>VLOOKUP(E9,'LISTADO ATM'!$A$2:$B$899,2,0)</f>
        <v>ATM Olé Jacobo Majluta</v>
      </c>
      <c r="H9" s="119" t="str">
        <f>VLOOKUP(E9,VIP!$A$2:$O17698,7,FALSE)</f>
        <v>Si</v>
      </c>
      <c r="I9" s="119" t="str">
        <f>VLOOKUP(E9,VIP!$A$2:$O9663,8,FALSE)</f>
        <v>Si</v>
      </c>
      <c r="J9" s="119" t="str">
        <f>VLOOKUP(E9,VIP!$A$2:$O9613,8,FALSE)</f>
        <v>Si</v>
      </c>
      <c r="K9" s="119" t="str">
        <f>VLOOKUP(E9,VIP!$A$2:$O13187,6,0)</f>
        <v>NO</v>
      </c>
      <c r="L9" s="121" t="s">
        <v>2221</v>
      </c>
      <c r="M9" s="117" t="s">
        <v>2458</v>
      </c>
      <c r="N9" s="117" t="s">
        <v>2465</v>
      </c>
      <c r="O9" s="147" t="s">
        <v>2467</v>
      </c>
      <c r="P9" s="139"/>
      <c r="Q9" s="154" t="s">
        <v>2221</v>
      </c>
    </row>
    <row r="10" spans="1:18" s="99" customFormat="1" ht="18" x14ac:dyDescent="0.25">
      <c r="A10" s="119" t="str">
        <f>VLOOKUP(E10,'LISTADO ATM'!$A$2:$C$900,3,0)</f>
        <v>SUR</v>
      </c>
      <c r="B10" s="144">
        <v>335862950</v>
      </c>
      <c r="C10" s="118">
        <v>44308.81659722222</v>
      </c>
      <c r="D10" s="119" t="s">
        <v>2182</v>
      </c>
      <c r="E10" s="120">
        <v>968</v>
      </c>
      <c r="F10" s="147" t="str">
        <f>VLOOKUP(E10,VIP!$A$2:$O12778,2,0)</f>
        <v>DRBR24I</v>
      </c>
      <c r="G10" s="119" t="str">
        <f>VLOOKUP(E10,'LISTADO ATM'!$A$2:$B$899,2,0)</f>
        <v xml:space="preserve">ATM UNP Mercado Baní </v>
      </c>
      <c r="H10" s="119" t="str">
        <f>VLOOKUP(E10,VIP!$A$2:$O17699,7,FALSE)</f>
        <v>Si</v>
      </c>
      <c r="I10" s="119" t="str">
        <f>VLOOKUP(E10,VIP!$A$2:$O9664,8,FALSE)</f>
        <v>Si</v>
      </c>
      <c r="J10" s="119" t="str">
        <f>VLOOKUP(E10,VIP!$A$2:$O9614,8,FALSE)</f>
        <v>Si</v>
      </c>
      <c r="K10" s="119" t="str">
        <f>VLOOKUP(E10,VIP!$A$2:$O13188,6,0)</f>
        <v>SI</v>
      </c>
      <c r="L10" s="121" t="s">
        <v>2430</v>
      </c>
      <c r="M10" s="117" t="s">
        <v>2458</v>
      </c>
      <c r="N10" s="117" t="s">
        <v>2465</v>
      </c>
      <c r="O10" s="147" t="s">
        <v>2467</v>
      </c>
      <c r="P10" s="139"/>
      <c r="Q10" s="117" t="s">
        <v>2430</v>
      </c>
    </row>
    <row r="11" spans="1:18" s="99" customFormat="1" ht="18" x14ac:dyDescent="0.25">
      <c r="A11" s="119" t="str">
        <f>VLOOKUP(E11,'LISTADO ATM'!$A$2:$C$900,3,0)</f>
        <v>DISTRITO NACIONAL</v>
      </c>
      <c r="B11" s="144">
        <v>335862965</v>
      </c>
      <c r="C11" s="118">
        <v>44308.978738425925</v>
      </c>
      <c r="D11" s="119" t="s">
        <v>2182</v>
      </c>
      <c r="E11" s="120">
        <v>57</v>
      </c>
      <c r="F11" s="147" t="str">
        <f>VLOOKUP(E11,VIP!$A$2:$O12787,2,0)</f>
        <v>DRBR057</v>
      </c>
      <c r="G11" s="119" t="str">
        <f>VLOOKUP(E11,'LISTADO ATM'!$A$2:$B$899,2,0)</f>
        <v xml:space="preserve">ATM Oficina Malecon Center </v>
      </c>
      <c r="H11" s="119" t="str">
        <f>VLOOKUP(E11,VIP!$A$2:$O17708,7,FALSE)</f>
        <v>Si</v>
      </c>
      <c r="I11" s="119" t="str">
        <f>VLOOKUP(E11,VIP!$A$2:$O9673,8,FALSE)</f>
        <v>Si</v>
      </c>
      <c r="J11" s="119" t="str">
        <f>VLOOKUP(E11,VIP!$A$2:$O9623,8,FALSE)</f>
        <v>Si</v>
      </c>
      <c r="K11" s="119" t="str">
        <f>VLOOKUP(E11,VIP!$A$2:$O13197,6,0)</f>
        <v>NO</v>
      </c>
      <c r="L11" s="121" t="s">
        <v>2221</v>
      </c>
      <c r="M11" s="117" t="s">
        <v>2458</v>
      </c>
      <c r="N11" s="117" t="s">
        <v>2465</v>
      </c>
      <c r="O11" s="147" t="s">
        <v>2467</v>
      </c>
      <c r="P11" s="139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44" t="s">
        <v>2582</v>
      </c>
      <c r="C12" s="118">
        <v>44309.357893518521</v>
      </c>
      <c r="D12" s="119" t="s">
        <v>2485</v>
      </c>
      <c r="E12" s="120">
        <v>231</v>
      </c>
      <c r="F12" s="147" t="str">
        <f>VLOOKUP(E12,VIP!$A$2:$O12813,2,0)</f>
        <v>DRBR231</v>
      </c>
      <c r="G12" s="119" t="str">
        <f>VLOOKUP(E12,'LISTADO ATM'!$A$2:$B$899,2,0)</f>
        <v xml:space="preserve">ATM Oficina Zona Oriental </v>
      </c>
      <c r="H12" s="119" t="str">
        <f>VLOOKUP(E12,VIP!$A$2:$O17734,7,FALSE)</f>
        <v>Si</v>
      </c>
      <c r="I12" s="119" t="str">
        <f>VLOOKUP(E12,VIP!$A$2:$O9699,8,FALSE)</f>
        <v>Si</v>
      </c>
      <c r="J12" s="119" t="str">
        <f>VLOOKUP(E12,VIP!$A$2:$O9649,8,FALSE)</f>
        <v>Si</v>
      </c>
      <c r="K12" s="119" t="str">
        <f>VLOOKUP(E12,VIP!$A$2:$O13223,6,0)</f>
        <v>SI</v>
      </c>
      <c r="L12" s="121" t="s">
        <v>2515</v>
      </c>
      <c r="M12" s="151" t="s">
        <v>2669</v>
      </c>
      <c r="N12" s="117" t="s">
        <v>2465</v>
      </c>
      <c r="O12" s="147" t="s">
        <v>2486</v>
      </c>
      <c r="P12" s="139"/>
      <c r="Q12" s="117" t="s">
        <v>2515</v>
      </c>
    </row>
    <row r="13" spans="1:18" s="99" customFormat="1" ht="18" x14ac:dyDescent="0.25">
      <c r="A13" s="119" t="str">
        <f>VLOOKUP(E13,'LISTADO ATM'!$A$2:$C$900,3,0)</f>
        <v>ESTE</v>
      </c>
      <c r="B13" s="144">
        <v>335863218</v>
      </c>
      <c r="C13" s="118">
        <v>44309.386805555558</v>
      </c>
      <c r="D13" s="118" t="s">
        <v>2485</v>
      </c>
      <c r="E13" s="120">
        <v>776</v>
      </c>
      <c r="F13" s="147" t="str">
        <f>VLOOKUP(E13,VIP!$A$2:$O12809,2,0)</f>
        <v>DRBR03D</v>
      </c>
      <c r="G13" s="119" t="str">
        <f>VLOOKUP(E13,'LISTADO ATM'!$A$2:$B$899,2,0)</f>
        <v xml:space="preserve">ATM Oficina Monte Plata </v>
      </c>
      <c r="H13" s="119" t="str">
        <f>VLOOKUP(E13,VIP!$A$2:$O17730,7,FALSE)</f>
        <v>Si</v>
      </c>
      <c r="I13" s="119" t="str">
        <f>VLOOKUP(E13,VIP!$A$2:$O9695,8,FALSE)</f>
        <v>Si</v>
      </c>
      <c r="J13" s="119" t="str">
        <f>VLOOKUP(E13,VIP!$A$2:$O9645,8,FALSE)</f>
        <v>Si</v>
      </c>
      <c r="K13" s="119" t="str">
        <f>VLOOKUP(E13,VIP!$A$2:$O13219,6,0)</f>
        <v>SI</v>
      </c>
      <c r="L13" s="121" t="s">
        <v>2421</v>
      </c>
      <c r="M13" s="151" t="s">
        <v>2669</v>
      </c>
      <c r="N13" s="117" t="s">
        <v>2465</v>
      </c>
      <c r="O13" s="147" t="s">
        <v>2467</v>
      </c>
      <c r="P13" s="139"/>
      <c r="Q13" s="155">
        <v>44309.59375</v>
      </c>
    </row>
    <row r="14" spans="1:18" s="99" customFormat="1" ht="18" x14ac:dyDescent="0.25">
      <c r="A14" s="119" t="str">
        <f>VLOOKUP(E14,'LISTADO ATM'!$A$2:$C$900,3,0)</f>
        <v>NORTE</v>
      </c>
      <c r="B14" s="144" t="s">
        <v>2591</v>
      </c>
      <c r="C14" s="118">
        <v>44309.506805555553</v>
      </c>
      <c r="D14" s="118" t="s">
        <v>2183</v>
      </c>
      <c r="E14" s="120">
        <v>154</v>
      </c>
      <c r="F14" s="147" t="str">
        <f>VLOOKUP(E14,VIP!$A$2:$O12798,2,0)</f>
        <v>DRBR154</v>
      </c>
      <c r="G14" s="119" t="str">
        <f>VLOOKUP(E14,'LISTADO ATM'!$A$2:$B$899,2,0)</f>
        <v xml:space="preserve">ATM Oficina Sánchez </v>
      </c>
      <c r="H14" s="119" t="str">
        <f>VLOOKUP(E14,VIP!$A$2:$O17719,7,FALSE)</f>
        <v>Si</v>
      </c>
      <c r="I14" s="119" t="str">
        <f>VLOOKUP(E14,VIP!$A$2:$O9684,8,FALSE)</f>
        <v>Si</v>
      </c>
      <c r="J14" s="119" t="str">
        <f>VLOOKUP(E14,VIP!$A$2:$O9634,8,FALSE)</f>
        <v>Si</v>
      </c>
      <c r="K14" s="119" t="str">
        <f>VLOOKUP(E14,VIP!$A$2:$O13208,6,0)</f>
        <v>SI</v>
      </c>
      <c r="L14" s="121" t="s">
        <v>2221</v>
      </c>
      <c r="M14" s="151" t="s">
        <v>2669</v>
      </c>
      <c r="N14" s="117" t="s">
        <v>2465</v>
      </c>
      <c r="O14" s="147" t="s">
        <v>2592</v>
      </c>
      <c r="P14" s="139"/>
      <c r="Q14" s="155">
        <v>44309.430555555555</v>
      </c>
    </row>
    <row r="15" spans="1:18" s="99" customFormat="1" ht="18" x14ac:dyDescent="0.25">
      <c r="A15" s="119" t="str">
        <f>VLOOKUP(E15,'LISTADO ATM'!$A$2:$C$900,3,0)</f>
        <v>DISTRITO NACIONAL</v>
      </c>
      <c r="B15" s="144" t="s">
        <v>2590</v>
      </c>
      <c r="C15" s="118">
        <v>44309.523668981485</v>
      </c>
      <c r="D15" s="118" t="s">
        <v>2182</v>
      </c>
      <c r="E15" s="120">
        <v>32</v>
      </c>
      <c r="F15" s="147" t="str">
        <f>VLOOKUP(E15,VIP!$A$2:$O12796,2,0)</f>
        <v>DRBR032</v>
      </c>
      <c r="G15" s="119" t="str">
        <f>VLOOKUP(E15,'LISTADO ATM'!$A$2:$B$899,2,0)</f>
        <v xml:space="preserve">ATM Oficina San Martín II </v>
      </c>
      <c r="H15" s="119" t="str">
        <f>VLOOKUP(E15,VIP!$A$2:$O17717,7,FALSE)</f>
        <v>Si</v>
      </c>
      <c r="I15" s="119" t="str">
        <f>VLOOKUP(E15,VIP!$A$2:$O9682,8,FALSE)</f>
        <v>Si</v>
      </c>
      <c r="J15" s="119" t="str">
        <f>VLOOKUP(E15,VIP!$A$2:$O9632,8,FALSE)</f>
        <v>Si</v>
      </c>
      <c r="K15" s="119" t="str">
        <f>VLOOKUP(E15,VIP!$A$2:$O13206,6,0)</f>
        <v>NO</v>
      </c>
      <c r="L15" s="121" t="s">
        <v>2481</v>
      </c>
      <c r="M15" s="117" t="s">
        <v>2458</v>
      </c>
      <c r="N15" s="117" t="s">
        <v>2499</v>
      </c>
      <c r="O15" s="148" t="s">
        <v>2467</v>
      </c>
      <c r="P15" s="139"/>
      <c r="Q15" s="117" t="s">
        <v>2481</v>
      </c>
    </row>
    <row r="16" spans="1:18" s="99" customFormat="1" ht="18" x14ac:dyDescent="0.25">
      <c r="A16" s="119" t="str">
        <f>VLOOKUP(E16,'LISTADO ATM'!$A$2:$C$900,3,0)</f>
        <v>DISTRITO NACIONAL</v>
      </c>
      <c r="B16" s="144" t="s">
        <v>2589</v>
      </c>
      <c r="C16" s="118">
        <v>44309.525289351855</v>
      </c>
      <c r="D16" s="118" t="s">
        <v>2182</v>
      </c>
      <c r="E16" s="120">
        <v>31</v>
      </c>
      <c r="F16" s="147" t="str">
        <f>VLOOKUP(E16,VIP!$A$2:$O12795,2,0)</f>
        <v>DRBR031</v>
      </c>
      <c r="G16" s="119" t="str">
        <f>VLOOKUP(E16,'LISTADO ATM'!$A$2:$B$899,2,0)</f>
        <v xml:space="preserve">ATM Oficina San Martín I </v>
      </c>
      <c r="H16" s="119" t="str">
        <f>VLOOKUP(E16,VIP!$A$2:$O17716,7,FALSE)</f>
        <v>Si</v>
      </c>
      <c r="I16" s="119" t="str">
        <f>VLOOKUP(E16,VIP!$A$2:$O9681,8,FALSE)</f>
        <v>Si</v>
      </c>
      <c r="J16" s="119" t="str">
        <f>VLOOKUP(E16,VIP!$A$2:$O9631,8,FALSE)</f>
        <v>Si</v>
      </c>
      <c r="K16" s="119" t="str">
        <f>VLOOKUP(E16,VIP!$A$2:$O13205,6,0)</f>
        <v>NO</v>
      </c>
      <c r="L16" s="121" t="s">
        <v>2481</v>
      </c>
      <c r="M16" s="117" t="s">
        <v>2458</v>
      </c>
      <c r="N16" s="117" t="s">
        <v>2499</v>
      </c>
      <c r="O16" s="147" t="s">
        <v>2467</v>
      </c>
      <c r="P16" s="139"/>
      <c r="Q16" s="117" t="s">
        <v>2481</v>
      </c>
    </row>
    <row r="17" spans="1:17" s="99" customFormat="1" ht="18" x14ac:dyDescent="0.25">
      <c r="A17" s="119" t="str">
        <f>VLOOKUP(E17,'LISTADO ATM'!$A$2:$C$900,3,0)</f>
        <v>DISTRITO NACIONAL</v>
      </c>
      <c r="B17" s="144" t="s">
        <v>2588</v>
      </c>
      <c r="C17" s="118">
        <v>44309.575289351851</v>
      </c>
      <c r="D17" s="118" t="s">
        <v>2461</v>
      </c>
      <c r="E17" s="120">
        <v>577</v>
      </c>
      <c r="F17" s="147" t="str">
        <f>VLOOKUP(E17,VIP!$A$2:$O12792,2,0)</f>
        <v>DRBR173</v>
      </c>
      <c r="G17" s="119" t="str">
        <f>VLOOKUP(E17,'LISTADO ATM'!$A$2:$B$899,2,0)</f>
        <v xml:space="preserve">ATM Olé Ave. Duarte </v>
      </c>
      <c r="H17" s="119" t="str">
        <f>VLOOKUP(E17,VIP!$A$2:$O17713,7,FALSE)</f>
        <v>Si</v>
      </c>
      <c r="I17" s="119" t="str">
        <f>VLOOKUP(E17,VIP!$A$2:$O9678,8,FALSE)</f>
        <v>Si</v>
      </c>
      <c r="J17" s="119" t="str">
        <f>VLOOKUP(E17,VIP!$A$2:$O9628,8,FALSE)</f>
        <v>Si</v>
      </c>
      <c r="K17" s="119" t="str">
        <f>VLOOKUP(E17,VIP!$A$2:$O13202,6,0)</f>
        <v>SI</v>
      </c>
      <c r="L17" s="121" t="s">
        <v>2452</v>
      </c>
      <c r="M17" s="117" t="s">
        <v>2458</v>
      </c>
      <c r="N17" s="117" t="s">
        <v>2465</v>
      </c>
      <c r="O17" s="148" t="s">
        <v>2466</v>
      </c>
      <c r="P17" s="139"/>
      <c r="Q17" s="117" t="s">
        <v>2452</v>
      </c>
    </row>
    <row r="18" spans="1:17" s="99" customFormat="1" ht="18" x14ac:dyDescent="0.25">
      <c r="A18" s="119" t="str">
        <f>VLOOKUP(E18,'LISTADO ATM'!$A$2:$C$900,3,0)</f>
        <v>DISTRITO NACIONAL</v>
      </c>
      <c r="B18" s="144" t="s">
        <v>2587</v>
      </c>
      <c r="C18" s="118">
        <v>44309.583692129629</v>
      </c>
      <c r="D18" s="118" t="s">
        <v>2182</v>
      </c>
      <c r="E18" s="120">
        <v>326</v>
      </c>
      <c r="F18" s="147" t="str">
        <f>VLOOKUP(E18,VIP!$A$2:$O12790,2,0)</f>
        <v>DRBR326</v>
      </c>
      <c r="G18" s="119" t="str">
        <f>VLOOKUP(E18,'LISTADO ATM'!$A$2:$B$899,2,0)</f>
        <v>ATM Autoservicio Jiménez Moya II</v>
      </c>
      <c r="H18" s="119" t="str">
        <f>VLOOKUP(E18,VIP!$A$2:$O17711,7,FALSE)</f>
        <v>Si</v>
      </c>
      <c r="I18" s="119" t="str">
        <f>VLOOKUP(E18,VIP!$A$2:$O9676,8,FALSE)</f>
        <v>Si</v>
      </c>
      <c r="J18" s="119" t="str">
        <f>VLOOKUP(E18,VIP!$A$2:$O9626,8,FALSE)</f>
        <v>Si</v>
      </c>
      <c r="K18" s="119" t="str">
        <f>VLOOKUP(E18,VIP!$A$2:$O13200,6,0)</f>
        <v>NO</v>
      </c>
      <c r="L18" s="121" t="s">
        <v>2481</v>
      </c>
      <c r="M18" s="151" t="s">
        <v>2669</v>
      </c>
      <c r="N18" s="117" t="s">
        <v>2465</v>
      </c>
      <c r="O18" s="148" t="s">
        <v>2467</v>
      </c>
      <c r="P18" s="139"/>
      <c r="Q18" s="155">
        <v>44309.451388888891</v>
      </c>
    </row>
    <row r="19" spans="1:17" s="99" customFormat="1" ht="18" x14ac:dyDescent="0.25">
      <c r="A19" s="119" t="str">
        <f>VLOOKUP(E19,'LISTADO ATM'!$A$2:$C$900,3,0)</f>
        <v>DISTRITO NACIONAL</v>
      </c>
      <c r="B19" s="144" t="s">
        <v>2586</v>
      </c>
      <c r="C19" s="118">
        <v>44309.586296296293</v>
      </c>
      <c r="D19" s="118" t="s">
        <v>2182</v>
      </c>
      <c r="E19" s="120">
        <v>793</v>
      </c>
      <c r="F19" s="147" t="str">
        <f>VLOOKUP(E19,VIP!$A$2:$O12788,2,0)</f>
        <v>DRBR793</v>
      </c>
      <c r="G19" s="119" t="str">
        <f>VLOOKUP(E19,'LISTADO ATM'!$A$2:$B$899,2,0)</f>
        <v xml:space="preserve">ATM Centro de Caja Agora Mall </v>
      </c>
      <c r="H19" s="119" t="str">
        <f>VLOOKUP(E19,VIP!$A$2:$O17709,7,FALSE)</f>
        <v>Si</v>
      </c>
      <c r="I19" s="119" t="str">
        <f>VLOOKUP(E19,VIP!$A$2:$O9674,8,FALSE)</f>
        <v>Si</v>
      </c>
      <c r="J19" s="119" t="str">
        <f>VLOOKUP(E19,VIP!$A$2:$O9624,8,FALSE)</f>
        <v>Si</v>
      </c>
      <c r="K19" s="119" t="str">
        <f>VLOOKUP(E19,VIP!$A$2:$O13198,6,0)</f>
        <v>NO</v>
      </c>
      <c r="L19" s="121" t="s">
        <v>2481</v>
      </c>
      <c r="M19" s="117" t="s">
        <v>2458</v>
      </c>
      <c r="N19" s="117" t="s">
        <v>2499</v>
      </c>
      <c r="O19" s="147" t="s">
        <v>2467</v>
      </c>
      <c r="P19" s="139"/>
      <c r="Q19" s="154" t="s">
        <v>2481</v>
      </c>
    </row>
    <row r="20" spans="1:17" s="99" customFormat="1" ht="18" x14ac:dyDescent="0.25">
      <c r="A20" s="119" t="str">
        <f>VLOOKUP(E20,'LISTADO ATM'!$A$2:$C$900,3,0)</f>
        <v>NORTE</v>
      </c>
      <c r="B20" s="144" t="s">
        <v>2585</v>
      </c>
      <c r="C20" s="118">
        <v>44309.586875000001</v>
      </c>
      <c r="D20" s="118" t="s">
        <v>2583</v>
      </c>
      <c r="E20" s="120">
        <v>732</v>
      </c>
      <c r="F20" s="147" t="str">
        <f>VLOOKUP(E20,VIP!$A$2:$O12787,2,0)</f>
        <v>DRBR12H</v>
      </c>
      <c r="G20" s="119" t="str">
        <f>VLOOKUP(E20,'LISTADO ATM'!$A$2:$B$899,2,0)</f>
        <v xml:space="preserve">ATM Molino del Valle (Santiago) </v>
      </c>
      <c r="H20" s="119" t="str">
        <f>VLOOKUP(E20,VIP!$A$2:$O17708,7,FALSE)</f>
        <v>Si</v>
      </c>
      <c r="I20" s="119" t="str">
        <f>VLOOKUP(E20,VIP!$A$2:$O9673,8,FALSE)</f>
        <v>Si</v>
      </c>
      <c r="J20" s="119" t="str">
        <f>VLOOKUP(E20,VIP!$A$2:$O9623,8,FALSE)</f>
        <v>Si</v>
      </c>
      <c r="K20" s="119" t="str">
        <f>VLOOKUP(E20,VIP!$A$2:$O13197,6,0)</f>
        <v>NO</v>
      </c>
      <c r="L20" s="121" t="s">
        <v>2421</v>
      </c>
      <c r="M20" s="151" t="s">
        <v>2669</v>
      </c>
      <c r="N20" s="117" t="s">
        <v>2465</v>
      </c>
      <c r="O20" s="148" t="s">
        <v>2467</v>
      </c>
      <c r="P20" s="139"/>
      <c r="Q20" s="155">
        <v>44309.59375</v>
      </c>
    </row>
    <row r="21" spans="1:17" s="99" customFormat="1" ht="18" x14ac:dyDescent="0.25">
      <c r="A21" s="119" t="str">
        <f>VLOOKUP(E21,'LISTADO ATM'!$A$2:$C$900,3,0)</f>
        <v>DISTRITO NACIONAL</v>
      </c>
      <c r="B21" s="144" t="s">
        <v>2584</v>
      </c>
      <c r="C21" s="118">
        <v>44309.595289351855</v>
      </c>
      <c r="D21" s="118" t="s">
        <v>2182</v>
      </c>
      <c r="E21" s="120">
        <v>515</v>
      </c>
      <c r="F21" s="147" t="str">
        <f>VLOOKUP(E21,VIP!$A$2:$O12786,2,0)</f>
        <v>DRBR515</v>
      </c>
      <c r="G21" s="119" t="str">
        <f>VLOOKUP(E21,'LISTADO ATM'!$A$2:$B$899,2,0)</f>
        <v xml:space="preserve">ATM Oficina Agora Mall I </v>
      </c>
      <c r="H21" s="119" t="str">
        <f>VLOOKUP(E21,VIP!$A$2:$O17707,7,FALSE)</f>
        <v>Si</v>
      </c>
      <c r="I21" s="119" t="str">
        <f>VLOOKUP(E21,VIP!$A$2:$O9672,8,FALSE)</f>
        <v>Si</v>
      </c>
      <c r="J21" s="119" t="str">
        <f>VLOOKUP(E21,VIP!$A$2:$O9622,8,FALSE)</f>
        <v>Si</v>
      </c>
      <c r="K21" s="119" t="str">
        <f>VLOOKUP(E21,VIP!$A$2:$O13196,6,0)</f>
        <v>SI</v>
      </c>
      <c r="L21" s="121" t="s">
        <v>2481</v>
      </c>
      <c r="M21" s="117" t="s">
        <v>2458</v>
      </c>
      <c r="N21" s="117" t="s">
        <v>2499</v>
      </c>
      <c r="O21" s="147" t="s">
        <v>2467</v>
      </c>
      <c r="P21" s="139"/>
      <c r="Q21" s="154" t="s">
        <v>2481</v>
      </c>
    </row>
    <row r="22" spans="1:17" s="99" customFormat="1" ht="18" x14ac:dyDescent="0.25">
      <c r="A22" s="119" t="str">
        <f>VLOOKUP(E22,'LISTADO ATM'!$A$2:$C$900,3,0)</f>
        <v>DISTRITO NACIONAL</v>
      </c>
      <c r="B22" s="144" t="s">
        <v>2616</v>
      </c>
      <c r="C22" s="118">
        <v>44309.647928240738</v>
      </c>
      <c r="D22" s="118" t="s">
        <v>2182</v>
      </c>
      <c r="E22" s="120">
        <v>915</v>
      </c>
      <c r="F22" s="147" t="str">
        <f>VLOOKUP(E22,VIP!$A$2:$O12840,2,0)</f>
        <v>DRBR24F</v>
      </c>
      <c r="G22" s="119" t="str">
        <f>VLOOKUP(E22,'LISTADO ATM'!$A$2:$B$899,2,0)</f>
        <v xml:space="preserve">ATM Multicentro La Sirena Aut. Duarte </v>
      </c>
      <c r="H22" s="119" t="str">
        <f>VLOOKUP(E22,VIP!$A$2:$O17761,7,FALSE)</f>
        <v>Si</v>
      </c>
      <c r="I22" s="119" t="str">
        <f>VLOOKUP(E22,VIP!$A$2:$O9726,8,FALSE)</f>
        <v>Si</v>
      </c>
      <c r="J22" s="119" t="str">
        <f>VLOOKUP(E22,VIP!$A$2:$O9676,8,FALSE)</f>
        <v>Si</v>
      </c>
      <c r="K22" s="119" t="str">
        <f>VLOOKUP(E22,VIP!$A$2:$O13250,6,0)</f>
        <v>SI</v>
      </c>
      <c r="L22" s="121" t="s">
        <v>2221</v>
      </c>
      <c r="M22" s="117" t="s">
        <v>2458</v>
      </c>
      <c r="N22" s="117" t="s">
        <v>2499</v>
      </c>
      <c r="O22" s="147" t="s">
        <v>2467</v>
      </c>
      <c r="P22" s="139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44" t="s">
        <v>2615</v>
      </c>
      <c r="C23" s="118">
        <v>44309.650462962964</v>
      </c>
      <c r="D23" s="118" t="s">
        <v>2182</v>
      </c>
      <c r="E23" s="120">
        <v>571</v>
      </c>
      <c r="F23" s="147" t="str">
        <f>VLOOKUP(E23,VIP!$A$2:$O12839,2,0)</f>
        <v>DRBR16C</v>
      </c>
      <c r="G23" s="119" t="str">
        <f>VLOOKUP(E23,'LISTADO ATM'!$A$2:$B$899,2,0)</f>
        <v xml:space="preserve">ATM Hospital Central FF. AA. </v>
      </c>
      <c r="H23" s="119" t="str">
        <f>VLOOKUP(E23,VIP!$A$2:$O17760,7,FALSE)</f>
        <v>Si</v>
      </c>
      <c r="I23" s="119" t="str">
        <f>VLOOKUP(E23,VIP!$A$2:$O9725,8,FALSE)</f>
        <v>Si</v>
      </c>
      <c r="J23" s="119" t="str">
        <f>VLOOKUP(E23,VIP!$A$2:$O9675,8,FALSE)</f>
        <v>Si</v>
      </c>
      <c r="K23" s="119" t="str">
        <f>VLOOKUP(E23,VIP!$A$2:$O13249,6,0)</f>
        <v>NO</v>
      </c>
      <c r="L23" s="121" t="s">
        <v>2221</v>
      </c>
      <c r="M23" s="117" t="s">
        <v>2458</v>
      </c>
      <c r="N23" s="117" t="s">
        <v>2499</v>
      </c>
      <c r="O23" s="147" t="s">
        <v>2467</v>
      </c>
      <c r="P23" s="139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44" t="s">
        <v>2614</v>
      </c>
      <c r="C24" s="118">
        <v>44309.651805555557</v>
      </c>
      <c r="D24" s="118" t="s">
        <v>2182</v>
      </c>
      <c r="E24" s="120">
        <v>542</v>
      </c>
      <c r="F24" s="147" t="str">
        <f>VLOOKUP(E24,VIP!$A$2:$O12838,2,0)</f>
        <v>DRBR542</v>
      </c>
      <c r="G24" s="119" t="str">
        <f>VLOOKUP(E24,'LISTADO ATM'!$A$2:$B$899,2,0)</f>
        <v>ATM S/M la Cadena Carretera Mella</v>
      </c>
      <c r="H24" s="119" t="str">
        <f>VLOOKUP(E24,VIP!$A$2:$O17759,7,FALSE)</f>
        <v>NO</v>
      </c>
      <c r="I24" s="119" t="str">
        <f>VLOOKUP(E24,VIP!$A$2:$O9724,8,FALSE)</f>
        <v>SI</v>
      </c>
      <c r="J24" s="119" t="str">
        <f>VLOOKUP(E24,VIP!$A$2:$O9674,8,FALSE)</f>
        <v>SI</v>
      </c>
      <c r="K24" s="119" t="str">
        <f>VLOOKUP(E24,VIP!$A$2:$O13248,6,0)</f>
        <v>NO</v>
      </c>
      <c r="L24" s="121" t="s">
        <v>2221</v>
      </c>
      <c r="M24" s="117" t="s">
        <v>2458</v>
      </c>
      <c r="N24" s="117" t="s">
        <v>2499</v>
      </c>
      <c r="O24" s="148" t="s">
        <v>2467</v>
      </c>
      <c r="P24" s="139"/>
      <c r="Q24" s="117" t="s">
        <v>2221</v>
      </c>
    </row>
    <row r="25" spans="1:17" s="99" customFormat="1" ht="18" x14ac:dyDescent="0.25">
      <c r="A25" s="119" t="str">
        <f>VLOOKUP(E25,'LISTADO ATM'!$A$2:$C$900,3,0)</f>
        <v>DISTRITO NACIONAL</v>
      </c>
      <c r="B25" s="144" t="s">
        <v>2613</v>
      </c>
      <c r="C25" s="118">
        <v>44309.652233796296</v>
      </c>
      <c r="D25" s="118" t="s">
        <v>2182</v>
      </c>
      <c r="E25" s="120">
        <v>955</v>
      </c>
      <c r="F25" s="147" t="str">
        <f>VLOOKUP(E25,VIP!$A$2:$O12837,2,0)</f>
        <v>DRBR955</v>
      </c>
      <c r="G25" s="119" t="str">
        <f>VLOOKUP(E25,'LISTADO ATM'!$A$2:$B$899,2,0)</f>
        <v xml:space="preserve">ATM Oficina Americana Independencia II </v>
      </c>
      <c r="H25" s="119" t="str">
        <f>VLOOKUP(E25,VIP!$A$2:$O17758,7,FALSE)</f>
        <v>Si</v>
      </c>
      <c r="I25" s="119" t="str">
        <f>VLOOKUP(E25,VIP!$A$2:$O9723,8,FALSE)</f>
        <v>Si</v>
      </c>
      <c r="J25" s="119" t="str">
        <f>VLOOKUP(E25,VIP!$A$2:$O9673,8,FALSE)</f>
        <v>Si</v>
      </c>
      <c r="K25" s="119" t="str">
        <f>VLOOKUP(E25,VIP!$A$2:$O13247,6,0)</f>
        <v>NO</v>
      </c>
      <c r="L25" s="121" t="s">
        <v>2481</v>
      </c>
      <c r="M25" s="151" t="s">
        <v>2669</v>
      </c>
      <c r="N25" s="117" t="s">
        <v>2465</v>
      </c>
      <c r="O25" s="147" t="s">
        <v>2467</v>
      </c>
      <c r="P25" s="139"/>
      <c r="Q25" s="155">
        <v>44309.445138888892</v>
      </c>
    </row>
    <row r="26" spans="1:17" s="99" customFormat="1" ht="18" x14ac:dyDescent="0.25">
      <c r="A26" s="119" t="str">
        <f>VLOOKUP(E26,'LISTADO ATM'!$A$2:$C$900,3,0)</f>
        <v>DISTRITO NACIONAL</v>
      </c>
      <c r="B26" s="144" t="s">
        <v>2612</v>
      </c>
      <c r="C26" s="118">
        <v>44309.652858796297</v>
      </c>
      <c r="D26" s="118" t="s">
        <v>2182</v>
      </c>
      <c r="E26" s="120">
        <v>35</v>
      </c>
      <c r="F26" s="147" t="str">
        <f>VLOOKUP(E26,VIP!$A$2:$O12836,2,0)</f>
        <v>DRBR035</v>
      </c>
      <c r="G26" s="119" t="str">
        <f>VLOOKUP(E26,'LISTADO ATM'!$A$2:$B$899,2,0)</f>
        <v xml:space="preserve">ATM Dirección General de Aduanas I </v>
      </c>
      <c r="H26" s="119" t="str">
        <f>VLOOKUP(E26,VIP!$A$2:$O17757,7,FALSE)</f>
        <v>Si</v>
      </c>
      <c r="I26" s="119" t="str">
        <f>VLOOKUP(E26,VIP!$A$2:$O9722,8,FALSE)</f>
        <v>Si</v>
      </c>
      <c r="J26" s="119" t="str">
        <f>VLOOKUP(E26,VIP!$A$2:$O9672,8,FALSE)</f>
        <v>Si</v>
      </c>
      <c r="K26" s="119" t="str">
        <f>VLOOKUP(E26,VIP!$A$2:$O13246,6,0)</f>
        <v>NO</v>
      </c>
      <c r="L26" s="121" t="s">
        <v>2221</v>
      </c>
      <c r="M26" s="117" t="s">
        <v>2458</v>
      </c>
      <c r="N26" s="117" t="s">
        <v>2499</v>
      </c>
      <c r="O26" s="148" t="s">
        <v>2467</v>
      </c>
      <c r="P26" s="139"/>
      <c r="Q26" s="117" t="s">
        <v>2221</v>
      </c>
    </row>
    <row r="27" spans="1:17" s="99" customFormat="1" ht="18" x14ac:dyDescent="0.25">
      <c r="A27" s="119" t="str">
        <f>VLOOKUP(E27,'LISTADO ATM'!$A$2:$C$900,3,0)</f>
        <v>SUR</v>
      </c>
      <c r="B27" s="144" t="s">
        <v>2611</v>
      </c>
      <c r="C27" s="118">
        <v>44309.654039351852</v>
      </c>
      <c r="D27" s="118" t="s">
        <v>2182</v>
      </c>
      <c r="E27" s="120">
        <v>249</v>
      </c>
      <c r="F27" s="147" t="str">
        <f>VLOOKUP(E27,VIP!$A$2:$O12835,2,0)</f>
        <v>DRBR249</v>
      </c>
      <c r="G27" s="119" t="str">
        <f>VLOOKUP(E27,'LISTADO ATM'!$A$2:$B$899,2,0)</f>
        <v xml:space="preserve">ATM Banco Agrícola Neiba </v>
      </c>
      <c r="H27" s="119" t="str">
        <f>VLOOKUP(E27,VIP!$A$2:$O17756,7,FALSE)</f>
        <v>Si</v>
      </c>
      <c r="I27" s="119" t="str">
        <f>VLOOKUP(E27,VIP!$A$2:$O9721,8,FALSE)</f>
        <v>Si</v>
      </c>
      <c r="J27" s="119" t="str">
        <f>VLOOKUP(E27,VIP!$A$2:$O9671,8,FALSE)</f>
        <v>Si</v>
      </c>
      <c r="K27" s="119" t="str">
        <f>VLOOKUP(E27,VIP!$A$2:$O13245,6,0)</f>
        <v>NO</v>
      </c>
      <c r="L27" s="121" t="s">
        <v>2481</v>
      </c>
      <c r="M27" s="117" t="s">
        <v>2458</v>
      </c>
      <c r="N27" s="117" t="s">
        <v>2499</v>
      </c>
      <c r="O27" s="147" t="s">
        <v>2467</v>
      </c>
      <c r="P27" s="139"/>
      <c r="Q27" s="117" t="s">
        <v>2481</v>
      </c>
    </row>
    <row r="28" spans="1:17" s="99" customFormat="1" ht="18" x14ac:dyDescent="0.25">
      <c r="A28" s="119" t="str">
        <f>VLOOKUP(E28,'LISTADO ATM'!$A$2:$C$900,3,0)</f>
        <v>DISTRITO NACIONAL</v>
      </c>
      <c r="B28" s="144" t="s">
        <v>2610</v>
      </c>
      <c r="C28" s="118">
        <v>44309.658472222225</v>
      </c>
      <c r="D28" s="118" t="s">
        <v>2461</v>
      </c>
      <c r="E28" s="120">
        <v>235</v>
      </c>
      <c r="F28" s="147" t="str">
        <f>VLOOKUP(E28,VIP!$A$2:$O12833,2,0)</f>
        <v>DRBR235</v>
      </c>
      <c r="G28" s="119" t="str">
        <f>VLOOKUP(E28,'LISTADO ATM'!$A$2:$B$899,2,0)</f>
        <v xml:space="preserve">ATM Oficina Multicentro La Sirena San Isidro </v>
      </c>
      <c r="H28" s="119" t="str">
        <f>VLOOKUP(E28,VIP!$A$2:$O17754,7,FALSE)</f>
        <v>Si</v>
      </c>
      <c r="I28" s="119" t="str">
        <f>VLOOKUP(E28,VIP!$A$2:$O9719,8,FALSE)</f>
        <v>Si</v>
      </c>
      <c r="J28" s="119" t="str">
        <f>VLOOKUP(E28,VIP!$A$2:$O9669,8,FALSE)</f>
        <v>Si</v>
      </c>
      <c r="K28" s="119" t="str">
        <f>VLOOKUP(E28,VIP!$A$2:$O13243,6,0)</f>
        <v>SI</v>
      </c>
      <c r="L28" s="121" t="s">
        <v>2518</v>
      </c>
      <c r="M28" s="151" t="s">
        <v>2669</v>
      </c>
      <c r="N28" s="117" t="s">
        <v>2465</v>
      </c>
      <c r="O28" s="147" t="s">
        <v>2466</v>
      </c>
      <c r="P28" s="139"/>
      <c r="Q28" s="154" t="s">
        <v>2518</v>
      </c>
    </row>
    <row r="29" spans="1:17" s="99" customFormat="1" ht="18" x14ac:dyDescent="0.25">
      <c r="A29" s="119" t="str">
        <f>VLOOKUP(E29,'LISTADO ATM'!$A$2:$C$900,3,0)</f>
        <v>DISTRITO NACIONAL</v>
      </c>
      <c r="B29" s="144" t="s">
        <v>2609</v>
      </c>
      <c r="C29" s="118">
        <v>44309.66101851852</v>
      </c>
      <c r="D29" s="118" t="s">
        <v>2182</v>
      </c>
      <c r="E29" s="120">
        <v>184</v>
      </c>
      <c r="F29" s="147" t="str">
        <f>VLOOKUP(E29,VIP!$A$2:$O12831,2,0)</f>
        <v>DRBR184</v>
      </c>
      <c r="G29" s="119" t="str">
        <f>VLOOKUP(E29,'LISTADO ATM'!$A$2:$B$899,2,0)</f>
        <v xml:space="preserve">ATM Hermanas Mirabal </v>
      </c>
      <c r="H29" s="119" t="str">
        <f>VLOOKUP(E29,VIP!$A$2:$O17752,7,FALSE)</f>
        <v>Si</v>
      </c>
      <c r="I29" s="119" t="str">
        <f>VLOOKUP(E29,VIP!$A$2:$O9717,8,FALSE)</f>
        <v>Si</v>
      </c>
      <c r="J29" s="119" t="str">
        <f>VLOOKUP(E29,VIP!$A$2:$O9667,8,FALSE)</f>
        <v>Si</v>
      </c>
      <c r="K29" s="119" t="str">
        <f>VLOOKUP(E29,VIP!$A$2:$O13241,6,0)</f>
        <v>SI</v>
      </c>
      <c r="L29" s="121" t="s">
        <v>2221</v>
      </c>
      <c r="M29" s="117" t="s">
        <v>2458</v>
      </c>
      <c r="N29" s="117" t="s">
        <v>2499</v>
      </c>
      <c r="O29" s="147" t="s">
        <v>2467</v>
      </c>
      <c r="P29" s="139"/>
      <c r="Q29" s="154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44" t="s">
        <v>2608</v>
      </c>
      <c r="C30" s="118">
        <v>44309.678877314815</v>
      </c>
      <c r="D30" s="118" t="s">
        <v>2485</v>
      </c>
      <c r="E30" s="120">
        <v>408</v>
      </c>
      <c r="F30" s="147" t="str">
        <f>VLOOKUP(E30,VIP!$A$2:$O12826,2,0)</f>
        <v>DRBR408</v>
      </c>
      <c r="G30" s="119" t="str">
        <f>VLOOKUP(E30,'LISTADO ATM'!$A$2:$B$899,2,0)</f>
        <v xml:space="preserve">ATM Autobanco Las Palmas de Herrera </v>
      </c>
      <c r="H30" s="119" t="str">
        <f>VLOOKUP(E30,VIP!$A$2:$O17747,7,FALSE)</f>
        <v>Si</v>
      </c>
      <c r="I30" s="119" t="str">
        <f>VLOOKUP(E30,VIP!$A$2:$O9712,8,FALSE)</f>
        <v>Si</v>
      </c>
      <c r="J30" s="119" t="str">
        <f>VLOOKUP(E30,VIP!$A$2:$O9662,8,FALSE)</f>
        <v>Si</v>
      </c>
      <c r="K30" s="119" t="str">
        <f>VLOOKUP(E30,VIP!$A$2:$O13236,6,0)</f>
        <v>NO</v>
      </c>
      <c r="L30" s="121" t="s">
        <v>2452</v>
      </c>
      <c r="M30" s="151" t="s">
        <v>2669</v>
      </c>
      <c r="N30" s="117" t="s">
        <v>2465</v>
      </c>
      <c r="O30" s="147" t="s">
        <v>2467</v>
      </c>
      <c r="P30" s="139"/>
      <c r="Q30" s="155">
        <v>44309.583333333336</v>
      </c>
    </row>
    <row r="31" spans="1:17" s="99" customFormat="1" ht="18" x14ac:dyDescent="0.25">
      <c r="A31" s="119" t="str">
        <f>VLOOKUP(E31,'LISTADO ATM'!$A$2:$C$900,3,0)</f>
        <v>DISTRITO NACIONAL</v>
      </c>
      <c r="B31" s="144" t="s">
        <v>2607</v>
      </c>
      <c r="C31" s="118">
        <v>44309.684201388889</v>
      </c>
      <c r="D31" s="118" t="s">
        <v>2461</v>
      </c>
      <c r="E31" s="120">
        <v>658</v>
      </c>
      <c r="F31" s="147" t="str">
        <f>VLOOKUP(E31,VIP!$A$2:$O12825,2,0)</f>
        <v>DRBR658</v>
      </c>
      <c r="G31" s="119" t="str">
        <f>VLOOKUP(E31,'LISTADO ATM'!$A$2:$B$899,2,0)</f>
        <v>ATM Cámara de Cuentas</v>
      </c>
      <c r="H31" s="119" t="str">
        <f>VLOOKUP(E31,VIP!$A$2:$O17746,7,FALSE)</f>
        <v>Si</v>
      </c>
      <c r="I31" s="119" t="str">
        <f>VLOOKUP(E31,VIP!$A$2:$O9711,8,FALSE)</f>
        <v>Si</v>
      </c>
      <c r="J31" s="119" t="str">
        <f>VLOOKUP(E31,VIP!$A$2:$O9661,8,FALSE)</f>
        <v>Si</v>
      </c>
      <c r="K31" s="119" t="str">
        <f>VLOOKUP(E31,VIP!$A$2:$O13235,6,0)</f>
        <v>NO</v>
      </c>
      <c r="L31" s="121" t="s">
        <v>2421</v>
      </c>
      <c r="M31" s="117" t="s">
        <v>2458</v>
      </c>
      <c r="N31" s="117" t="s">
        <v>2465</v>
      </c>
      <c r="O31" s="147" t="s">
        <v>2466</v>
      </c>
      <c r="P31" s="139"/>
      <c r="Q31" s="154" t="s">
        <v>2421</v>
      </c>
    </row>
    <row r="32" spans="1:17" s="99" customFormat="1" ht="18" x14ac:dyDescent="0.25">
      <c r="A32" s="119" t="str">
        <f>VLOOKUP(E32,'LISTADO ATM'!$A$2:$C$900,3,0)</f>
        <v>DISTRITO NACIONAL</v>
      </c>
      <c r="B32" s="144" t="s">
        <v>2606</v>
      </c>
      <c r="C32" s="118">
        <v>44309.694374999999</v>
      </c>
      <c r="D32" s="118" t="s">
        <v>2461</v>
      </c>
      <c r="E32" s="120">
        <v>607</v>
      </c>
      <c r="F32" s="147" t="str">
        <f>VLOOKUP(E32,VIP!$A$2:$O12824,2,0)</f>
        <v>DRBR607</v>
      </c>
      <c r="G32" s="119" t="str">
        <f>VLOOKUP(E32,'LISTADO ATM'!$A$2:$B$899,2,0)</f>
        <v xml:space="preserve">ATM ONAPI </v>
      </c>
      <c r="H32" s="119" t="str">
        <f>VLOOKUP(E32,VIP!$A$2:$O17745,7,FALSE)</f>
        <v>Si</v>
      </c>
      <c r="I32" s="119" t="str">
        <f>VLOOKUP(E32,VIP!$A$2:$O9710,8,FALSE)</f>
        <v>Si</v>
      </c>
      <c r="J32" s="119" t="str">
        <f>VLOOKUP(E32,VIP!$A$2:$O9660,8,FALSE)</f>
        <v>Si</v>
      </c>
      <c r="K32" s="119" t="str">
        <f>VLOOKUP(E32,VIP!$A$2:$O13234,6,0)</f>
        <v>NO</v>
      </c>
      <c r="L32" s="121" t="s">
        <v>2452</v>
      </c>
      <c r="M32" s="117" t="s">
        <v>2458</v>
      </c>
      <c r="N32" s="117" t="s">
        <v>2465</v>
      </c>
      <c r="O32" s="147" t="s">
        <v>2466</v>
      </c>
      <c r="P32" s="139"/>
      <c r="Q32" s="154" t="s">
        <v>2452</v>
      </c>
    </row>
    <row r="33" spans="1:17" s="99" customFormat="1" ht="18" x14ac:dyDescent="0.25">
      <c r="A33" s="119" t="str">
        <f>VLOOKUP(E33,'LISTADO ATM'!$A$2:$C$900,3,0)</f>
        <v>DISTRITO NACIONAL</v>
      </c>
      <c r="B33" s="144" t="s">
        <v>2605</v>
      </c>
      <c r="C33" s="118">
        <v>44309.697743055556</v>
      </c>
      <c r="D33" s="118" t="s">
        <v>2461</v>
      </c>
      <c r="E33" s="120">
        <v>621</v>
      </c>
      <c r="F33" s="147" t="str">
        <f>VLOOKUP(E33,VIP!$A$2:$O12823,2,0)</f>
        <v>DRBR621</v>
      </c>
      <c r="G33" s="119" t="str">
        <f>VLOOKUP(E33,'LISTADO ATM'!$A$2:$B$899,2,0)</f>
        <v xml:space="preserve">ATM CESAC  </v>
      </c>
      <c r="H33" s="119" t="str">
        <f>VLOOKUP(E33,VIP!$A$2:$O17744,7,FALSE)</f>
        <v>Si</v>
      </c>
      <c r="I33" s="119" t="str">
        <f>VLOOKUP(E33,VIP!$A$2:$O9709,8,FALSE)</f>
        <v>Si</v>
      </c>
      <c r="J33" s="119" t="str">
        <f>VLOOKUP(E33,VIP!$A$2:$O9659,8,FALSE)</f>
        <v>Si</v>
      </c>
      <c r="K33" s="119" t="str">
        <f>VLOOKUP(E33,VIP!$A$2:$O13233,6,0)</f>
        <v>NO</v>
      </c>
      <c r="L33" s="121" t="s">
        <v>2452</v>
      </c>
      <c r="M33" s="151" t="s">
        <v>2669</v>
      </c>
      <c r="N33" s="117" t="s">
        <v>2465</v>
      </c>
      <c r="O33" s="148" t="s">
        <v>2467</v>
      </c>
      <c r="P33" s="139"/>
      <c r="Q33" s="152">
        <v>44309.583333333336</v>
      </c>
    </row>
    <row r="34" spans="1:17" s="99" customFormat="1" ht="18" x14ac:dyDescent="0.25">
      <c r="A34" s="119" t="str">
        <f>VLOOKUP(E34,'LISTADO ATM'!$A$2:$C$900,3,0)</f>
        <v>DISTRITO NACIONAL</v>
      </c>
      <c r="B34" s="144" t="s">
        <v>2604</v>
      </c>
      <c r="C34" s="118">
        <v>44309.69872685185</v>
      </c>
      <c r="D34" s="118" t="s">
        <v>2182</v>
      </c>
      <c r="E34" s="120">
        <v>415</v>
      </c>
      <c r="F34" s="147" t="str">
        <f>VLOOKUP(E34,VIP!$A$2:$O12822,2,0)</f>
        <v>DRBR415</v>
      </c>
      <c r="G34" s="119" t="str">
        <f>VLOOKUP(E34,'LISTADO ATM'!$A$2:$B$899,2,0)</f>
        <v xml:space="preserve">ATM Autobanco San Martín I </v>
      </c>
      <c r="H34" s="119" t="str">
        <f>VLOOKUP(E34,VIP!$A$2:$O17743,7,FALSE)</f>
        <v>Si</v>
      </c>
      <c r="I34" s="119" t="str">
        <f>VLOOKUP(E34,VIP!$A$2:$O9708,8,FALSE)</f>
        <v>Si</v>
      </c>
      <c r="J34" s="119" t="str">
        <f>VLOOKUP(E34,VIP!$A$2:$O9658,8,FALSE)</f>
        <v>Si</v>
      </c>
      <c r="K34" s="119" t="str">
        <f>VLOOKUP(E34,VIP!$A$2:$O13232,6,0)</f>
        <v>NO</v>
      </c>
      <c r="L34" s="121" t="s">
        <v>2481</v>
      </c>
      <c r="M34" s="151" t="s">
        <v>2669</v>
      </c>
      <c r="N34" s="117" t="s">
        <v>2465</v>
      </c>
      <c r="O34" s="148" t="s">
        <v>2467</v>
      </c>
      <c r="P34" s="139"/>
      <c r="Q34" s="152">
        <v>44309.583333333336</v>
      </c>
    </row>
    <row r="35" spans="1:17" s="99" customFormat="1" ht="18" x14ac:dyDescent="0.25">
      <c r="A35" s="119" t="str">
        <f>VLOOKUP(E35,'LISTADO ATM'!$A$2:$C$900,3,0)</f>
        <v>DISTRITO NACIONAL</v>
      </c>
      <c r="B35" s="144" t="s">
        <v>2603</v>
      </c>
      <c r="C35" s="118">
        <v>44309.703321759262</v>
      </c>
      <c r="D35" s="118" t="s">
        <v>2182</v>
      </c>
      <c r="E35" s="120">
        <v>146</v>
      </c>
      <c r="F35" s="147" t="str">
        <f>VLOOKUP(E35,VIP!$A$2:$O12821,2,0)</f>
        <v>DRBR146</v>
      </c>
      <c r="G35" s="119" t="str">
        <f>VLOOKUP(E35,'LISTADO ATM'!$A$2:$B$899,2,0)</f>
        <v xml:space="preserve">ATM Tribunal Superior Constitucional </v>
      </c>
      <c r="H35" s="119" t="str">
        <f>VLOOKUP(E35,VIP!$A$2:$O17742,7,FALSE)</f>
        <v>Si</v>
      </c>
      <c r="I35" s="119" t="str">
        <f>VLOOKUP(E35,VIP!$A$2:$O9707,8,FALSE)</f>
        <v>Si</v>
      </c>
      <c r="J35" s="119" t="str">
        <f>VLOOKUP(E35,VIP!$A$2:$O9657,8,FALSE)</f>
        <v>Si</v>
      </c>
      <c r="K35" s="119" t="str">
        <f>VLOOKUP(E35,VIP!$A$2:$O13231,6,0)</f>
        <v>NO</v>
      </c>
      <c r="L35" s="121" t="s">
        <v>2221</v>
      </c>
      <c r="M35" s="117" t="s">
        <v>2458</v>
      </c>
      <c r="N35" s="117" t="s">
        <v>2465</v>
      </c>
      <c r="O35" s="148" t="s">
        <v>2467</v>
      </c>
      <c r="P35" s="139"/>
      <c r="Q35" s="117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44" t="s">
        <v>2602</v>
      </c>
      <c r="C36" s="118">
        <v>44309.704745370371</v>
      </c>
      <c r="D36" s="118" t="s">
        <v>2182</v>
      </c>
      <c r="E36" s="120">
        <v>792</v>
      </c>
      <c r="F36" s="147" t="str">
        <f>VLOOKUP(E36,VIP!$A$2:$O12820,2,0)</f>
        <v>DRBR792</v>
      </c>
      <c r="G36" s="119" t="str">
        <f>VLOOKUP(E36,'LISTADO ATM'!$A$2:$B$899,2,0)</f>
        <v>ATM Hospital Salvador de Gautier</v>
      </c>
      <c r="H36" s="119" t="str">
        <f>VLOOKUP(E36,VIP!$A$2:$O17741,7,FALSE)</f>
        <v>Si</v>
      </c>
      <c r="I36" s="119" t="str">
        <f>VLOOKUP(E36,VIP!$A$2:$O9706,8,FALSE)</f>
        <v>Si</v>
      </c>
      <c r="J36" s="119" t="str">
        <f>VLOOKUP(E36,VIP!$A$2:$O9656,8,FALSE)</f>
        <v>Si</v>
      </c>
      <c r="K36" s="119" t="str">
        <f>VLOOKUP(E36,VIP!$A$2:$O13230,6,0)</f>
        <v>NO</v>
      </c>
      <c r="L36" s="121" t="s">
        <v>2221</v>
      </c>
      <c r="M36" s="117" t="s">
        <v>2458</v>
      </c>
      <c r="N36" s="117" t="s">
        <v>2465</v>
      </c>
      <c r="O36" s="148" t="s">
        <v>2467</v>
      </c>
      <c r="P36" s="139"/>
      <c r="Q36" s="154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44" t="s">
        <v>2601</v>
      </c>
      <c r="C37" s="118">
        <v>44309.706921296296</v>
      </c>
      <c r="D37" s="118" t="s">
        <v>2182</v>
      </c>
      <c r="E37" s="120">
        <v>642</v>
      </c>
      <c r="F37" s="147" t="str">
        <f>VLOOKUP(E37,VIP!$A$2:$O12819,2,0)</f>
        <v>DRBR24O</v>
      </c>
      <c r="G37" s="119" t="str">
        <f>VLOOKUP(E37,'LISTADO ATM'!$A$2:$B$899,2,0)</f>
        <v xml:space="preserve">ATM OMSA Sto. Dgo. </v>
      </c>
      <c r="H37" s="119" t="str">
        <f>VLOOKUP(E37,VIP!$A$2:$O17740,7,FALSE)</f>
        <v>Si</v>
      </c>
      <c r="I37" s="119" t="str">
        <f>VLOOKUP(E37,VIP!$A$2:$O9705,8,FALSE)</f>
        <v>Si</v>
      </c>
      <c r="J37" s="119" t="str">
        <f>VLOOKUP(E37,VIP!$A$2:$O9655,8,FALSE)</f>
        <v>Si</v>
      </c>
      <c r="K37" s="119" t="str">
        <f>VLOOKUP(E37,VIP!$A$2:$O13229,6,0)</f>
        <v>NO</v>
      </c>
      <c r="L37" s="121" t="s">
        <v>2221</v>
      </c>
      <c r="M37" s="117" t="s">
        <v>2458</v>
      </c>
      <c r="N37" s="117" t="s">
        <v>2465</v>
      </c>
      <c r="O37" s="148" t="s">
        <v>2467</v>
      </c>
      <c r="P37" s="139"/>
      <c r="Q37" s="117" t="s">
        <v>2221</v>
      </c>
    </row>
    <row r="38" spans="1:17" s="99" customFormat="1" ht="18" x14ac:dyDescent="0.25">
      <c r="A38" s="119" t="str">
        <f>VLOOKUP(E38,'LISTADO ATM'!$A$2:$C$900,3,0)</f>
        <v>SUR</v>
      </c>
      <c r="B38" s="144">
        <v>335864115</v>
      </c>
      <c r="C38" s="118">
        <v>44309.709027777775</v>
      </c>
      <c r="D38" s="118" t="s">
        <v>2461</v>
      </c>
      <c r="E38" s="120">
        <v>873</v>
      </c>
      <c r="F38" s="147" t="str">
        <f>VLOOKUP(E38,VIP!$A$2:$O12810,2,0)</f>
        <v>DRBR873</v>
      </c>
      <c r="G38" s="119" t="str">
        <f>VLOOKUP(E38,'LISTADO ATM'!$A$2:$B$899,2,0)</f>
        <v xml:space="preserve">ATM Centro de Caja San Cristóbal II </v>
      </c>
      <c r="H38" s="119" t="str">
        <f>VLOOKUP(E38,VIP!$A$2:$O17731,7,FALSE)</f>
        <v>Si</v>
      </c>
      <c r="I38" s="119" t="str">
        <f>VLOOKUP(E38,VIP!$A$2:$O9696,8,FALSE)</f>
        <v>Si</v>
      </c>
      <c r="J38" s="119" t="str">
        <f>VLOOKUP(E38,VIP!$A$2:$O9646,8,FALSE)</f>
        <v>Si</v>
      </c>
      <c r="K38" s="119" t="str">
        <f>VLOOKUP(E38,VIP!$A$2:$O13220,6,0)</f>
        <v>SI</v>
      </c>
      <c r="L38" s="121" t="s">
        <v>2618</v>
      </c>
      <c r="M38" s="151" t="s">
        <v>2669</v>
      </c>
      <c r="N38" s="117" t="s">
        <v>2465</v>
      </c>
      <c r="O38" s="148" t="s">
        <v>2467</v>
      </c>
      <c r="P38" s="139"/>
      <c r="Q38" s="155">
        <v>44309.583333333336</v>
      </c>
    </row>
    <row r="39" spans="1:17" s="99" customFormat="1" ht="18" x14ac:dyDescent="0.25">
      <c r="A39" s="119" t="str">
        <f>VLOOKUP(E39,'LISTADO ATM'!$A$2:$C$900,3,0)</f>
        <v>DISTRITO NACIONAL</v>
      </c>
      <c r="B39" s="144" t="s">
        <v>2600</v>
      </c>
      <c r="C39" s="118">
        <v>44309.711006944446</v>
      </c>
      <c r="D39" s="118" t="s">
        <v>2182</v>
      </c>
      <c r="E39" s="120">
        <v>943</v>
      </c>
      <c r="F39" s="147" t="str">
        <f>VLOOKUP(E39,VIP!$A$2:$O12817,2,0)</f>
        <v>DRBR16K</v>
      </c>
      <c r="G39" s="119" t="str">
        <f>VLOOKUP(E39,'LISTADO ATM'!$A$2:$B$899,2,0)</f>
        <v xml:space="preserve">ATM Oficina Tránsito Terreste </v>
      </c>
      <c r="H39" s="119" t="str">
        <f>VLOOKUP(E39,VIP!$A$2:$O17738,7,FALSE)</f>
        <v>Si</v>
      </c>
      <c r="I39" s="119" t="str">
        <f>VLOOKUP(E39,VIP!$A$2:$O9703,8,FALSE)</f>
        <v>Si</v>
      </c>
      <c r="J39" s="119" t="str">
        <f>VLOOKUP(E39,VIP!$A$2:$O9653,8,FALSE)</f>
        <v>Si</v>
      </c>
      <c r="K39" s="119" t="str">
        <f>VLOOKUP(E39,VIP!$A$2:$O13227,6,0)</f>
        <v>NO</v>
      </c>
      <c r="L39" s="121" t="s">
        <v>2221</v>
      </c>
      <c r="M39" s="117" t="s">
        <v>2458</v>
      </c>
      <c r="N39" s="117" t="s">
        <v>2465</v>
      </c>
      <c r="O39" s="147" t="s">
        <v>2467</v>
      </c>
      <c r="P39" s="139"/>
      <c r="Q39" s="117" t="s">
        <v>2221</v>
      </c>
    </row>
    <row r="40" spans="1:17" s="99" customFormat="1" ht="18" x14ac:dyDescent="0.25">
      <c r="A40" s="119" t="str">
        <f>VLOOKUP(E40,'LISTADO ATM'!$A$2:$C$900,3,0)</f>
        <v>NORTE</v>
      </c>
      <c r="B40" s="144" t="s">
        <v>2599</v>
      </c>
      <c r="C40" s="118">
        <v>44309.712754629632</v>
      </c>
      <c r="D40" s="118" t="s">
        <v>2183</v>
      </c>
      <c r="E40" s="120">
        <v>275</v>
      </c>
      <c r="F40" s="147" t="str">
        <f>VLOOKUP(E40,VIP!$A$2:$O12816,2,0)</f>
        <v>DRBR275</v>
      </c>
      <c r="G40" s="119" t="str">
        <f>VLOOKUP(E40,'LISTADO ATM'!$A$2:$B$899,2,0)</f>
        <v xml:space="preserve">ATM Autobanco Duarte Stgo. II </v>
      </c>
      <c r="H40" s="119" t="str">
        <f>VLOOKUP(E40,VIP!$A$2:$O17737,7,FALSE)</f>
        <v>Si</v>
      </c>
      <c r="I40" s="119" t="str">
        <f>VLOOKUP(E40,VIP!$A$2:$O9702,8,FALSE)</f>
        <v>Si</v>
      </c>
      <c r="J40" s="119" t="str">
        <f>VLOOKUP(E40,VIP!$A$2:$O9652,8,FALSE)</f>
        <v>Si</v>
      </c>
      <c r="K40" s="119" t="str">
        <f>VLOOKUP(E40,VIP!$A$2:$O13226,6,0)</f>
        <v>NO</v>
      </c>
      <c r="L40" s="121" t="s">
        <v>2221</v>
      </c>
      <c r="M40" s="151" t="s">
        <v>2669</v>
      </c>
      <c r="N40" s="151" t="s">
        <v>2673</v>
      </c>
      <c r="O40" s="147" t="s">
        <v>2494</v>
      </c>
      <c r="P40" s="139"/>
      <c r="Q40" s="155">
        <v>44309.413194444445</v>
      </c>
    </row>
    <row r="41" spans="1:17" s="99" customFormat="1" ht="18" x14ac:dyDescent="0.25">
      <c r="A41" s="119" t="str">
        <f>VLOOKUP(E41,'LISTADO ATM'!$A$2:$C$900,3,0)</f>
        <v>DISTRITO NACIONAL</v>
      </c>
      <c r="B41" s="144" t="s">
        <v>2598</v>
      </c>
      <c r="C41" s="118">
        <v>44309.718425925923</v>
      </c>
      <c r="D41" s="118" t="s">
        <v>2182</v>
      </c>
      <c r="E41" s="120">
        <v>239</v>
      </c>
      <c r="F41" s="147" t="str">
        <f>VLOOKUP(E41,VIP!$A$2:$O12812,2,0)</f>
        <v>DRBR239</v>
      </c>
      <c r="G41" s="119" t="str">
        <f>VLOOKUP(E41,'LISTADO ATM'!$A$2:$B$899,2,0)</f>
        <v xml:space="preserve">ATM Autobanco Charles de Gaulle </v>
      </c>
      <c r="H41" s="119" t="str">
        <f>VLOOKUP(E41,VIP!$A$2:$O17733,7,FALSE)</f>
        <v>Si</v>
      </c>
      <c r="I41" s="119" t="str">
        <f>VLOOKUP(E41,VIP!$A$2:$O9698,8,FALSE)</f>
        <v>Si</v>
      </c>
      <c r="J41" s="119" t="str">
        <f>VLOOKUP(E41,VIP!$A$2:$O9648,8,FALSE)</f>
        <v>Si</v>
      </c>
      <c r="K41" s="119" t="str">
        <f>VLOOKUP(E41,VIP!$A$2:$O13222,6,0)</f>
        <v>SI</v>
      </c>
      <c r="L41" s="121" t="s">
        <v>2221</v>
      </c>
      <c r="M41" s="151" t="s">
        <v>2669</v>
      </c>
      <c r="N41" s="117" t="s">
        <v>2465</v>
      </c>
      <c r="O41" s="147" t="s">
        <v>2467</v>
      </c>
      <c r="P41" s="139"/>
      <c r="Q41" s="155">
        <v>44309.583333333336</v>
      </c>
    </row>
    <row r="42" spans="1:17" s="99" customFormat="1" ht="18" x14ac:dyDescent="0.25">
      <c r="A42" s="119" t="str">
        <f>VLOOKUP(E42,'LISTADO ATM'!$A$2:$C$900,3,0)</f>
        <v>DISTRITO NACIONAL</v>
      </c>
      <c r="B42" s="144" t="s">
        <v>2597</v>
      </c>
      <c r="C42" s="118">
        <v>44309.719837962963</v>
      </c>
      <c r="D42" s="118" t="s">
        <v>2461</v>
      </c>
      <c r="E42" s="120">
        <v>149</v>
      </c>
      <c r="F42" s="147" t="str">
        <f>VLOOKUP(E42,VIP!$A$2:$O12811,2,0)</f>
        <v>DRBR149</v>
      </c>
      <c r="G42" s="119" t="str">
        <f>VLOOKUP(E42,'LISTADO ATM'!$A$2:$B$899,2,0)</f>
        <v>ATM Estación Metro Concepción</v>
      </c>
      <c r="H42" s="119" t="str">
        <f>VLOOKUP(E42,VIP!$A$2:$O17732,7,FALSE)</f>
        <v>N/A</v>
      </c>
      <c r="I42" s="119" t="str">
        <f>VLOOKUP(E42,VIP!$A$2:$O9697,8,FALSE)</f>
        <v>N/A</v>
      </c>
      <c r="J42" s="119" t="str">
        <f>VLOOKUP(E42,VIP!$A$2:$O9647,8,FALSE)</f>
        <v>N/A</v>
      </c>
      <c r="K42" s="119" t="str">
        <f>VLOOKUP(E42,VIP!$A$2:$O13221,6,0)</f>
        <v>N/A</v>
      </c>
      <c r="L42" s="121" t="s">
        <v>2452</v>
      </c>
      <c r="M42" s="117" t="s">
        <v>2458</v>
      </c>
      <c r="N42" s="117" t="s">
        <v>2465</v>
      </c>
      <c r="O42" s="147" t="s">
        <v>2466</v>
      </c>
      <c r="P42" s="139"/>
      <c r="Q42" s="117" t="s">
        <v>2452</v>
      </c>
    </row>
    <row r="43" spans="1:17" s="99" customFormat="1" ht="18" x14ac:dyDescent="0.25">
      <c r="A43" s="119" t="str">
        <f>VLOOKUP(E43,'LISTADO ATM'!$A$2:$C$900,3,0)</f>
        <v>DISTRITO NACIONAL</v>
      </c>
      <c r="B43" s="144" t="s">
        <v>2596</v>
      </c>
      <c r="C43" s="118">
        <v>44309.724768518521</v>
      </c>
      <c r="D43" s="118" t="s">
        <v>2182</v>
      </c>
      <c r="E43" s="120">
        <v>224</v>
      </c>
      <c r="F43" s="147" t="str">
        <f>VLOOKUP(E43,VIP!$A$2:$O12809,2,0)</f>
        <v>DRBR224</v>
      </c>
      <c r="G43" s="119" t="str">
        <f>VLOOKUP(E43,'LISTADO ATM'!$A$2:$B$899,2,0)</f>
        <v xml:space="preserve">ATM S/M Nacional El Millón (Núñez de Cáceres) </v>
      </c>
      <c r="H43" s="119" t="str">
        <f>VLOOKUP(E43,VIP!$A$2:$O17730,7,FALSE)</f>
        <v>Si</v>
      </c>
      <c r="I43" s="119" t="str">
        <f>VLOOKUP(E43,VIP!$A$2:$O9695,8,FALSE)</f>
        <v>Si</v>
      </c>
      <c r="J43" s="119" t="str">
        <f>VLOOKUP(E43,VIP!$A$2:$O9645,8,FALSE)</f>
        <v>Si</v>
      </c>
      <c r="K43" s="119" t="str">
        <f>VLOOKUP(E43,VIP!$A$2:$O13219,6,0)</f>
        <v>SI</v>
      </c>
      <c r="L43" s="121" t="s">
        <v>2221</v>
      </c>
      <c r="M43" s="151" t="s">
        <v>2669</v>
      </c>
      <c r="N43" s="117" t="s">
        <v>2465</v>
      </c>
      <c r="O43" s="147" t="s">
        <v>2467</v>
      </c>
      <c r="P43" s="139"/>
      <c r="Q43" s="155">
        <v>44309.431250000001</v>
      </c>
    </row>
    <row r="44" spans="1:17" s="99" customFormat="1" ht="18" x14ac:dyDescent="0.25">
      <c r="A44" s="119" t="str">
        <f>VLOOKUP(E44,'LISTADO ATM'!$A$2:$C$900,3,0)</f>
        <v>DISTRITO NACIONAL</v>
      </c>
      <c r="B44" s="144" t="s">
        <v>2595</v>
      </c>
      <c r="C44" s="118">
        <v>44309.726134259261</v>
      </c>
      <c r="D44" s="118" t="s">
        <v>2182</v>
      </c>
      <c r="E44" s="120">
        <v>714</v>
      </c>
      <c r="F44" s="147" t="str">
        <f>VLOOKUP(E44,VIP!$A$2:$O12808,2,0)</f>
        <v>DRBR16M</v>
      </c>
      <c r="G44" s="119" t="str">
        <f>VLOOKUP(E44,'LISTADO ATM'!$A$2:$B$899,2,0)</f>
        <v xml:space="preserve">ATM Hospital de Herrera </v>
      </c>
      <c r="H44" s="119" t="str">
        <f>VLOOKUP(E44,VIP!$A$2:$O17729,7,FALSE)</f>
        <v>Si</v>
      </c>
      <c r="I44" s="119" t="str">
        <f>VLOOKUP(E44,VIP!$A$2:$O9694,8,FALSE)</f>
        <v>Si</v>
      </c>
      <c r="J44" s="119" t="str">
        <f>VLOOKUP(E44,VIP!$A$2:$O9644,8,FALSE)</f>
        <v>Si</v>
      </c>
      <c r="K44" s="119" t="str">
        <f>VLOOKUP(E44,VIP!$A$2:$O13218,6,0)</f>
        <v>NO</v>
      </c>
      <c r="L44" s="121" t="s">
        <v>2221</v>
      </c>
      <c r="M44" s="151" t="s">
        <v>2669</v>
      </c>
      <c r="N44" s="117" t="s">
        <v>2465</v>
      </c>
      <c r="O44" s="147" t="s">
        <v>2467</v>
      </c>
      <c r="P44" s="139"/>
      <c r="Q44" s="155">
        <v>44309.583333333336</v>
      </c>
    </row>
    <row r="45" spans="1:17" s="99" customFormat="1" ht="18" x14ac:dyDescent="0.25">
      <c r="A45" s="119" t="str">
        <f>VLOOKUP(E45,'LISTADO ATM'!$A$2:$C$900,3,0)</f>
        <v>DISTRITO NACIONAL</v>
      </c>
      <c r="B45" s="144" t="s">
        <v>2594</v>
      </c>
      <c r="C45" s="118">
        <v>44309.727800925924</v>
      </c>
      <c r="D45" s="118" t="s">
        <v>2182</v>
      </c>
      <c r="E45" s="120">
        <v>13</v>
      </c>
      <c r="F45" s="147" t="str">
        <f>VLOOKUP(E45,VIP!$A$2:$O12807,2,0)</f>
        <v>DRBR013</v>
      </c>
      <c r="G45" s="119" t="str">
        <f>VLOOKUP(E45,'LISTADO ATM'!$A$2:$B$899,2,0)</f>
        <v xml:space="preserve">ATM CDEEE </v>
      </c>
      <c r="H45" s="119" t="str">
        <f>VLOOKUP(E45,VIP!$A$2:$O17728,7,FALSE)</f>
        <v>Si</v>
      </c>
      <c r="I45" s="119" t="str">
        <f>VLOOKUP(E45,VIP!$A$2:$O9693,8,FALSE)</f>
        <v>Si</v>
      </c>
      <c r="J45" s="119" t="str">
        <f>VLOOKUP(E45,VIP!$A$2:$O9643,8,FALSE)</f>
        <v>Si</v>
      </c>
      <c r="K45" s="119" t="str">
        <f>VLOOKUP(E45,VIP!$A$2:$O13217,6,0)</f>
        <v>NO</v>
      </c>
      <c r="L45" s="121" t="s">
        <v>2221</v>
      </c>
      <c r="M45" s="151" t="s">
        <v>2669</v>
      </c>
      <c r="N45" s="117" t="s">
        <v>2465</v>
      </c>
      <c r="O45" s="147" t="s">
        <v>2467</v>
      </c>
      <c r="P45" s="139"/>
      <c r="Q45" s="155">
        <v>44309.583333333336</v>
      </c>
    </row>
    <row r="46" spans="1:17" s="99" customFormat="1" ht="18" x14ac:dyDescent="0.25">
      <c r="A46" s="119" t="str">
        <f>VLOOKUP(E46,'LISTADO ATM'!$A$2:$C$900,3,0)</f>
        <v>DISTRITO NACIONAL</v>
      </c>
      <c r="B46" s="144" t="s">
        <v>2593</v>
      </c>
      <c r="C46" s="118">
        <v>44309.746192129627</v>
      </c>
      <c r="D46" s="118" t="s">
        <v>2182</v>
      </c>
      <c r="E46" s="120">
        <v>391</v>
      </c>
      <c r="F46" s="147" t="str">
        <f>VLOOKUP(E46,VIP!$A$2:$O12833,2,0)</f>
        <v>DRBR391</v>
      </c>
      <c r="G46" s="119" t="str">
        <f>VLOOKUP(E46,'LISTADO ATM'!$A$2:$B$899,2,0)</f>
        <v xml:space="preserve">ATM S/M Jumbo Luperón </v>
      </c>
      <c r="H46" s="119" t="str">
        <f>VLOOKUP(E46,VIP!$A$2:$O17754,7,FALSE)</f>
        <v>Si</v>
      </c>
      <c r="I46" s="119" t="str">
        <f>VLOOKUP(E46,VIP!$A$2:$O9719,8,FALSE)</f>
        <v>Si</v>
      </c>
      <c r="J46" s="119" t="str">
        <f>VLOOKUP(E46,VIP!$A$2:$O9669,8,FALSE)</f>
        <v>Si</v>
      </c>
      <c r="K46" s="119" t="str">
        <f>VLOOKUP(E46,VIP!$A$2:$O13243,6,0)</f>
        <v>NO</v>
      </c>
      <c r="L46" s="121" t="s">
        <v>2221</v>
      </c>
      <c r="M46" s="117" t="s">
        <v>2458</v>
      </c>
      <c r="N46" s="117" t="s">
        <v>2465</v>
      </c>
      <c r="O46" s="148" t="s">
        <v>2467</v>
      </c>
      <c r="P46" s="139"/>
      <c r="Q46" s="117" t="s">
        <v>2221</v>
      </c>
    </row>
    <row r="47" spans="1:17" s="99" customFormat="1" ht="18" x14ac:dyDescent="0.25">
      <c r="A47" s="119" t="str">
        <f>VLOOKUP(E47,'LISTADO ATM'!$A$2:$C$900,3,0)</f>
        <v>DISTRITO NACIONAL</v>
      </c>
      <c r="B47" s="144" t="s">
        <v>2644</v>
      </c>
      <c r="C47" s="118">
        <v>44309.797384259262</v>
      </c>
      <c r="D47" s="118" t="s">
        <v>2182</v>
      </c>
      <c r="E47" s="120">
        <v>235</v>
      </c>
      <c r="F47" s="147" t="str">
        <f>VLOOKUP(E47,VIP!$A$2:$O12832,2,0)</f>
        <v>DRBR235</v>
      </c>
      <c r="G47" s="119" t="str">
        <f>VLOOKUP(E47,'LISTADO ATM'!$A$2:$B$899,2,0)</f>
        <v xml:space="preserve">ATM Oficina Multicentro La Sirena San Isidro </v>
      </c>
      <c r="H47" s="119" t="str">
        <f>VLOOKUP(E47,VIP!$A$2:$O17753,7,FALSE)</f>
        <v>Si</v>
      </c>
      <c r="I47" s="119" t="str">
        <f>VLOOKUP(E47,VIP!$A$2:$O9718,8,FALSE)</f>
        <v>Si</v>
      </c>
      <c r="J47" s="119" t="str">
        <f>VLOOKUP(E47,VIP!$A$2:$O9668,8,FALSE)</f>
        <v>Si</v>
      </c>
      <c r="K47" s="119" t="str">
        <f>VLOOKUP(E47,VIP!$A$2:$O13242,6,0)</f>
        <v>SI</v>
      </c>
      <c r="L47" s="121" t="s">
        <v>2221</v>
      </c>
      <c r="M47" s="151" t="s">
        <v>2669</v>
      </c>
      <c r="N47" s="117" t="s">
        <v>2465</v>
      </c>
      <c r="O47" s="147" t="s">
        <v>2467</v>
      </c>
      <c r="P47" s="139"/>
      <c r="Q47" s="155">
        <v>44309.583333333336</v>
      </c>
    </row>
    <row r="48" spans="1:17" s="99" customFormat="1" ht="18" x14ac:dyDescent="0.25">
      <c r="A48" s="119" t="str">
        <f>VLOOKUP(E48,'LISTADO ATM'!$A$2:$C$900,3,0)</f>
        <v>NORTE</v>
      </c>
      <c r="B48" s="144" t="s">
        <v>2643</v>
      </c>
      <c r="C48" s="118">
        <v>44309.805185185185</v>
      </c>
      <c r="D48" s="118" t="s">
        <v>2485</v>
      </c>
      <c r="E48" s="120">
        <v>372</v>
      </c>
      <c r="F48" s="147" t="str">
        <f>VLOOKUP(E48,VIP!$A$2:$O12831,2,0)</f>
        <v>DRBR372</v>
      </c>
      <c r="G48" s="119" t="str">
        <f>VLOOKUP(E48,'LISTADO ATM'!$A$2:$B$899,2,0)</f>
        <v>ATM Oficina Sánchez II</v>
      </c>
      <c r="H48" s="119" t="str">
        <f>VLOOKUP(E48,VIP!$A$2:$O17752,7,FALSE)</f>
        <v>N/A</v>
      </c>
      <c r="I48" s="119" t="str">
        <f>VLOOKUP(E48,VIP!$A$2:$O9717,8,FALSE)</f>
        <v>N/A</v>
      </c>
      <c r="J48" s="119" t="str">
        <f>VLOOKUP(E48,VIP!$A$2:$O9667,8,FALSE)</f>
        <v>N/A</v>
      </c>
      <c r="K48" s="119" t="str">
        <f>VLOOKUP(E48,VIP!$A$2:$O13241,6,0)</f>
        <v>N/A</v>
      </c>
      <c r="L48" s="121" t="s">
        <v>2658</v>
      </c>
      <c r="M48" s="151" t="s">
        <v>2669</v>
      </c>
      <c r="N48" s="117" t="s">
        <v>2465</v>
      </c>
      <c r="O48" s="147" t="s">
        <v>2467</v>
      </c>
      <c r="P48" s="139"/>
      <c r="Q48" s="155">
        <v>44309.583333333336</v>
      </c>
    </row>
    <row r="49" spans="1:17" s="99" customFormat="1" ht="18" x14ac:dyDescent="0.25">
      <c r="A49" s="119" t="str">
        <f>VLOOKUP(E49,'LISTADO ATM'!$A$2:$C$900,3,0)</f>
        <v>DISTRITO NACIONAL</v>
      </c>
      <c r="B49" s="144" t="s">
        <v>2642</v>
      </c>
      <c r="C49" s="118">
        <v>44309.806990740741</v>
      </c>
      <c r="D49" s="118" t="s">
        <v>2485</v>
      </c>
      <c r="E49" s="120">
        <v>160</v>
      </c>
      <c r="F49" s="147" t="str">
        <f>VLOOKUP(E49,VIP!$A$2:$O12830,2,0)</f>
        <v>DRBR160</v>
      </c>
      <c r="G49" s="119" t="str">
        <f>VLOOKUP(E49,'LISTADO ATM'!$A$2:$B$899,2,0)</f>
        <v xml:space="preserve">ATM Oficina Herrera </v>
      </c>
      <c r="H49" s="119" t="str">
        <f>VLOOKUP(E49,VIP!$A$2:$O17751,7,FALSE)</f>
        <v>Si</v>
      </c>
      <c r="I49" s="119" t="str">
        <f>VLOOKUP(E49,VIP!$A$2:$O9716,8,FALSE)</f>
        <v>Si</v>
      </c>
      <c r="J49" s="119" t="str">
        <f>VLOOKUP(E49,VIP!$A$2:$O9666,8,FALSE)</f>
        <v>Si</v>
      </c>
      <c r="K49" s="119" t="str">
        <f>VLOOKUP(E49,VIP!$A$2:$O13240,6,0)</f>
        <v>NO</v>
      </c>
      <c r="L49" s="121" t="s">
        <v>2421</v>
      </c>
      <c r="M49" s="151" t="s">
        <v>2669</v>
      </c>
      <c r="N49" s="151" t="s">
        <v>2673</v>
      </c>
      <c r="O49" s="147" t="s">
        <v>2617</v>
      </c>
      <c r="P49" s="139"/>
      <c r="Q49" s="155">
        <v>44309.583333333336</v>
      </c>
    </row>
    <row r="50" spans="1:17" s="99" customFormat="1" ht="18" x14ac:dyDescent="0.25">
      <c r="A50" s="119" t="str">
        <f>VLOOKUP(E50,'LISTADO ATM'!$A$2:$C$900,3,0)</f>
        <v>DISTRITO NACIONAL</v>
      </c>
      <c r="B50" s="144" t="s">
        <v>2641</v>
      </c>
      <c r="C50" s="118">
        <v>44309.810532407406</v>
      </c>
      <c r="D50" s="118" t="s">
        <v>2461</v>
      </c>
      <c r="E50" s="120">
        <v>125</v>
      </c>
      <c r="F50" s="147" t="str">
        <f>VLOOKUP(E50,VIP!$A$2:$O12829,2,0)</f>
        <v>DRBR125</v>
      </c>
      <c r="G50" s="119" t="str">
        <f>VLOOKUP(E50,'LISTADO ATM'!$A$2:$B$899,2,0)</f>
        <v xml:space="preserve">ATM Dirección General de Aduanas II </v>
      </c>
      <c r="H50" s="119" t="str">
        <f>VLOOKUP(E50,VIP!$A$2:$O17750,7,FALSE)</f>
        <v>Si</v>
      </c>
      <c r="I50" s="119" t="str">
        <f>VLOOKUP(E50,VIP!$A$2:$O9715,8,FALSE)</f>
        <v>Si</v>
      </c>
      <c r="J50" s="119" t="str">
        <f>VLOOKUP(E50,VIP!$A$2:$O9665,8,FALSE)</f>
        <v>Si</v>
      </c>
      <c r="K50" s="119" t="str">
        <f>VLOOKUP(E50,VIP!$A$2:$O13239,6,0)</f>
        <v>NO</v>
      </c>
      <c r="L50" s="121" t="s">
        <v>2618</v>
      </c>
      <c r="M50" s="117" t="s">
        <v>2458</v>
      </c>
      <c r="N50" s="117" t="s">
        <v>2465</v>
      </c>
      <c r="O50" s="147" t="s">
        <v>2466</v>
      </c>
      <c r="P50" s="139"/>
      <c r="Q50" s="117" t="s">
        <v>2452</v>
      </c>
    </row>
    <row r="51" spans="1:17" s="99" customFormat="1" ht="18" x14ac:dyDescent="0.25">
      <c r="A51" s="119" t="str">
        <f>VLOOKUP(E51,'LISTADO ATM'!$A$2:$C$900,3,0)</f>
        <v>DISTRITO NACIONAL</v>
      </c>
      <c r="B51" s="144" t="s">
        <v>2640</v>
      </c>
      <c r="C51" s="118">
        <v>44309.812777777777</v>
      </c>
      <c r="D51" s="118" t="s">
        <v>2461</v>
      </c>
      <c r="E51" s="120">
        <v>578</v>
      </c>
      <c r="F51" s="147" t="str">
        <f>VLOOKUP(E51,VIP!$A$2:$O12828,2,0)</f>
        <v>DRBR324</v>
      </c>
      <c r="G51" s="119" t="str">
        <f>VLOOKUP(E51,'LISTADO ATM'!$A$2:$B$899,2,0)</f>
        <v xml:space="preserve">ATM Procuraduría General de la República </v>
      </c>
      <c r="H51" s="119" t="str">
        <f>VLOOKUP(E51,VIP!$A$2:$O17749,7,FALSE)</f>
        <v>Si</v>
      </c>
      <c r="I51" s="119" t="str">
        <f>VLOOKUP(E51,VIP!$A$2:$O9714,8,FALSE)</f>
        <v>No</v>
      </c>
      <c r="J51" s="119" t="str">
        <f>VLOOKUP(E51,VIP!$A$2:$O9664,8,FALSE)</f>
        <v>No</v>
      </c>
      <c r="K51" s="119" t="str">
        <f>VLOOKUP(E51,VIP!$A$2:$O13238,6,0)</f>
        <v>NO</v>
      </c>
      <c r="L51" s="121" t="s">
        <v>2618</v>
      </c>
      <c r="M51" s="117" t="s">
        <v>2458</v>
      </c>
      <c r="N51" s="117" t="s">
        <v>2465</v>
      </c>
      <c r="O51" s="150" t="s">
        <v>2466</v>
      </c>
      <c r="P51" s="139"/>
      <c r="Q51" s="117" t="s">
        <v>2452</v>
      </c>
    </row>
    <row r="52" spans="1:17" s="99" customFormat="1" ht="18" x14ac:dyDescent="0.25">
      <c r="A52" s="119" t="str">
        <f>VLOOKUP(E52,'LISTADO ATM'!$A$2:$C$900,3,0)</f>
        <v>DISTRITO NACIONAL</v>
      </c>
      <c r="B52" s="144" t="s">
        <v>2639</v>
      </c>
      <c r="C52" s="118">
        <v>44309.81449074074</v>
      </c>
      <c r="D52" s="118" t="s">
        <v>2182</v>
      </c>
      <c r="E52" s="120">
        <v>517</v>
      </c>
      <c r="F52" s="147" t="str">
        <f>VLOOKUP(E52,VIP!$A$2:$O12827,2,0)</f>
        <v>DRBR517</v>
      </c>
      <c r="G52" s="119" t="str">
        <f>VLOOKUP(E52,'LISTADO ATM'!$A$2:$B$899,2,0)</f>
        <v xml:space="preserve">ATM Autobanco Oficina Sans Soucí </v>
      </c>
      <c r="H52" s="119" t="str">
        <f>VLOOKUP(E52,VIP!$A$2:$O17748,7,FALSE)</f>
        <v>Si</v>
      </c>
      <c r="I52" s="119" t="str">
        <f>VLOOKUP(E52,VIP!$A$2:$O9713,8,FALSE)</f>
        <v>Si</v>
      </c>
      <c r="J52" s="119" t="str">
        <f>VLOOKUP(E52,VIP!$A$2:$O9663,8,FALSE)</f>
        <v>Si</v>
      </c>
      <c r="K52" s="119" t="str">
        <f>VLOOKUP(E52,VIP!$A$2:$O13237,6,0)</f>
        <v>SI</v>
      </c>
      <c r="L52" s="121" t="s">
        <v>2221</v>
      </c>
      <c r="M52" s="117" t="s">
        <v>2458</v>
      </c>
      <c r="N52" s="117" t="s">
        <v>2465</v>
      </c>
      <c r="O52" s="150" t="s">
        <v>2467</v>
      </c>
      <c r="P52" s="139"/>
      <c r="Q52" s="117" t="s">
        <v>2221</v>
      </c>
    </row>
    <row r="53" spans="1:17" s="99" customFormat="1" ht="18" x14ac:dyDescent="0.25">
      <c r="A53" s="119" t="str">
        <f>VLOOKUP(E53,'LISTADO ATM'!$A$2:$C$900,3,0)</f>
        <v>DISTRITO NACIONAL</v>
      </c>
      <c r="B53" s="144" t="s">
        <v>2638</v>
      </c>
      <c r="C53" s="118">
        <v>44309.815740740742</v>
      </c>
      <c r="D53" s="118" t="s">
        <v>2182</v>
      </c>
      <c r="E53" s="120">
        <v>346</v>
      </c>
      <c r="F53" s="147" t="str">
        <f>VLOOKUP(E53,VIP!$A$2:$O12826,2,0)</f>
        <v>DRBR346</v>
      </c>
      <c r="G53" s="119" t="str">
        <f>VLOOKUP(E53,'LISTADO ATM'!$A$2:$B$899,2,0)</f>
        <v>ATM Ministerio de Industria y Comercio</v>
      </c>
      <c r="H53" s="119" t="str">
        <f>VLOOKUP(E53,VIP!$A$2:$O17747,7,FALSE)</f>
        <v>Si</v>
      </c>
      <c r="I53" s="119" t="str">
        <f>VLOOKUP(E53,VIP!$A$2:$O9712,8,FALSE)</f>
        <v>Si</v>
      </c>
      <c r="J53" s="119" t="str">
        <f>VLOOKUP(E53,VIP!$A$2:$O9662,8,FALSE)</f>
        <v>Si</v>
      </c>
      <c r="K53" s="119">
        <f>VLOOKUP(E53,VIP!$A$2:$O13236,6,0)</f>
        <v>0</v>
      </c>
      <c r="L53" s="121" t="s">
        <v>2221</v>
      </c>
      <c r="M53" s="117" t="s">
        <v>2458</v>
      </c>
      <c r="N53" s="117" t="s">
        <v>2465</v>
      </c>
      <c r="O53" s="147" t="s">
        <v>2467</v>
      </c>
      <c r="P53" s="139"/>
      <c r="Q53" s="117" t="s">
        <v>2221</v>
      </c>
    </row>
    <row r="54" spans="1:17" s="99" customFormat="1" ht="18" x14ac:dyDescent="0.25">
      <c r="A54" s="119" t="str">
        <f>VLOOKUP(E54,'LISTADO ATM'!$A$2:$C$900,3,0)</f>
        <v>NORTE</v>
      </c>
      <c r="B54" s="144" t="s">
        <v>2637</v>
      </c>
      <c r="C54" s="118">
        <v>44309.817129629628</v>
      </c>
      <c r="D54" s="118" t="s">
        <v>2485</v>
      </c>
      <c r="E54" s="120">
        <v>304</v>
      </c>
      <c r="F54" s="147" t="str">
        <f>VLOOKUP(E54,VIP!$A$2:$O12825,2,0)</f>
        <v>DRBR304</v>
      </c>
      <c r="G54" s="119" t="str">
        <f>VLOOKUP(E54,'LISTADO ATM'!$A$2:$B$899,2,0)</f>
        <v xml:space="preserve">ATM Multicentro La Sirena Estrella Sadhala </v>
      </c>
      <c r="H54" s="119" t="str">
        <f>VLOOKUP(E54,VIP!$A$2:$O17746,7,FALSE)</f>
        <v>Si</v>
      </c>
      <c r="I54" s="119" t="str">
        <f>VLOOKUP(E54,VIP!$A$2:$O9711,8,FALSE)</f>
        <v>Si</v>
      </c>
      <c r="J54" s="119" t="str">
        <f>VLOOKUP(E54,VIP!$A$2:$O9661,8,FALSE)</f>
        <v>Si</v>
      </c>
      <c r="K54" s="119" t="str">
        <f>VLOOKUP(E54,VIP!$A$2:$O13235,6,0)</f>
        <v>NO</v>
      </c>
      <c r="L54" s="121" t="s">
        <v>2515</v>
      </c>
      <c r="M54" s="151" t="s">
        <v>2669</v>
      </c>
      <c r="N54" s="117" t="s">
        <v>2465</v>
      </c>
      <c r="O54" s="147" t="s">
        <v>2617</v>
      </c>
      <c r="P54" s="139"/>
      <c r="Q54" s="117" t="s">
        <v>2515</v>
      </c>
    </row>
    <row r="55" spans="1:17" s="99" customFormat="1" ht="18" x14ac:dyDescent="0.25">
      <c r="A55" s="119" t="str">
        <f>VLOOKUP(E55,'LISTADO ATM'!$A$2:$C$900,3,0)</f>
        <v>DISTRITO NACIONAL</v>
      </c>
      <c r="B55" s="144" t="s">
        <v>2636</v>
      </c>
      <c r="C55" s="118">
        <v>44309.819525462961</v>
      </c>
      <c r="D55" s="118" t="s">
        <v>2461</v>
      </c>
      <c r="E55" s="120">
        <v>113</v>
      </c>
      <c r="F55" s="147" t="str">
        <f>VLOOKUP(E55,VIP!$A$2:$O12824,2,0)</f>
        <v>DRBR113</v>
      </c>
      <c r="G55" s="119" t="str">
        <f>VLOOKUP(E55,'LISTADO ATM'!$A$2:$B$899,2,0)</f>
        <v xml:space="preserve">ATM Autoservicio Atalaya del Mar </v>
      </c>
      <c r="H55" s="119" t="str">
        <f>VLOOKUP(E55,VIP!$A$2:$O17745,7,FALSE)</f>
        <v>Si</v>
      </c>
      <c r="I55" s="119" t="str">
        <f>VLOOKUP(E55,VIP!$A$2:$O9710,8,FALSE)</f>
        <v>No</v>
      </c>
      <c r="J55" s="119" t="str">
        <f>VLOOKUP(E55,VIP!$A$2:$O9660,8,FALSE)</f>
        <v>No</v>
      </c>
      <c r="K55" s="119" t="str">
        <f>VLOOKUP(E55,VIP!$A$2:$O13234,6,0)</f>
        <v>NO</v>
      </c>
      <c r="L55" s="121" t="s">
        <v>2515</v>
      </c>
      <c r="M55" s="151" t="s">
        <v>2669</v>
      </c>
      <c r="N55" s="117" t="s">
        <v>2465</v>
      </c>
      <c r="O55" s="147" t="s">
        <v>2466</v>
      </c>
      <c r="P55" s="139"/>
      <c r="Q55" s="117" t="s">
        <v>2515</v>
      </c>
    </row>
    <row r="56" spans="1:17" s="99" customFormat="1" ht="18" x14ac:dyDescent="0.25">
      <c r="A56" s="119" t="str">
        <f>VLOOKUP(E56,'LISTADO ATM'!$A$2:$C$900,3,0)</f>
        <v>DISTRITO NACIONAL</v>
      </c>
      <c r="B56" s="144" t="s">
        <v>2635</v>
      </c>
      <c r="C56" s="118">
        <v>44309.833240740743</v>
      </c>
      <c r="D56" s="118" t="s">
        <v>2461</v>
      </c>
      <c r="E56" s="120">
        <v>416</v>
      </c>
      <c r="F56" s="147" t="str">
        <f>VLOOKUP(E56,VIP!$A$2:$O12823,2,0)</f>
        <v>DRBR416</v>
      </c>
      <c r="G56" s="119" t="str">
        <f>VLOOKUP(E56,'LISTADO ATM'!$A$2:$B$899,2,0)</f>
        <v xml:space="preserve">ATM Autobanco San Martín II </v>
      </c>
      <c r="H56" s="119" t="str">
        <f>VLOOKUP(E56,VIP!$A$2:$O17744,7,FALSE)</f>
        <v>Si</v>
      </c>
      <c r="I56" s="119" t="str">
        <f>VLOOKUP(E56,VIP!$A$2:$O9709,8,FALSE)</f>
        <v>Si</v>
      </c>
      <c r="J56" s="119" t="str">
        <f>VLOOKUP(E56,VIP!$A$2:$O9659,8,FALSE)</f>
        <v>Si</v>
      </c>
      <c r="K56" s="119" t="str">
        <f>VLOOKUP(E56,VIP!$A$2:$O13233,6,0)</f>
        <v>NO</v>
      </c>
      <c r="L56" s="121" t="s">
        <v>2421</v>
      </c>
      <c r="M56" s="151" t="s">
        <v>2669</v>
      </c>
      <c r="N56" s="117" t="s">
        <v>2465</v>
      </c>
      <c r="O56" s="150" t="s">
        <v>2467</v>
      </c>
      <c r="P56" s="139"/>
      <c r="Q56" s="155">
        <v>44309.59375</v>
      </c>
    </row>
    <row r="57" spans="1:17" s="99" customFormat="1" ht="18" x14ac:dyDescent="0.25">
      <c r="A57" s="119" t="str">
        <f>VLOOKUP(E57,'LISTADO ATM'!$A$2:$C$900,3,0)</f>
        <v>DISTRITO NACIONAL</v>
      </c>
      <c r="B57" s="144" t="s">
        <v>2634</v>
      </c>
      <c r="C57" s="118">
        <v>44309.838854166665</v>
      </c>
      <c r="D57" s="118" t="s">
        <v>2461</v>
      </c>
      <c r="E57" s="120">
        <v>790</v>
      </c>
      <c r="F57" s="147" t="str">
        <f>VLOOKUP(E57,VIP!$A$2:$O12822,2,0)</f>
        <v>DRBR16I</v>
      </c>
      <c r="G57" s="119" t="str">
        <f>VLOOKUP(E57,'LISTADO ATM'!$A$2:$B$899,2,0)</f>
        <v xml:space="preserve">ATM Oficina Bella Vista Mall I </v>
      </c>
      <c r="H57" s="119" t="str">
        <f>VLOOKUP(E57,VIP!$A$2:$O17743,7,FALSE)</f>
        <v>Si</v>
      </c>
      <c r="I57" s="119" t="str">
        <f>VLOOKUP(E57,VIP!$A$2:$O9708,8,FALSE)</f>
        <v>Si</v>
      </c>
      <c r="J57" s="119" t="str">
        <f>VLOOKUP(E57,VIP!$A$2:$O9658,8,FALSE)</f>
        <v>Si</v>
      </c>
      <c r="K57" s="119" t="str">
        <f>VLOOKUP(E57,VIP!$A$2:$O13232,6,0)</f>
        <v>SI</v>
      </c>
      <c r="L57" s="121" t="s">
        <v>2618</v>
      </c>
      <c r="M57" s="151" t="s">
        <v>2669</v>
      </c>
      <c r="N57" s="117" t="s">
        <v>2465</v>
      </c>
      <c r="O57" s="147" t="s">
        <v>2466</v>
      </c>
      <c r="P57" s="139"/>
      <c r="Q57" s="155">
        <v>44309.436111111114</v>
      </c>
    </row>
    <row r="58" spans="1:17" s="99" customFormat="1" ht="18" x14ac:dyDescent="0.25">
      <c r="A58" s="119" t="str">
        <f>VLOOKUP(E58,'LISTADO ATM'!$A$2:$C$900,3,0)</f>
        <v>NORTE</v>
      </c>
      <c r="B58" s="144" t="s">
        <v>2633</v>
      </c>
      <c r="C58" s="118">
        <v>44309.839965277781</v>
      </c>
      <c r="D58" s="118" t="s">
        <v>2583</v>
      </c>
      <c r="E58" s="120">
        <v>728</v>
      </c>
      <c r="F58" s="147" t="str">
        <f>VLOOKUP(E58,VIP!$A$2:$O12821,2,0)</f>
        <v>DRBR051</v>
      </c>
      <c r="G58" s="119" t="str">
        <f>VLOOKUP(E58,'LISTADO ATM'!$A$2:$B$899,2,0)</f>
        <v xml:space="preserve">ATM UNP La Vega Oficina Regional Norcentral </v>
      </c>
      <c r="H58" s="119" t="str">
        <f>VLOOKUP(E58,VIP!$A$2:$O17742,7,FALSE)</f>
        <v>Si</v>
      </c>
      <c r="I58" s="119" t="str">
        <f>VLOOKUP(E58,VIP!$A$2:$O9707,8,FALSE)</f>
        <v>Si</v>
      </c>
      <c r="J58" s="119" t="str">
        <f>VLOOKUP(E58,VIP!$A$2:$O9657,8,FALSE)</f>
        <v>Si</v>
      </c>
      <c r="K58" s="119" t="str">
        <f>VLOOKUP(E58,VIP!$A$2:$O13231,6,0)</f>
        <v>SI</v>
      </c>
      <c r="L58" s="121" t="s">
        <v>2421</v>
      </c>
      <c r="M58" s="151" t="s">
        <v>2669</v>
      </c>
      <c r="N58" s="117" t="s">
        <v>2465</v>
      </c>
      <c r="O58" s="147" t="s">
        <v>2467</v>
      </c>
      <c r="P58" s="139"/>
      <c r="Q58" s="155">
        <v>44309.59375</v>
      </c>
    </row>
    <row r="59" spans="1:17" s="99" customFormat="1" ht="18" x14ac:dyDescent="0.25">
      <c r="A59" s="119" t="str">
        <f>VLOOKUP(E59,'LISTADO ATM'!$A$2:$C$900,3,0)</f>
        <v>DISTRITO NACIONAL</v>
      </c>
      <c r="B59" s="144" t="s">
        <v>2632</v>
      </c>
      <c r="C59" s="118">
        <v>44309.845532407409</v>
      </c>
      <c r="D59" s="118" t="s">
        <v>2461</v>
      </c>
      <c r="E59" s="120">
        <v>981</v>
      </c>
      <c r="F59" s="147" t="str">
        <f>VLOOKUP(E59,VIP!$A$2:$O12820,2,0)</f>
        <v>DRBR981</v>
      </c>
      <c r="G59" s="119" t="str">
        <f>VLOOKUP(E59,'LISTADO ATM'!$A$2:$B$899,2,0)</f>
        <v xml:space="preserve">ATM Edificio 911 </v>
      </c>
      <c r="H59" s="119" t="str">
        <f>VLOOKUP(E59,VIP!$A$2:$O17741,7,FALSE)</f>
        <v>Si</v>
      </c>
      <c r="I59" s="119" t="str">
        <f>VLOOKUP(E59,VIP!$A$2:$O9706,8,FALSE)</f>
        <v>Si</v>
      </c>
      <c r="J59" s="119" t="str">
        <f>VLOOKUP(E59,VIP!$A$2:$O9656,8,FALSE)</f>
        <v>Si</v>
      </c>
      <c r="K59" s="119" t="str">
        <f>VLOOKUP(E59,VIP!$A$2:$O13230,6,0)</f>
        <v>NO</v>
      </c>
      <c r="L59" s="121" t="s">
        <v>2421</v>
      </c>
      <c r="M59" s="151" t="s">
        <v>2669</v>
      </c>
      <c r="N59" s="117" t="s">
        <v>2465</v>
      </c>
      <c r="O59" s="147" t="s">
        <v>2466</v>
      </c>
      <c r="P59" s="139"/>
      <c r="Q59" s="155">
        <v>44309.436111111114</v>
      </c>
    </row>
    <row r="60" spans="1:17" s="99" customFormat="1" ht="18" x14ac:dyDescent="0.25">
      <c r="A60" s="119" t="str">
        <f>VLOOKUP(E60,'LISTADO ATM'!$A$2:$C$900,3,0)</f>
        <v>NORTE</v>
      </c>
      <c r="B60" s="144" t="s">
        <v>2631</v>
      </c>
      <c r="C60" s="118">
        <v>44309.846678240741</v>
      </c>
      <c r="D60" s="118" t="s">
        <v>2485</v>
      </c>
      <c r="E60" s="120">
        <v>256</v>
      </c>
      <c r="F60" s="147" t="str">
        <f>VLOOKUP(E60,VIP!$A$2:$O12819,2,0)</f>
        <v>DRBR256</v>
      </c>
      <c r="G60" s="119" t="str">
        <f>VLOOKUP(E60,'LISTADO ATM'!$A$2:$B$899,2,0)</f>
        <v xml:space="preserve">ATM Oficina Licey Al Medio </v>
      </c>
      <c r="H60" s="119" t="str">
        <f>VLOOKUP(E60,VIP!$A$2:$O17740,7,FALSE)</f>
        <v>Si</v>
      </c>
      <c r="I60" s="119" t="str">
        <f>VLOOKUP(E60,VIP!$A$2:$O9705,8,FALSE)</f>
        <v>Si</v>
      </c>
      <c r="J60" s="119" t="str">
        <f>VLOOKUP(E60,VIP!$A$2:$O9655,8,FALSE)</f>
        <v>Si</v>
      </c>
      <c r="K60" s="119" t="str">
        <f>VLOOKUP(E60,VIP!$A$2:$O13229,6,0)</f>
        <v>NO</v>
      </c>
      <c r="L60" s="121" t="s">
        <v>2659</v>
      </c>
      <c r="M60" s="117" t="s">
        <v>2458</v>
      </c>
      <c r="N60" s="117" t="s">
        <v>2465</v>
      </c>
      <c r="O60" s="150" t="s">
        <v>2617</v>
      </c>
      <c r="P60" s="139"/>
      <c r="Q60" s="117" t="s">
        <v>2515</v>
      </c>
    </row>
    <row r="61" spans="1:17" s="99" customFormat="1" ht="18" x14ac:dyDescent="0.25">
      <c r="A61" s="119" t="str">
        <f>VLOOKUP(E61,'LISTADO ATM'!$A$2:$C$900,3,0)</f>
        <v>NORTE</v>
      </c>
      <c r="B61" s="144" t="s">
        <v>2630</v>
      </c>
      <c r="C61" s="118">
        <v>44309.847731481481</v>
      </c>
      <c r="D61" s="118" t="s">
        <v>2183</v>
      </c>
      <c r="E61" s="120">
        <v>253</v>
      </c>
      <c r="F61" s="147" t="str">
        <f>VLOOKUP(E61,VIP!$A$2:$O12818,2,0)</f>
        <v>DRBR253</v>
      </c>
      <c r="G61" s="119" t="str">
        <f>VLOOKUP(E61,'LISTADO ATM'!$A$2:$B$899,2,0)</f>
        <v xml:space="preserve">ATM Centro Cuesta Nacional (Santiago) </v>
      </c>
      <c r="H61" s="119" t="str">
        <f>VLOOKUP(E61,VIP!$A$2:$O17739,7,FALSE)</f>
        <v>Si</v>
      </c>
      <c r="I61" s="119" t="str">
        <f>VLOOKUP(E61,VIP!$A$2:$O9704,8,FALSE)</f>
        <v>Si</v>
      </c>
      <c r="J61" s="119" t="str">
        <f>VLOOKUP(E61,VIP!$A$2:$O9654,8,FALSE)</f>
        <v>Si</v>
      </c>
      <c r="K61" s="119" t="str">
        <f>VLOOKUP(E61,VIP!$A$2:$O13228,6,0)</f>
        <v>NO</v>
      </c>
      <c r="L61" s="121" t="s">
        <v>2221</v>
      </c>
      <c r="M61" s="151" t="s">
        <v>2669</v>
      </c>
      <c r="N61" s="151" t="s">
        <v>2673</v>
      </c>
      <c r="O61" s="150" t="s">
        <v>2494</v>
      </c>
      <c r="P61" s="139"/>
      <c r="Q61" s="155">
        <v>44309.427083333336</v>
      </c>
    </row>
    <row r="62" spans="1:17" s="99" customFormat="1" ht="18" x14ac:dyDescent="0.25">
      <c r="A62" s="119" t="str">
        <f>VLOOKUP(E62,'LISTADO ATM'!$A$2:$C$900,3,0)</f>
        <v>ESTE</v>
      </c>
      <c r="B62" s="144" t="s">
        <v>2629</v>
      </c>
      <c r="C62" s="118">
        <v>44309.849687499998</v>
      </c>
      <c r="D62" s="118" t="s">
        <v>2182</v>
      </c>
      <c r="E62" s="120">
        <v>368</v>
      </c>
      <c r="F62" s="147" t="str">
        <f>VLOOKUP(E62,VIP!$A$2:$O12817,2,0)</f>
        <v xml:space="preserve">DRBR368 </v>
      </c>
      <c r="G62" s="119" t="str">
        <f>VLOOKUP(E62,'LISTADO ATM'!$A$2:$B$899,2,0)</f>
        <v>ATM Ayuntamiento Peralvillo</v>
      </c>
      <c r="H62" s="119" t="str">
        <f>VLOOKUP(E62,VIP!$A$2:$O17738,7,FALSE)</f>
        <v>N/A</v>
      </c>
      <c r="I62" s="119" t="str">
        <f>VLOOKUP(E62,VIP!$A$2:$O9703,8,FALSE)</f>
        <v>N/A</v>
      </c>
      <c r="J62" s="119" t="str">
        <f>VLOOKUP(E62,VIP!$A$2:$O9653,8,FALSE)</f>
        <v>N/A</v>
      </c>
      <c r="K62" s="119" t="str">
        <f>VLOOKUP(E62,VIP!$A$2:$O13227,6,0)</f>
        <v>N/A</v>
      </c>
      <c r="L62" s="121" t="s">
        <v>2424</v>
      </c>
      <c r="M62" s="151" t="s">
        <v>2669</v>
      </c>
      <c r="N62" s="117" t="s">
        <v>2465</v>
      </c>
      <c r="O62" s="147" t="s">
        <v>2467</v>
      </c>
      <c r="P62" s="139"/>
      <c r="Q62" s="155">
        <v>44309.436111111114</v>
      </c>
    </row>
    <row r="63" spans="1:17" s="99" customFormat="1" ht="18" x14ac:dyDescent="0.25">
      <c r="A63" s="119" t="str">
        <f>VLOOKUP(E63,'LISTADO ATM'!$A$2:$C$900,3,0)</f>
        <v>DISTRITO NACIONAL</v>
      </c>
      <c r="B63" s="144" t="s">
        <v>2628</v>
      </c>
      <c r="C63" s="118">
        <v>44309.853495370371</v>
      </c>
      <c r="D63" s="118" t="s">
        <v>2461</v>
      </c>
      <c r="E63" s="120">
        <v>908</v>
      </c>
      <c r="F63" s="147" t="str">
        <f>VLOOKUP(E63,VIP!$A$2:$O12816,2,0)</f>
        <v>DRBR16D</v>
      </c>
      <c r="G63" s="119" t="str">
        <f>VLOOKUP(E63,'LISTADO ATM'!$A$2:$B$899,2,0)</f>
        <v xml:space="preserve">ATM Oficina Plaza Botánika </v>
      </c>
      <c r="H63" s="119" t="str">
        <f>VLOOKUP(E63,VIP!$A$2:$O17737,7,FALSE)</f>
        <v>Si</v>
      </c>
      <c r="I63" s="119" t="str">
        <f>VLOOKUP(E63,VIP!$A$2:$O9702,8,FALSE)</f>
        <v>Si</v>
      </c>
      <c r="J63" s="119" t="str">
        <f>VLOOKUP(E63,VIP!$A$2:$O9652,8,FALSE)</f>
        <v>Si</v>
      </c>
      <c r="K63" s="119" t="str">
        <f>VLOOKUP(E63,VIP!$A$2:$O13226,6,0)</f>
        <v>NO</v>
      </c>
      <c r="L63" s="121" t="s">
        <v>2515</v>
      </c>
      <c r="M63" s="151" t="s">
        <v>2669</v>
      </c>
      <c r="N63" s="117" t="s">
        <v>2465</v>
      </c>
      <c r="O63" s="150" t="s">
        <v>2466</v>
      </c>
      <c r="P63" s="139"/>
      <c r="Q63" s="117" t="s">
        <v>2515</v>
      </c>
    </row>
    <row r="64" spans="1:17" s="99" customFormat="1" ht="18" x14ac:dyDescent="0.25">
      <c r="A64" s="119" t="str">
        <f>VLOOKUP(E64,'LISTADO ATM'!$A$2:$C$900,3,0)</f>
        <v>DISTRITO NACIONAL</v>
      </c>
      <c r="B64" s="144" t="s">
        <v>2627</v>
      </c>
      <c r="C64" s="118">
        <v>44309.854583333334</v>
      </c>
      <c r="D64" s="118" t="s">
        <v>2182</v>
      </c>
      <c r="E64" s="120">
        <v>902</v>
      </c>
      <c r="F64" s="147" t="str">
        <f>VLOOKUP(E64,VIP!$A$2:$O12815,2,0)</f>
        <v>DRBR16A</v>
      </c>
      <c r="G64" s="119" t="str">
        <f>VLOOKUP(E64,'LISTADO ATM'!$A$2:$B$899,2,0)</f>
        <v xml:space="preserve">ATM Oficina Plaza Florida </v>
      </c>
      <c r="H64" s="119" t="str">
        <f>VLOOKUP(E64,VIP!$A$2:$O17736,7,FALSE)</f>
        <v>Si</v>
      </c>
      <c r="I64" s="119" t="str">
        <f>VLOOKUP(E64,VIP!$A$2:$O9701,8,FALSE)</f>
        <v>Si</v>
      </c>
      <c r="J64" s="119" t="str">
        <f>VLOOKUP(E64,VIP!$A$2:$O9651,8,FALSE)</f>
        <v>Si</v>
      </c>
      <c r="K64" s="119" t="str">
        <f>VLOOKUP(E64,VIP!$A$2:$O13225,6,0)</f>
        <v>NO</v>
      </c>
      <c r="L64" s="121" t="s">
        <v>2221</v>
      </c>
      <c r="M64" s="151" t="s">
        <v>2669</v>
      </c>
      <c r="N64" s="117" t="s">
        <v>2465</v>
      </c>
      <c r="O64" s="147" t="s">
        <v>2467</v>
      </c>
      <c r="P64" s="139"/>
      <c r="Q64" s="155">
        <v>44309.432638888888</v>
      </c>
    </row>
    <row r="65" spans="1:17" s="99" customFormat="1" ht="18" x14ac:dyDescent="0.25">
      <c r="A65" s="119" t="str">
        <f>VLOOKUP(E65,'LISTADO ATM'!$A$2:$C$900,3,0)</f>
        <v>DISTRITO NACIONAL</v>
      </c>
      <c r="B65" s="144" t="s">
        <v>2626</v>
      </c>
      <c r="C65" s="118">
        <v>44309.855914351851</v>
      </c>
      <c r="D65" s="118" t="s">
        <v>2182</v>
      </c>
      <c r="E65" s="120">
        <v>896</v>
      </c>
      <c r="F65" s="147" t="str">
        <f>VLOOKUP(E65,VIP!$A$2:$O12814,2,0)</f>
        <v>DRBR896</v>
      </c>
      <c r="G65" s="119" t="str">
        <f>VLOOKUP(E65,'LISTADO ATM'!$A$2:$B$899,2,0)</f>
        <v xml:space="preserve">ATM Campamento Militar 16 de Agosto I </v>
      </c>
      <c r="H65" s="119" t="str">
        <f>VLOOKUP(E65,VIP!$A$2:$O17735,7,FALSE)</f>
        <v>Si</v>
      </c>
      <c r="I65" s="119" t="str">
        <f>VLOOKUP(E65,VIP!$A$2:$O9700,8,FALSE)</f>
        <v>Si</v>
      </c>
      <c r="J65" s="119" t="str">
        <f>VLOOKUP(E65,VIP!$A$2:$O9650,8,FALSE)</f>
        <v>Si</v>
      </c>
      <c r="K65" s="119" t="str">
        <f>VLOOKUP(E65,VIP!$A$2:$O13224,6,0)</f>
        <v>NO</v>
      </c>
      <c r="L65" s="121" t="s">
        <v>2424</v>
      </c>
      <c r="M65" s="151" t="s">
        <v>2669</v>
      </c>
      <c r="N65" s="117" t="s">
        <v>2465</v>
      </c>
      <c r="O65" s="147" t="s">
        <v>2467</v>
      </c>
      <c r="P65" s="139"/>
      <c r="Q65" s="152">
        <v>44309.583333333336</v>
      </c>
    </row>
    <row r="66" spans="1:17" s="99" customFormat="1" ht="18" x14ac:dyDescent="0.25">
      <c r="A66" s="119" t="str">
        <f>VLOOKUP(E66,'LISTADO ATM'!$A$2:$C$900,3,0)</f>
        <v>ESTE</v>
      </c>
      <c r="B66" s="144" t="s">
        <v>2625</v>
      </c>
      <c r="C66" s="118">
        <v>44309.862210648149</v>
      </c>
      <c r="D66" s="118" t="s">
        <v>2182</v>
      </c>
      <c r="E66" s="120">
        <v>822</v>
      </c>
      <c r="F66" s="147" t="str">
        <f>VLOOKUP(E66,VIP!$A$2:$O12813,2,0)</f>
        <v>DRBR822</v>
      </c>
      <c r="G66" s="119" t="str">
        <f>VLOOKUP(E66,'LISTADO ATM'!$A$2:$B$899,2,0)</f>
        <v xml:space="preserve">ATM INDUSPALMA </v>
      </c>
      <c r="H66" s="119" t="str">
        <f>VLOOKUP(E66,VIP!$A$2:$O17734,7,FALSE)</f>
        <v>Si</v>
      </c>
      <c r="I66" s="119" t="str">
        <f>VLOOKUP(E66,VIP!$A$2:$O9699,8,FALSE)</f>
        <v>Si</v>
      </c>
      <c r="J66" s="119" t="str">
        <f>VLOOKUP(E66,VIP!$A$2:$O9649,8,FALSE)</f>
        <v>Si</v>
      </c>
      <c r="K66" s="119" t="str">
        <f>VLOOKUP(E66,VIP!$A$2:$O13223,6,0)</f>
        <v>NO</v>
      </c>
      <c r="L66" s="121" t="s">
        <v>2424</v>
      </c>
      <c r="M66" s="151" t="s">
        <v>2669</v>
      </c>
      <c r="N66" s="117" t="s">
        <v>2465</v>
      </c>
      <c r="O66" s="147" t="s">
        <v>2467</v>
      </c>
      <c r="P66" s="139"/>
      <c r="Q66" s="155">
        <v>44309.583333333336</v>
      </c>
    </row>
    <row r="67" spans="1:17" s="99" customFormat="1" ht="18" x14ac:dyDescent="0.25">
      <c r="A67" s="119" t="str">
        <f>VLOOKUP(E67,'LISTADO ATM'!$A$2:$C$900,3,0)</f>
        <v>NORTE</v>
      </c>
      <c r="B67" s="144" t="s">
        <v>2624</v>
      </c>
      <c r="C67" s="118">
        <v>44309.872812499998</v>
      </c>
      <c r="D67" s="118" t="s">
        <v>2183</v>
      </c>
      <c r="E67" s="120">
        <v>299</v>
      </c>
      <c r="F67" s="147" t="str">
        <f>VLOOKUP(E67,VIP!$A$2:$O12812,2,0)</f>
        <v>DRBR299</v>
      </c>
      <c r="G67" s="119" t="str">
        <f>VLOOKUP(E67,'LISTADO ATM'!$A$2:$B$899,2,0)</f>
        <v xml:space="preserve">ATM S/M Aprezio Cotui </v>
      </c>
      <c r="H67" s="119" t="str">
        <f>VLOOKUP(E67,VIP!$A$2:$O17733,7,FALSE)</f>
        <v>Si</v>
      </c>
      <c r="I67" s="119" t="str">
        <f>VLOOKUP(E67,VIP!$A$2:$O9698,8,FALSE)</f>
        <v>Si</v>
      </c>
      <c r="J67" s="119" t="str">
        <f>VLOOKUP(E67,VIP!$A$2:$O9648,8,FALSE)</f>
        <v>Si</v>
      </c>
      <c r="K67" s="119" t="str">
        <f>VLOOKUP(E67,VIP!$A$2:$O13222,6,0)</f>
        <v>NO</v>
      </c>
      <c r="L67" s="121" t="s">
        <v>2221</v>
      </c>
      <c r="M67" s="151" t="s">
        <v>2669</v>
      </c>
      <c r="N67" s="151" t="s">
        <v>2673</v>
      </c>
      <c r="O67" s="147" t="s">
        <v>2467</v>
      </c>
      <c r="P67" s="139"/>
      <c r="Q67" s="155">
        <v>44309.583333333336</v>
      </c>
    </row>
    <row r="68" spans="1:17" s="99" customFormat="1" ht="18" x14ac:dyDescent="0.25">
      <c r="A68" s="119" t="str">
        <f>VLOOKUP(E68,'LISTADO ATM'!$A$2:$C$900,3,0)</f>
        <v>NORTE</v>
      </c>
      <c r="B68" s="144" t="s">
        <v>2623</v>
      </c>
      <c r="C68" s="118">
        <v>44309.873495370368</v>
      </c>
      <c r="D68" s="118" t="s">
        <v>2183</v>
      </c>
      <c r="E68" s="120">
        <v>808</v>
      </c>
      <c r="F68" s="147" t="str">
        <f>VLOOKUP(E68,VIP!$A$2:$O12811,2,0)</f>
        <v>DRBR808</v>
      </c>
      <c r="G68" s="119" t="str">
        <f>VLOOKUP(E68,'LISTADO ATM'!$A$2:$B$899,2,0)</f>
        <v xml:space="preserve">ATM Oficina Castillo </v>
      </c>
      <c r="H68" s="119" t="str">
        <f>VLOOKUP(E68,VIP!$A$2:$O17732,7,FALSE)</f>
        <v>Si</v>
      </c>
      <c r="I68" s="119" t="str">
        <f>VLOOKUP(E68,VIP!$A$2:$O9697,8,FALSE)</f>
        <v>Si</v>
      </c>
      <c r="J68" s="119" t="str">
        <f>VLOOKUP(E68,VIP!$A$2:$O9647,8,FALSE)</f>
        <v>Si</v>
      </c>
      <c r="K68" s="119" t="str">
        <f>VLOOKUP(E68,VIP!$A$2:$O13221,6,0)</f>
        <v>NO</v>
      </c>
      <c r="L68" s="121" t="s">
        <v>2221</v>
      </c>
      <c r="M68" s="151" t="s">
        <v>2669</v>
      </c>
      <c r="N68" s="151" t="s">
        <v>2673</v>
      </c>
      <c r="O68" s="147" t="s">
        <v>2494</v>
      </c>
      <c r="P68" s="139"/>
      <c r="Q68" s="155">
        <v>44309.432638888888</v>
      </c>
    </row>
    <row r="69" spans="1:17" s="99" customFormat="1" ht="18" x14ac:dyDescent="0.25">
      <c r="A69" s="119" t="str">
        <f>VLOOKUP(E69,'LISTADO ATM'!$A$2:$C$900,3,0)</f>
        <v>SUR</v>
      </c>
      <c r="B69" s="144" t="s">
        <v>2622</v>
      </c>
      <c r="C69" s="118">
        <v>44309.87599537037</v>
      </c>
      <c r="D69" s="118" t="s">
        <v>2182</v>
      </c>
      <c r="E69" s="120">
        <v>751</v>
      </c>
      <c r="F69" s="147" t="str">
        <f>VLOOKUP(E69,VIP!$A$2:$O12810,2,0)</f>
        <v>DRBR751</v>
      </c>
      <c r="G69" s="119" t="str">
        <f>VLOOKUP(E69,'LISTADO ATM'!$A$2:$B$899,2,0)</f>
        <v>ATM Eco Petroleo Camilo</v>
      </c>
      <c r="H69" s="119" t="str">
        <f>VLOOKUP(E69,VIP!$A$2:$O17731,7,FALSE)</f>
        <v>N/A</v>
      </c>
      <c r="I69" s="119" t="str">
        <f>VLOOKUP(E69,VIP!$A$2:$O9696,8,FALSE)</f>
        <v>N/A</v>
      </c>
      <c r="J69" s="119" t="str">
        <f>VLOOKUP(E69,VIP!$A$2:$O9646,8,FALSE)</f>
        <v>N/A</v>
      </c>
      <c r="K69" s="119" t="str">
        <f>VLOOKUP(E69,VIP!$A$2:$O13220,6,0)</f>
        <v>N/A</v>
      </c>
      <c r="L69" s="121" t="s">
        <v>2424</v>
      </c>
      <c r="M69" s="117" t="s">
        <v>2458</v>
      </c>
      <c r="N69" s="117" t="s">
        <v>2465</v>
      </c>
      <c r="O69" s="150" t="s">
        <v>2467</v>
      </c>
      <c r="P69" s="139"/>
      <c r="Q69" s="117" t="s">
        <v>2424</v>
      </c>
    </row>
    <row r="70" spans="1:17" s="99" customFormat="1" ht="18" x14ac:dyDescent="0.25">
      <c r="A70" s="119" t="str">
        <f>VLOOKUP(E70,'LISTADO ATM'!$A$2:$C$900,3,0)</f>
        <v>DISTRITO NACIONAL</v>
      </c>
      <c r="B70" s="144" t="s">
        <v>2621</v>
      </c>
      <c r="C70" s="118">
        <v>44309.884965277779</v>
      </c>
      <c r="D70" s="118" t="s">
        <v>2461</v>
      </c>
      <c r="E70" s="120">
        <v>486</v>
      </c>
      <c r="F70" s="147" t="str">
        <f>VLOOKUP(E70,VIP!$A$2:$O12809,2,0)</f>
        <v>DRBR486</v>
      </c>
      <c r="G70" s="119" t="str">
        <f>VLOOKUP(E70,'LISTADO ATM'!$A$2:$B$899,2,0)</f>
        <v xml:space="preserve">ATM Olé La Caleta </v>
      </c>
      <c r="H70" s="119" t="str">
        <f>VLOOKUP(E70,VIP!$A$2:$O17730,7,FALSE)</f>
        <v>Si</v>
      </c>
      <c r="I70" s="119" t="str">
        <f>VLOOKUP(E70,VIP!$A$2:$O9695,8,FALSE)</f>
        <v>Si</v>
      </c>
      <c r="J70" s="119" t="str">
        <f>VLOOKUP(E70,VIP!$A$2:$O9645,8,FALSE)</f>
        <v>Si</v>
      </c>
      <c r="K70" s="119" t="str">
        <f>VLOOKUP(E70,VIP!$A$2:$O13219,6,0)</f>
        <v>NO</v>
      </c>
      <c r="L70" s="121" t="s">
        <v>2421</v>
      </c>
      <c r="M70" s="117" t="s">
        <v>2458</v>
      </c>
      <c r="N70" s="117" t="s">
        <v>2465</v>
      </c>
      <c r="O70" s="148" t="s">
        <v>2466</v>
      </c>
      <c r="P70" s="139"/>
      <c r="Q70" s="117" t="s">
        <v>2421</v>
      </c>
    </row>
    <row r="71" spans="1:17" s="99" customFormat="1" ht="18" x14ac:dyDescent="0.25">
      <c r="A71" s="119" t="str">
        <f>VLOOKUP(E71,'LISTADO ATM'!$A$2:$C$900,3,0)</f>
        <v>SUR</v>
      </c>
      <c r="B71" s="144" t="s">
        <v>2620</v>
      </c>
      <c r="C71" s="118">
        <v>44309.910694444443</v>
      </c>
      <c r="D71" s="118" t="s">
        <v>2182</v>
      </c>
      <c r="E71" s="120">
        <v>5</v>
      </c>
      <c r="F71" s="148" t="str">
        <f>VLOOKUP(E71,VIP!$A$2:$O12808,2,0)</f>
        <v>DRBR005</v>
      </c>
      <c r="G71" s="119" t="str">
        <f>VLOOKUP(E71,'LISTADO ATM'!$A$2:$B$899,2,0)</f>
        <v>ATM Oficina Autoservicio Villa Ofelia (San Juan)</v>
      </c>
      <c r="H71" s="119" t="str">
        <f>VLOOKUP(E71,VIP!$A$2:$O17729,7,FALSE)</f>
        <v>Si</v>
      </c>
      <c r="I71" s="119" t="str">
        <f>VLOOKUP(E71,VIP!$A$2:$O9694,8,FALSE)</f>
        <v>Si</v>
      </c>
      <c r="J71" s="119" t="str">
        <f>VLOOKUP(E71,VIP!$A$2:$O9644,8,FALSE)</f>
        <v>Si</v>
      </c>
      <c r="K71" s="119" t="str">
        <f>VLOOKUP(E71,VIP!$A$2:$O13218,6,0)</f>
        <v>NO</v>
      </c>
      <c r="L71" s="121" t="s">
        <v>2221</v>
      </c>
      <c r="M71" s="151" t="s">
        <v>2669</v>
      </c>
      <c r="N71" s="117" t="s">
        <v>2465</v>
      </c>
      <c r="O71" s="148" t="s">
        <v>2467</v>
      </c>
      <c r="P71" s="139"/>
      <c r="Q71" s="155">
        <v>44309.432638888888</v>
      </c>
    </row>
    <row r="72" spans="1:17" s="99" customFormat="1" ht="18" x14ac:dyDescent="0.25">
      <c r="A72" s="119" t="str">
        <f>VLOOKUP(E72,'LISTADO ATM'!$A$2:$C$900,3,0)</f>
        <v>DISTRITO NACIONAL</v>
      </c>
      <c r="B72" s="144" t="s">
        <v>2619</v>
      </c>
      <c r="C72" s="118">
        <v>44309.925150462965</v>
      </c>
      <c r="D72" s="118" t="s">
        <v>2182</v>
      </c>
      <c r="E72" s="120">
        <v>87</v>
      </c>
      <c r="F72" s="148" t="str">
        <f>VLOOKUP(E72,VIP!$A$2:$O12806,2,0)</f>
        <v>DRBR087</v>
      </c>
      <c r="G72" s="119" t="str">
        <f>VLOOKUP(E72,'LISTADO ATM'!$A$2:$B$899,2,0)</f>
        <v xml:space="preserve">ATM Autoservicio Sarasota </v>
      </c>
      <c r="H72" s="119" t="str">
        <f>VLOOKUP(E72,VIP!$A$2:$O17727,7,FALSE)</f>
        <v>Si</v>
      </c>
      <c r="I72" s="119" t="str">
        <f>VLOOKUP(E72,VIP!$A$2:$O9692,8,FALSE)</f>
        <v>Si</v>
      </c>
      <c r="J72" s="119" t="str">
        <f>VLOOKUP(E72,VIP!$A$2:$O9642,8,FALSE)</f>
        <v>Si</v>
      </c>
      <c r="K72" s="119" t="str">
        <f>VLOOKUP(E72,VIP!$A$2:$O13216,6,0)</f>
        <v>NO</v>
      </c>
      <c r="L72" s="121" t="s">
        <v>2221</v>
      </c>
      <c r="M72" s="151" t="s">
        <v>2669</v>
      </c>
      <c r="N72" s="117" t="s">
        <v>2465</v>
      </c>
      <c r="O72" s="148" t="s">
        <v>2467</v>
      </c>
      <c r="P72" s="139"/>
      <c r="Q72" s="152">
        <v>44309.432638888888</v>
      </c>
    </row>
    <row r="73" spans="1:17" ht="18" x14ac:dyDescent="0.25">
      <c r="A73" s="119" t="str">
        <f>VLOOKUP(E73,'LISTADO ATM'!$A$2:$C$900,3,0)</f>
        <v>SUR</v>
      </c>
      <c r="B73" s="144" t="s">
        <v>2655</v>
      </c>
      <c r="C73" s="118">
        <v>44310.286643518521</v>
      </c>
      <c r="D73" s="118" t="s">
        <v>2461</v>
      </c>
      <c r="E73" s="120">
        <v>619</v>
      </c>
      <c r="F73" s="148" t="str">
        <f>VLOOKUP(E73,VIP!$A$2:$O12816,2,0)</f>
        <v>DRBR619</v>
      </c>
      <c r="G73" s="119" t="str">
        <f>VLOOKUP(E73,'LISTADO ATM'!$A$2:$B$899,2,0)</f>
        <v xml:space="preserve">ATM Academia P.N. Hatillo (San Cristóbal) </v>
      </c>
      <c r="H73" s="119" t="str">
        <f>VLOOKUP(E73,VIP!$A$2:$O17737,7,FALSE)</f>
        <v>Si</v>
      </c>
      <c r="I73" s="119" t="str">
        <f>VLOOKUP(E73,VIP!$A$2:$O9702,8,FALSE)</f>
        <v>Si</v>
      </c>
      <c r="J73" s="119" t="str">
        <f>VLOOKUP(E73,VIP!$A$2:$O9652,8,FALSE)</f>
        <v>Si</v>
      </c>
      <c r="K73" s="119" t="str">
        <f>VLOOKUP(E73,VIP!$A$2:$O13226,6,0)</f>
        <v>NO</v>
      </c>
      <c r="L73" s="121" t="s">
        <v>2656</v>
      </c>
      <c r="M73" s="151" t="s">
        <v>2669</v>
      </c>
      <c r="N73" s="117" t="s">
        <v>2465</v>
      </c>
      <c r="O73" s="150" t="s">
        <v>2466</v>
      </c>
      <c r="P73" s="139"/>
      <c r="Q73" s="151" t="s">
        <v>2669</v>
      </c>
    </row>
    <row r="74" spans="1:17" ht="18" x14ac:dyDescent="0.25">
      <c r="A74" s="119" t="str">
        <f>VLOOKUP(E74,'LISTADO ATM'!$A$2:$C$900,3,0)</f>
        <v>SUR</v>
      </c>
      <c r="B74" s="144" t="s">
        <v>2654</v>
      </c>
      <c r="C74" s="118">
        <v>44310.299085648148</v>
      </c>
      <c r="D74" s="118" t="s">
        <v>2485</v>
      </c>
      <c r="E74" s="120">
        <v>101</v>
      </c>
      <c r="F74" s="148" t="str">
        <f>VLOOKUP(E74,VIP!$A$2:$O12815,2,0)</f>
        <v>DRBR101</v>
      </c>
      <c r="G74" s="119" t="str">
        <f>VLOOKUP(E74,'LISTADO ATM'!$A$2:$B$899,2,0)</f>
        <v xml:space="preserve">ATM Oficina San Juan de la Maguana I </v>
      </c>
      <c r="H74" s="119" t="str">
        <f>VLOOKUP(E74,VIP!$A$2:$O17736,7,FALSE)</f>
        <v>Si</v>
      </c>
      <c r="I74" s="119" t="str">
        <f>VLOOKUP(E74,VIP!$A$2:$O9701,8,FALSE)</f>
        <v>Si</v>
      </c>
      <c r="J74" s="119" t="str">
        <f>VLOOKUP(E74,VIP!$A$2:$O9651,8,FALSE)</f>
        <v>Si</v>
      </c>
      <c r="K74" s="119" t="str">
        <f>VLOOKUP(E74,VIP!$A$2:$O13225,6,0)</f>
        <v>SI</v>
      </c>
      <c r="L74" s="121" t="s">
        <v>2421</v>
      </c>
      <c r="M74" s="151" t="s">
        <v>2669</v>
      </c>
      <c r="N74" s="117" t="s">
        <v>2465</v>
      </c>
      <c r="O74" s="148" t="s">
        <v>2486</v>
      </c>
      <c r="P74" s="139"/>
      <c r="Q74" s="155">
        <v>44309.436111111114</v>
      </c>
    </row>
    <row r="75" spans="1:17" ht="18" x14ac:dyDescent="0.25">
      <c r="A75" s="119" t="str">
        <f>VLOOKUP(E75,'LISTADO ATM'!$A$2:$C$900,3,0)</f>
        <v>NORTE</v>
      </c>
      <c r="B75" s="144" t="s">
        <v>2653</v>
      </c>
      <c r="C75" s="118">
        <v>44310.304247685184</v>
      </c>
      <c r="D75" s="118" t="s">
        <v>2183</v>
      </c>
      <c r="E75" s="120">
        <v>411</v>
      </c>
      <c r="F75" s="148" t="str">
        <f>VLOOKUP(E75,VIP!$A$2:$O12814,2,0)</f>
        <v>DRBR411</v>
      </c>
      <c r="G75" s="119" t="str">
        <f>VLOOKUP(E75,'LISTADO ATM'!$A$2:$B$899,2,0)</f>
        <v xml:space="preserve">ATM UNP Piedra Blanca </v>
      </c>
      <c r="H75" s="119" t="str">
        <f>VLOOKUP(E75,VIP!$A$2:$O17735,7,FALSE)</f>
        <v>Si</v>
      </c>
      <c r="I75" s="119" t="str">
        <f>VLOOKUP(E75,VIP!$A$2:$O9700,8,FALSE)</f>
        <v>Si</v>
      </c>
      <c r="J75" s="119" t="str">
        <f>VLOOKUP(E75,VIP!$A$2:$O9650,8,FALSE)</f>
        <v>Si</v>
      </c>
      <c r="K75" s="119" t="str">
        <f>VLOOKUP(E75,VIP!$A$2:$O13224,6,0)</f>
        <v>NO</v>
      </c>
      <c r="L75" s="121" t="s">
        <v>2221</v>
      </c>
      <c r="M75" s="151" t="s">
        <v>2669</v>
      </c>
      <c r="N75" s="151" t="s">
        <v>2673</v>
      </c>
      <c r="O75" s="150" t="s">
        <v>2657</v>
      </c>
      <c r="P75" s="139"/>
      <c r="Q75" s="155">
        <v>44309.432638888888</v>
      </c>
    </row>
    <row r="76" spans="1:17" ht="18" x14ac:dyDescent="0.25">
      <c r="A76" s="119" t="str">
        <f>VLOOKUP(E76,'LISTADO ATM'!$A$2:$C$900,3,0)</f>
        <v>DISTRITO NACIONAL</v>
      </c>
      <c r="B76" s="144" t="s">
        <v>2652</v>
      </c>
      <c r="C76" s="118">
        <v>44310.306215277778</v>
      </c>
      <c r="D76" s="118" t="s">
        <v>2461</v>
      </c>
      <c r="E76" s="120">
        <v>525</v>
      </c>
      <c r="F76" s="148" t="str">
        <f>VLOOKUP(E76,VIP!$A$2:$O12813,2,0)</f>
        <v>DRBR525</v>
      </c>
      <c r="G76" s="119" t="str">
        <f>VLOOKUP(E76,'LISTADO ATM'!$A$2:$B$899,2,0)</f>
        <v>ATM S/M Bravo Las Americas</v>
      </c>
      <c r="H76" s="119" t="str">
        <f>VLOOKUP(E76,VIP!$A$2:$O17734,7,FALSE)</f>
        <v>Si</v>
      </c>
      <c r="I76" s="119" t="str">
        <f>VLOOKUP(E76,VIP!$A$2:$O9699,8,FALSE)</f>
        <v>Si</v>
      </c>
      <c r="J76" s="119" t="str">
        <f>VLOOKUP(E76,VIP!$A$2:$O9649,8,FALSE)</f>
        <v>Si</v>
      </c>
      <c r="K76" s="119" t="str">
        <f>VLOOKUP(E76,VIP!$A$2:$O13223,6,0)</f>
        <v>NO</v>
      </c>
      <c r="L76" s="121" t="s">
        <v>2421</v>
      </c>
      <c r="M76" s="151" t="s">
        <v>2669</v>
      </c>
      <c r="N76" s="117" t="s">
        <v>2465</v>
      </c>
      <c r="O76" s="150" t="s">
        <v>2467</v>
      </c>
      <c r="P76" s="139"/>
      <c r="Q76" s="155">
        <v>44309.59375</v>
      </c>
    </row>
    <row r="77" spans="1:17" ht="18" x14ac:dyDescent="0.25">
      <c r="A77" s="119" t="str">
        <f>VLOOKUP(E77,'LISTADO ATM'!$A$2:$C$900,3,0)</f>
        <v>DISTRITO NACIONAL</v>
      </c>
      <c r="B77" s="144" t="s">
        <v>2651</v>
      </c>
      <c r="C77" s="118">
        <v>44310.322025462963</v>
      </c>
      <c r="D77" s="118" t="s">
        <v>2182</v>
      </c>
      <c r="E77" s="120">
        <v>966</v>
      </c>
      <c r="F77" s="148" t="str">
        <f>VLOOKUP(E77,VIP!$A$2:$O12812,2,0)</f>
        <v>DRBR966</v>
      </c>
      <c r="G77" s="119" t="str">
        <f>VLOOKUP(E77,'LISTADO ATM'!$A$2:$B$899,2,0)</f>
        <v>ATM Centro Medico Real</v>
      </c>
      <c r="H77" s="119" t="str">
        <f>VLOOKUP(E77,VIP!$A$2:$O17733,7,FALSE)</f>
        <v>Si</v>
      </c>
      <c r="I77" s="119" t="str">
        <f>VLOOKUP(E77,VIP!$A$2:$O9698,8,FALSE)</f>
        <v>Si</v>
      </c>
      <c r="J77" s="119" t="str">
        <f>VLOOKUP(E77,VIP!$A$2:$O9648,8,FALSE)</f>
        <v>Si</v>
      </c>
      <c r="K77" s="119" t="str">
        <f>VLOOKUP(E77,VIP!$A$2:$O13222,6,0)</f>
        <v>NO</v>
      </c>
      <c r="L77" s="121" t="s">
        <v>2221</v>
      </c>
      <c r="M77" s="117" t="s">
        <v>2458</v>
      </c>
      <c r="N77" s="117" t="s">
        <v>2465</v>
      </c>
      <c r="O77" s="148" t="s">
        <v>2467</v>
      </c>
      <c r="P77" s="139"/>
      <c r="Q77" s="117" t="s">
        <v>2221</v>
      </c>
    </row>
    <row r="78" spans="1:17" ht="18" x14ac:dyDescent="0.25">
      <c r="A78" s="119" t="str">
        <f>VLOOKUP(E78,'LISTADO ATM'!$A$2:$C$900,3,0)</f>
        <v>ESTE</v>
      </c>
      <c r="B78" s="144" t="s">
        <v>2650</v>
      </c>
      <c r="C78" s="118">
        <v>44310.322638888887</v>
      </c>
      <c r="D78" s="118" t="s">
        <v>2182</v>
      </c>
      <c r="E78" s="120">
        <v>399</v>
      </c>
      <c r="F78" s="148" t="str">
        <f>VLOOKUP(E78,VIP!$A$2:$O12811,2,0)</f>
        <v>DRBR399</v>
      </c>
      <c r="G78" s="119" t="str">
        <f>VLOOKUP(E78,'LISTADO ATM'!$A$2:$B$899,2,0)</f>
        <v xml:space="preserve">ATM Oficina La Romana II </v>
      </c>
      <c r="H78" s="119" t="str">
        <f>VLOOKUP(E78,VIP!$A$2:$O17732,7,FALSE)</f>
        <v>Si</v>
      </c>
      <c r="I78" s="119" t="str">
        <f>VLOOKUP(E78,VIP!$A$2:$O9697,8,FALSE)</f>
        <v>Si</v>
      </c>
      <c r="J78" s="119" t="str">
        <f>VLOOKUP(E78,VIP!$A$2:$O9647,8,FALSE)</f>
        <v>Si</v>
      </c>
      <c r="K78" s="119" t="str">
        <f>VLOOKUP(E78,VIP!$A$2:$O13221,6,0)</f>
        <v>NO</v>
      </c>
      <c r="L78" s="121" t="s">
        <v>2221</v>
      </c>
      <c r="M78" s="151" t="s">
        <v>2669</v>
      </c>
      <c r="N78" s="117" t="s">
        <v>2465</v>
      </c>
      <c r="O78" s="148" t="s">
        <v>2467</v>
      </c>
      <c r="P78" s="139"/>
      <c r="Q78" s="152">
        <v>44309.431944444441</v>
      </c>
    </row>
    <row r="79" spans="1:17" ht="18" x14ac:dyDescent="0.25">
      <c r="A79" s="119" t="str">
        <f>VLOOKUP(E79,'LISTADO ATM'!$A$2:$C$900,3,0)</f>
        <v>NORTE</v>
      </c>
      <c r="B79" s="144" t="s">
        <v>2649</v>
      </c>
      <c r="C79" s="118">
        <v>44310.323287037034</v>
      </c>
      <c r="D79" s="118" t="s">
        <v>2183</v>
      </c>
      <c r="E79" s="120">
        <v>807</v>
      </c>
      <c r="F79" s="148" t="str">
        <f>VLOOKUP(E79,VIP!$A$2:$O12810,2,0)</f>
        <v>DRBR207</v>
      </c>
      <c r="G79" s="119" t="str">
        <f>VLOOKUP(E79,'LISTADO ATM'!$A$2:$B$899,2,0)</f>
        <v xml:space="preserve">ATM S/M Morel (Mao) </v>
      </c>
      <c r="H79" s="119" t="str">
        <f>VLOOKUP(E79,VIP!$A$2:$O17731,7,FALSE)</f>
        <v>Si</v>
      </c>
      <c r="I79" s="119" t="str">
        <f>VLOOKUP(E79,VIP!$A$2:$O9696,8,FALSE)</f>
        <v>Si</v>
      </c>
      <c r="J79" s="119" t="str">
        <f>VLOOKUP(E79,VIP!$A$2:$O9646,8,FALSE)</f>
        <v>Si</v>
      </c>
      <c r="K79" s="119" t="str">
        <f>VLOOKUP(E79,VIP!$A$2:$O13220,6,0)</f>
        <v>SI</v>
      </c>
      <c r="L79" s="121" t="s">
        <v>2221</v>
      </c>
      <c r="M79" s="151" t="s">
        <v>2669</v>
      </c>
      <c r="N79" s="151" t="s">
        <v>2673</v>
      </c>
      <c r="O79" s="148" t="s">
        <v>2467</v>
      </c>
      <c r="P79" s="139"/>
      <c r="Q79" s="155">
        <v>44309.583333333336</v>
      </c>
    </row>
    <row r="80" spans="1:17" ht="18" x14ac:dyDescent="0.25">
      <c r="A80" s="119" t="str">
        <f>VLOOKUP(E80,'LISTADO ATM'!$A$2:$C$900,3,0)</f>
        <v>SUR</v>
      </c>
      <c r="B80" s="144" t="s">
        <v>2648</v>
      </c>
      <c r="C80" s="118">
        <v>44310.323842592596</v>
      </c>
      <c r="D80" s="118" t="s">
        <v>2485</v>
      </c>
      <c r="E80" s="120">
        <v>871</v>
      </c>
      <c r="F80" s="148" t="str">
        <f>VLOOKUP(E80,VIP!$A$2:$O12809,2,0)</f>
        <v>DRBR871</v>
      </c>
      <c r="G80" s="119" t="str">
        <f>VLOOKUP(E80,'LISTADO ATM'!$A$2:$B$899,2,0)</f>
        <v>ATM Plaza Cultural San Juan</v>
      </c>
      <c r="H80" s="119" t="str">
        <f>VLOOKUP(E80,VIP!$A$2:$O17730,7,FALSE)</f>
        <v>N/A</v>
      </c>
      <c r="I80" s="119" t="str">
        <f>VLOOKUP(E80,VIP!$A$2:$O9695,8,FALSE)</f>
        <v>N/A</v>
      </c>
      <c r="J80" s="119" t="str">
        <f>VLOOKUP(E80,VIP!$A$2:$O9645,8,FALSE)</f>
        <v>N/A</v>
      </c>
      <c r="K80" s="119" t="str">
        <f>VLOOKUP(E80,VIP!$A$2:$O13219,6,0)</f>
        <v>N/A</v>
      </c>
      <c r="L80" s="121" t="s">
        <v>2452</v>
      </c>
      <c r="M80" s="151" t="s">
        <v>2669</v>
      </c>
      <c r="N80" s="117" t="s">
        <v>2465</v>
      </c>
      <c r="O80" s="148" t="s">
        <v>2467</v>
      </c>
      <c r="P80" s="139"/>
      <c r="Q80" s="155">
        <v>44309.583333333336</v>
      </c>
    </row>
    <row r="81" spans="1:17" ht="18" x14ac:dyDescent="0.25">
      <c r="A81" s="119" t="str">
        <f>VLOOKUP(E81,'LISTADO ATM'!$A$2:$C$900,3,0)</f>
        <v>SUR</v>
      </c>
      <c r="B81" s="134" t="s">
        <v>2647</v>
      </c>
      <c r="C81" s="118">
        <v>44310.324861111112</v>
      </c>
      <c r="D81" s="118" t="s">
        <v>2182</v>
      </c>
      <c r="E81" s="120">
        <v>252</v>
      </c>
      <c r="F81" s="148" t="str">
        <f>VLOOKUP(E81,VIP!$A$2:$O12808,2,0)</f>
        <v>DRBR252</v>
      </c>
      <c r="G81" s="119" t="str">
        <f>VLOOKUP(E81,'LISTADO ATM'!$A$2:$B$899,2,0)</f>
        <v xml:space="preserve">ATM Banco Agrícola (Barahona) </v>
      </c>
      <c r="H81" s="119" t="str">
        <f>VLOOKUP(E81,VIP!$A$2:$O17729,7,FALSE)</f>
        <v>Si</v>
      </c>
      <c r="I81" s="119" t="str">
        <f>VLOOKUP(E81,VIP!$A$2:$O9694,8,FALSE)</f>
        <v>Si</v>
      </c>
      <c r="J81" s="119" t="str">
        <f>VLOOKUP(E81,VIP!$A$2:$O9644,8,FALSE)</f>
        <v>Si</v>
      </c>
      <c r="K81" s="119" t="str">
        <f>VLOOKUP(E81,VIP!$A$2:$O13218,6,0)</f>
        <v>NO</v>
      </c>
      <c r="L81" s="121" t="s">
        <v>2221</v>
      </c>
      <c r="M81" s="117" t="s">
        <v>2458</v>
      </c>
      <c r="N81" s="117" t="s">
        <v>2465</v>
      </c>
      <c r="O81" s="150" t="s">
        <v>2467</v>
      </c>
      <c r="P81" s="139"/>
      <c r="Q81" s="117" t="s">
        <v>2221</v>
      </c>
    </row>
    <row r="82" spans="1:17" ht="18" x14ac:dyDescent="0.25">
      <c r="A82" s="119" t="str">
        <f>VLOOKUP(E82,'LISTADO ATM'!$A$2:$C$900,3,0)</f>
        <v>DISTRITO NACIONAL</v>
      </c>
      <c r="B82" s="134" t="s">
        <v>2646</v>
      </c>
      <c r="C82" s="118">
        <v>44310.325868055559</v>
      </c>
      <c r="D82" s="118" t="s">
        <v>2182</v>
      </c>
      <c r="E82" s="120">
        <v>318</v>
      </c>
      <c r="F82" s="148" t="str">
        <f>VLOOKUP(E82,VIP!$A$2:$O12807,2,0)</f>
        <v>DRBR318</v>
      </c>
      <c r="G82" s="119" t="str">
        <f>VLOOKUP(E82,'LISTADO ATM'!$A$2:$B$899,2,0)</f>
        <v>ATM Autoservicio Lope de Vega</v>
      </c>
      <c r="H82" s="119" t="str">
        <f>VLOOKUP(E82,VIP!$A$2:$O17728,7,FALSE)</f>
        <v>Si</v>
      </c>
      <c r="I82" s="119" t="str">
        <f>VLOOKUP(E82,VIP!$A$2:$O9693,8,FALSE)</f>
        <v>Si</v>
      </c>
      <c r="J82" s="119" t="str">
        <f>VLOOKUP(E82,VIP!$A$2:$O9643,8,FALSE)</f>
        <v>Si</v>
      </c>
      <c r="K82" s="119" t="str">
        <f>VLOOKUP(E82,VIP!$A$2:$O13217,6,0)</f>
        <v>NO</v>
      </c>
      <c r="L82" s="121" t="s">
        <v>2481</v>
      </c>
      <c r="M82" s="117" t="s">
        <v>2458</v>
      </c>
      <c r="N82" s="117" t="s">
        <v>2465</v>
      </c>
      <c r="O82" s="150" t="s">
        <v>2467</v>
      </c>
      <c r="P82" s="139"/>
      <c r="Q82" s="117" t="s">
        <v>2481</v>
      </c>
    </row>
    <row r="83" spans="1:17" ht="18" x14ac:dyDescent="0.25">
      <c r="A83" s="119" t="str">
        <f>VLOOKUP(E83,'LISTADO ATM'!$A$2:$C$900,3,0)</f>
        <v>ESTE</v>
      </c>
      <c r="B83" s="134">
        <v>335864264</v>
      </c>
      <c r="C83" s="118">
        <v>44310.333333333336</v>
      </c>
      <c r="D83" s="118" t="s">
        <v>2485</v>
      </c>
      <c r="E83" s="120">
        <v>608</v>
      </c>
      <c r="F83" s="148" t="str">
        <f>VLOOKUP(E83,VIP!$A$2:$O12808,2,0)</f>
        <v>DRBR305</v>
      </c>
      <c r="G83" s="119" t="str">
        <f>VLOOKUP(E83,'LISTADO ATM'!$A$2:$B$899,2,0)</f>
        <v xml:space="preserve">ATM Oficina Jumbo (San Pedro) </v>
      </c>
      <c r="H83" s="119" t="str">
        <f>VLOOKUP(E83,VIP!$A$2:$O17729,7,FALSE)</f>
        <v>Si</v>
      </c>
      <c r="I83" s="119" t="str">
        <f>VLOOKUP(E83,VIP!$A$2:$O9694,8,FALSE)</f>
        <v>Si</v>
      </c>
      <c r="J83" s="119" t="str">
        <f>VLOOKUP(E83,VIP!$A$2:$O9644,8,FALSE)</f>
        <v>Si</v>
      </c>
      <c r="K83" s="119" t="str">
        <f>VLOOKUP(E83,VIP!$A$2:$O13218,6,0)</f>
        <v>SI</v>
      </c>
      <c r="L83" s="121" t="s">
        <v>2421</v>
      </c>
      <c r="M83" s="151" t="s">
        <v>2669</v>
      </c>
      <c r="N83" s="117" t="s">
        <v>2465</v>
      </c>
      <c r="O83" s="148" t="s">
        <v>2486</v>
      </c>
      <c r="P83" s="139"/>
      <c r="Q83" s="152">
        <v>44309.470138888886</v>
      </c>
    </row>
    <row r="84" spans="1:17" ht="18" x14ac:dyDescent="0.25">
      <c r="A84" s="119" t="str">
        <f>VLOOKUP(E84,'LISTADO ATM'!$A$2:$C$900,3,0)</f>
        <v>SUR</v>
      </c>
      <c r="B84" s="134">
        <v>335864265</v>
      </c>
      <c r="C84" s="118">
        <v>44310.334722222222</v>
      </c>
      <c r="D84" s="118" t="s">
        <v>2485</v>
      </c>
      <c r="E84" s="120">
        <v>301</v>
      </c>
      <c r="F84" s="149" t="str">
        <f>VLOOKUP(E84,VIP!$A$2:$O12809,2,0)</f>
        <v>DRBR301</v>
      </c>
      <c r="G84" s="119" t="str">
        <f>VLOOKUP(E84,'LISTADO ATM'!$A$2:$B$899,2,0)</f>
        <v xml:space="preserve">ATM UNP Alfa y Omega (Barahona) </v>
      </c>
      <c r="H84" s="119" t="str">
        <f>VLOOKUP(E84,VIP!$A$2:$O17730,7,FALSE)</f>
        <v>Si</v>
      </c>
      <c r="I84" s="119" t="str">
        <f>VLOOKUP(E84,VIP!$A$2:$O9695,8,FALSE)</f>
        <v>Si</v>
      </c>
      <c r="J84" s="119" t="str">
        <f>VLOOKUP(E84,VIP!$A$2:$O9645,8,FALSE)</f>
        <v>Si</v>
      </c>
      <c r="K84" s="119" t="str">
        <f>VLOOKUP(E84,VIP!$A$2:$O13219,6,0)</f>
        <v>NO</v>
      </c>
      <c r="L84" s="121" t="s">
        <v>2421</v>
      </c>
      <c r="M84" s="151" t="s">
        <v>2669</v>
      </c>
      <c r="N84" s="117" t="s">
        <v>2465</v>
      </c>
      <c r="O84" s="149" t="s">
        <v>2486</v>
      </c>
      <c r="P84" s="139"/>
      <c r="Q84" s="155">
        <v>44309.436111111114</v>
      </c>
    </row>
    <row r="85" spans="1:17" ht="18" x14ac:dyDescent="0.25">
      <c r="A85" s="119" t="str">
        <f>VLOOKUP(E85,'LISTADO ATM'!$A$2:$C$900,3,0)</f>
        <v>SUR</v>
      </c>
      <c r="B85" s="134" t="s">
        <v>2668</v>
      </c>
      <c r="C85" s="118">
        <v>44310.343784722223</v>
      </c>
      <c r="D85" s="118" t="s">
        <v>2485</v>
      </c>
      <c r="E85" s="120">
        <v>825</v>
      </c>
      <c r="F85" s="149" t="str">
        <f>VLOOKUP(E85,VIP!$A$2:$O12818,2,0)</f>
        <v>DRBR825</v>
      </c>
      <c r="G85" s="119" t="str">
        <f>VLOOKUP(E85,'LISTADO ATM'!$A$2:$B$899,2,0)</f>
        <v xml:space="preserve">ATM Estacion Eco Cibeles (Las Matas de Farfán) </v>
      </c>
      <c r="H85" s="119" t="str">
        <f>VLOOKUP(E85,VIP!$A$2:$O17739,7,FALSE)</f>
        <v>Si</v>
      </c>
      <c r="I85" s="119" t="str">
        <f>VLOOKUP(E85,VIP!$A$2:$O9704,8,FALSE)</f>
        <v>Si</v>
      </c>
      <c r="J85" s="119" t="str">
        <f>VLOOKUP(E85,VIP!$A$2:$O9654,8,FALSE)</f>
        <v>Si</v>
      </c>
      <c r="K85" s="119" t="str">
        <f>VLOOKUP(E85,VIP!$A$2:$O13228,6,0)</f>
        <v>NO</v>
      </c>
      <c r="L85" s="121" t="s">
        <v>2452</v>
      </c>
      <c r="M85" s="117" t="s">
        <v>2458</v>
      </c>
      <c r="N85" s="117" t="s">
        <v>2465</v>
      </c>
      <c r="O85" s="150" t="s">
        <v>2486</v>
      </c>
      <c r="P85" s="139"/>
      <c r="Q85" s="117" t="s">
        <v>2452</v>
      </c>
    </row>
    <row r="86" spans="1:17" ht="18" x14ac:dyDescent="0.25">
      <c r="A86" s="119" t="str">
        <f>VLOOKUP(E86,'LISTADO ATM'!$A$2:$C$900,3,0)</f>
        <v>DISTRITO NACIONAL</v>
      </c>
      <c r="B86" s="134" t="s">
        <v>2667</v>
      </c>
      <c r="C86" s="118">
        <v>44310.345682870371</v>
      </c>
      <c r="D86" s="118" t="s">
        <v>2461</v>
      </c>
      <c r="E86" s="120">
        <v>627</v>
      </c>
      <c r="F86" s="149" t="str">
        <f>VLOOKUP(E86,VIP!$A$2:$O12817,2,0)</f>
        <v>DRBR163</v>
      </c>
      <c r="G86" s="119" t="str">
        <f>VLOOKUP(E86,'LISTADO ATM'!$A$2:$B$899,2,0)</f>
        <v xml:space="preserve">ATM CAASD </v>
      </c>
      <c r="H86" s="119" t="str">
        <f>VLOOKUP(E86,VIP!$A$2:$O17738,7,FALSE)</f>
        <v>Si</v>
      </c>
      <c r="I86" s="119" t="str">
        <f>VLOOKUP(E86,VIP!$A$2:$O9703,8,FALSE)</f>
        <v>Si</v>
      </c>
      <c r="J86" s="119" t="str">
        <f>VLOOKUP(E86,VIP!$A$2:$O9653,8,FALSE)</f>
        <v>Si</v>
      </c>
      <c r="K86" s="119" t="str">
        <f>VLOOKUP(E86,VIP!$A$2:$O13227,6,0)</f>
        <v>NO</v>
      </c>
      <c r="L86" s="121" t="s">
        <v>2421</v>
      </c>
      <c r="M86" s="151" t="s">
        <v>2669</v>
      </c>
      <c r="N86" s="117" t="s">
        <v>2465</v>
      </c>
      <c r="O86" s="149" t="s">
        <v>2467</v>
      </c>
      <c r="P86" s="139"/>
      <c r="Q86" s="152">
        <v>44309.59375</v>
      </c>
    </row>
    <row r="87" spans="1:17" ht="18" x14ac:dyDescent="0.25">
      <c r="A87" s="119" t="str">
        <f>VLOOKUP(E87,'LISTADO ATM'!$A$2:$C$900,3,0)</f>
        <v>ESTE</v>
      </c>
      <c r="B87" s="134" t="s">
        <v>2666</v>
      </c>
      <c r="C87" s="118">
        <v>44310.348113425927</v>
      </c>
      <c r="D87" s="118" t="s">
        <v>2485</v>
      </c>
      <c r="E87" s="120">
        <v>114</v>
      </c>
      <c r="F87" s="149" t="str">
        <f>VLOOKUP(E87,VIP!$A$2:$O12816,2,0)</f>
        <v>DRBR114</v>
      </c>
      <c r="G87" s="119" t="str">
        <f>VLOOKUP(E87,'LISTADO ATM'!$A$2:$B$899,2,0)</f>
        <v xml:space="preserve">ATM Oficina Hato Mayor </v>
      </c>
      <c r="H87" s="119" t="str">
        <f>VLOOKUP(E87,VIP!$A$2:$O17737,7,FALSE)</f>
        <v>Si</v>
      </c>
      <c r="I87" s="119" t="str">
        <f>VLOOKUP(E87,VIP!$A$2:$O9702,8,FALSE)</f>
        <v>Si</v>
      </c>
      <c r="J87" s="119" t="str">
        <f>VLOOKUP(E87,VIP!$A$2:$O9652,8,FALSE)</f>
        <v>Si</v>
      </c>
      <c r="K87" s="119" t="str">
        <f>VLOOKUP(E87,VIP!$A$2:$O13226,6,0)</f>
        <v>NO</v>
      </c>
      <c r="L87" s="121" t="s">
        <v>2421</v>
      </c>
      <c r="M87" s="151" t="s">
        <v>2669</v>
      </c>
      <c r="N87" s="117" t="s">
        <v>2465</v>
      </c>
      <c r="O87" s="149" t="s">
        <v>2486</v>
      </c>
      <c r="P87" s="139"/>
      <c r="Q87" s="152">
        <v>44309.436111111114</v>
      </c>
    </row>
    <row r="88" spans="1:17" ht="18" x14ac:dyDescent="0.25">
      <c r="A88" s="119" t="str">
        <f>VLOOKUP(E88,'LISTADO ATM'!$A$2:$C$900,3,0)</f>
        <v>SUR</v>
      </c>
      <c r="B88" s="134" t="s">
        <v>2665</v>
      </c>
      <c r="C88" s="118">
        <v>44310.353692129633</v>
      </c>
      <c r="D88" s="118" t="s">
        <v>2485</v>
      </c>
      <c r="E88" s="120">
        <v>252</v>
      </c>
      <c r="F88" s="149" t="str">
        <f>VLOOKUP(E88,VIP!$A$2:$O12815,2,0)</f>
        <v>DRBR252</v>
      </c>
      <c r="G88" s="119" t="str">
        <f>VLOOKUP(E88,'LISTADO ATM'!$A$2:$B$899,2,0)</f>
        <v xml:space="preserve">ATM Banco Agrícola (Barahona) </v>
      </c>
      <c r="H88" s="119" t="str">
        <f>VLOOKUP(E88,VIP!$A$2:$O17736,7,FALSE)</f>
        <v>Si</v>
      </c>
      <c r="I88" s="119" t="str">
        <f>VLOOKUP(E88,VIP!$A$2:$O9701,8,FALSE)</f>
        <v>Si</v>
      </c>
      <c r="J88" s="119" t="str">
        <f>VLOOKUP(E88,VIP!$A$2:$O9651,8,FALSE)</f>
        <v>Si</v>
      </c>
      <c r="K88" s="119" t="str">
        <f>VLOOKUP(E88,VIP!$A$2:$O13225,6,0)</f>
        <v>NO</v>
      </c>
      <c r="L88" s="121" t="s">
        <v>2518</v>
      </c>
      <c r="M88" s="117" t="s">
        <v>2458</v>
      </c>
      <c r="N88" s="117" t="s">
        <v>2465</v>
      </c>
      <c r="O88" s="149" t="s">
        <v>2486</v>
      </c>
      <c r="P88" s="139"/>
      <c r="Q88" s="117" t="s">
        <v>2518</v>
      </c>
    </row>
    <row r="89" spans="1:17" ht="18" x14ac:dyDescent="0.25">
      <c r="A89" s="119" t="str">
        <f>VLOOKUP(E89,'LISTADO ATM'!$A$2:$C$900,3,0)</f>
        <v>DISTRITO NACIONAL</v>
      </c>
      <c r="B89" s="134" t="s">
        <v>2664</v>
      </c>
      <c r="C89" s="118">
        <v>44310.368391203701</v>
      </c>
      <c r="D89" s="118" t="s">
        <v>2461</v>
      </c>
      <c r="E89" s="120">
        <v>904</v>
      </c>
      <c r="F89" s="149" t="str">
        <f>VLOOKUP(E89,VIP!$A$2:$O12814,2,0)</f>
        <v>DRBR24B</v>
      </c>
      <c r="G89" s="119" t="str">
        <f>VLOOKUP(E89,'LISTADO ATM'!$A$2:$B$899,2,0)</f>
        <v xml:space="preserve">ATM Oficina Multicentro La Sirena Churchill </v>
      </c>
      <c r="H89" s="119" t="str">
        <f>VLOOKUP(E89,VIP!$A$2:$O17735,7,FALSE)</f>
        <v>Si</v>
      </c>
      <c r="I89" s="119" t="str">
        <f>VLOOKUP(E89,VIP!$A$2:$O9700,8,FALSE)</f>
        <v>Si</v>
      </c>
      <c r="J89" s="119" t="str">
        <f>VLOOKUP(E89,VIP!$A$2:$O9650,8,FALSE)</f>
        <v>Si</v>
      </c>
      <c r="K89" s="119" t="str">
        <f>VLOOKUP(E89,VIP!$A$2:$O13224,6,0)</f>
        <v>SI</v>
      </c>
      <c r="L89" s="121" t="s">
        <v>2421</v>
      </c>
      <c r="M89" s="151" t="s">
        <v>2669</v>
      </c>
      <c r="N89" s="117" t="s">
        <v>2465</v>
      </c>
      <c r="O89" s="149" t="s">
        <v>2466</v>
      </c>
      <c r="P89" s="139"/>
      <c r="Q89" s="152">
        <v>44309.583333333336</v>
      </c>
    </row>
    <row r="90" spans="1:17" ht="18" x14ac:dyDescent="0.25">
      <c r="A90" s="119" t="str">
        <f>VLOOKUP(E90,'LISTADO ATM'!$A$2:$C$900,3,0)</f>
        <v>ESTE</v>
      </c>
      <c r="B90" s="134" t="s">
        <v>2663</v>
      </c>
      <c r="C90" s="118">
        <v>44310.381493055553</v>
      </c>
      <c r="D90" s="118" t="s">
        <v>2182</v>
      </c>
      <c r="E90" s="120">
        <v>609</v>
      </c>
      <c r="F90" s="149" t="str">
        <f>VLOOKUP(E90,VIP!$A$2:$O12813,2,0)</f>
        <v>DRBR120</v>
      </c>
      <c r="G90" s="119" t="str">
        <f>VLOOKUP(E90,'LISTADO ATM'!$A$2:$B$899,2,0)</f>
        <v xml:space="preserve">ATM S/M Jumbo (San Pedro) </v>
      </c>
      <c r="H90" s="119" t="str">
        <f>VLOOKUP(E90,VIP!$A$2:$O17734,7,FALSE)</f>
        <v>Si</v>
      </c>
      <c r="I90" s="119" t="str">
        <f>VLOOKUP(E90,VIP!$A$2:$O9699,8,FALSE)</f>
        <v>Si</v>
      </c>
      <c r="J90" s="119" t="str">
        <f>VLOOKUP(E90,VIP!$A$2:$O9649,8,FALSE)</f>
        <v>Si</v>
      </c>
      <c r="K90" s="119" t="str">
        <f>VLOOKUP(E90,VIP!$A$2:$O13223,6,0)</f>
        <v>NO</v>
      </c>
      <c r="L90" s="121" t="s">
        <v>2221</v>
      </c>
      <c r="M90" s="151" t="s">
        <v>2669</v>
      </c>
      <c r="N90" s="117" t="s">
        <v>2465</v>
      </c>
      <c r="O90" s="149" t="s">
        <v>2467</v>
      </c>
      <c r="P90" s="139"/>
      <c r="Q90" s="155">
        <v>44309.583333333336</v>
      </c>
    </row>
    <row r="91" spans="1:17" ht="18" x14ac:dyDescent="0.25">
      <c r="A91" s="119" t="str">
        <f>VLOOKUP(E91,'LISTADO ATM'!$A$2:$C$900,3,0)</f>
        <v>DISTRITO NACIONAL</v>
      </c>
      <c r="B91" s="134" t="s">
        <v>2662</v>
      </c>
      <c r="C91" s="118">
        <v>44310.382511574076</v>
      </c>
      <c r="D91" s="118" t="s">
        <v>2182</v>
      </c>
      <c r="E91" s="120">
        <v>527</v>
      </c>
      <c r="F91" s="149" t="str">
        <f>VLOOKUP(E91,VIP!$A$2:$O12812,2,0)</f>
        <v>DRBR527</v>
      </c>
      <c r="G91" s="119" t="str">
        <f>VLOOKUP(E91,'LISTADO ATM'!$A$2:$B$899,2,0)</f>
        <v>ATM Oficina Zona Oriental II</v>
      </c>
      <c r="H91" s="119" t="str">
        <f>VLOOKUP(E91,VIP!$A$2:$O17733,7,FALSE)</f>
        <v>Si</v>
      </c>
      <c r="I91" s="119" t="str">
        <f>VLOOKUP(E91,VIP!$A$2:$O9698,8,FALSE)</f>
        <v>Si</v>
      </c>
      <c r="J91" s="119" t="str">
        <f>VLOOKUP(E91,VIP!$A$2:$O9648,8,FALSE)</f>
        <v>Si</v>
      </c>
      <c r="K91" s="119" t="str">
        <f>VLOOKUP(E91,VIP!$A$2:$O13222,6,0)</f>
        <v>SI</v>
      </c>
      <c r="L91" s="121" t="s">
        <v>2221</v>
      </c>
      <c r="M91" s="117" t="s">
        <v>2458</v>
      </c>
      <c r="N91" s="117" t="s">
        <v>2465</v>
      </c>
      <c r="O91" s="149" t="s">
        <v>2467</v>
      </c>
      <c r="P91" s="139"/>
      <c r="Q91" s="117" t="s">
        <v>2221</v>
      </c>
    </row>
    <row r="92" spans="1:17" ht="18" x14ac:dyDescent="0.25">
      <c r="A92" s="119" t="str">
        <f>VLOOKUP(E92,'LISTADO ATM'!$A$2:$C$900,3,0)</f>
        <v>NORTE</v>
      </c>
      <c r="B92" s="134" t="s">
        <v>2661</v>
      </c>
      <c r="C92" s="118">
        <v>44310.389328703706</v>
      </c>
      <c r="D92" s="118" t="s">
        <v>2183</v>
      </c>
      <c r="E92" s="120">
        <v>964</v>
      </c>
      <c r="F92" s="149" t="str">
        <f>VLOOKUP(E92,VIP!$A$2:$O12811,2,0)</f>
        <v>DRBR964</v>
      </c>
      <c r="G92" s="119" t="str">
        <f>VLOOKUP(E92,'LISTADO ATM'!$A$2:$B$899,2,0)</f>
        <v>ATM Hotel Sunscape (Norte)</v>
      </c>
      <c r="H92" s="119" t="str">
        <f>VLOOKUP(E92,VIP!$A$2:$O17732,7,FALSE)</f>
        <v>Si</v>
      </c>
      <c r="I92" s="119" t="str">
        <f>VLOOKUP(E92,VIP!$A$2:$O9697,8,FALSE)</f>
        <v>Si</v>
      </c>
      <c r="J92" s="119" t="str">
        <f>VLOOKUP(E92,VIP!$A$2:$O9647,8,FALSE)</f>
        <v>Si</v>
      </c>
      <c r="K92" s="119" t="str">
        <f>VLOOKUP(E92,VIP!$A$2:$O13221,6,0)</f>
        <v>NO</v>
      </c>
      <c r="L92" s="121" t="s">
        <v>2221</v>
      </c>
      <c r="M92" s="151" t="s">
        <v>2669</v>
      </c>
      <c r="N92" s="151" t="s">
        <v>2673</v>
      </c>
      <c r="O92" s="149" t="s">
        <v>2657</v>
      </c>
      <c r="P92" s="139"/>
      <c r="Q92" s="155">
        <v>44309.583333333336</v>
      </c>
    </row>
    <row r="93" spans="1:17" ht="18" x14ac:dyDescent="0.25">
      <c r="A93" s="119" t="str">
        <f>VLOOKUP(E93,'LISTADO ATM'!$A$2:$C$900,3,0)</f>
        <v>DISTRITO NACIONAL</v>
      </c>
      <c r="B93" s="134" t="s">
        <v>2660</v>
      </c>
      <c r="C93" s="118">
        <v>44310.404537037037</v>
      </c>
      <c r="D93" s="118" t="s">
        <v>2182</v>
      </c>
      <c r="E93" s="120">
        <v>438</v>
      </c>
      <c r="F93" s="149" t="str">
        <f>VLOOKUP(E93,VIP!$A$2:$O12810,2,0)</f>
        <v>DRBR438</v>
      </c>
      <c r="G93" s="119" t="str">
        <f>VLOOKUP(E93,'LISTADO ATM'!$A$2:$B$899,2,0)</f>
        <v xml:space="preserve">ATM Autobanco Torre IV </v>
      </c>
      <c r="H93" s="119" t="str">
        <f>VLOOKUP(E93,VIP!$A$2:$O17731,7,FALSE)</f>
        <v>Si</v>
      </c>
      <c r="I93" s="119" t="str">
        <f>VLOOKUP(E93,VIP!$A$2:$O9696,8,FALSE)</f>
        <v>Si</v>
      </c>
      <c r="J93" s="119" t="str">
        <f>VLOOKUP(E93,VIP!$A$2:$O9646,8,FALSE)</f>
        <v>Si</v>
      </c>
      <c r="K93" s="119" t="str">
        <f>VLOOKUP(E93,VIP!$A$2:$O13220,6,0)</f>
        <v>SI</v>
      </c>
      <c r="L93" s="121" t="s">
        <v>2247</v>
      </c>
      <c r="M93" s="151" t="s">
        <v>2669</v>
      </c>
      <c r="N93" s="117" t="s">
        <v>2465</v>
      </c>
      <c r="O93" s="150" t="s">
        <v>2467</v>
      </c>
      <c r="P93" s="139"/>
      <c r="Q93" s="155">
        <v>44309.583333333336</v>
      </c>
    </row>
    <row r="94" spans="1:17" ht="18" x14ac:dyDescent="0.25">
      <c r="A94" s="119" t="str">
        <f>VLOOKUP(E94,'LISTADO ATM'!$A$2:$C$900,3,0)</f>
        <v>DISTRITO NACIONAL</v>
      </c>
      <c r="B94" s="134">
        <v>335864337</v>
      </c>
      <c r="C94" s="118">
        <v>44310.422222222223</v>
      </c>
      <c r="D94" s="118" t="s">
        <v>2461</v>
      </c>
      <c r="E94" s="120">
        <v>672</v>
      </c>
      <c r="F94" s="149" t="str">
        <f>VLOOKUP(E94,VIP!$A$2:$O12808,2,0)</f>
        <v>DRBR672</v>
      </c>
      <c r="G94" s="119" t="str">
        <f>VLOOKUP(E94,'LISTADO ATM'!$A$2:$B$899,2,0)</f>
        <v>ATM Destacamento Policía Nacional La Victoria</v>
      </c>
      <c r="H94" s="119" t="str">
        <f>VLOOKUP(E94,VIP!$A$2:$O17729,7,FALSE)</f>
        <v>Si</v>
      </c>
      <c r="I94" s="119" t="str">
        <f>VLOOKUP(E94,VIP!$A$2:$O9694,8,FALSE)</f>
        <v>Si</v>
      </c>
      <c r="J94" s="119" t="str">
        <f>VLOOKUP(E94,VIP!$A$2:$O9644,8,FALSE)</f>
        <v>Si</v>
      </c>
      <c r="K94" s="119" t="str">
        <f>VLOOKUP(E94,VIP!$A$2:$O13218,6,0)</f>
        <v>SI</v>
      </c>
      <c r="L94" s="121" t="s">
        <v>2421</v>
      </c>
      <c r="M94" s="117" t="s">
        <v>2458</v>
      </c>
      <c r="N94" s="117" t="s">
        <v>2465</v>
      </c>
      <c r="O94" s="150" t="s">
        <v>2466</v>
      </c>
      <c r="P94" s="139"/>
      <c r="Q94" s="117" t="s">
        <v>2421</v>
      </c>
    </row>
    <row r="95" spans="1:17" ht="18" x14ac:dyDescent="0.25">
      <c r="A95" s="119" t="str">
        <f>VLOOKUP(E95,'LISTADO ATM'!$A$2:$C$900,3,0)</f>
        <v>SUR</v>
      </c>
      <c r="B95" s="134">
        <v>335864342</v>
      </c>
      <c r="C95" s="118">
        <v>44310.425694444442</v>
      </c>
      <c r="D95" s="118" t="s">
        <v>2485</v>
      </c>
      <c r="E95" s="120">
        <v>615</v>
      </c>
      <c r="F95" s="149" t="str">
        <f>VLOOKUP(E95,VIP!$A$2:$O12812,2,0)</f>
        <v>DRBR418</v>
      </c>
      <c r="G95" s="119" t="str">
        <f>VLOOKUP(E95,'LISTADO ATM'!$A$2:$B$899,2,0)</f>
        <v xml:space="preserve">ATM Estación Sunix Cabral (Barahona) </v>
      </c>
      <c r="H95" s="119" t="str">
        <f>VLOOKUP(E95,VIP!$A$2:$O17733,7,FALSE)</f>
        <v>Si</v>
      </c>
      <c r="I95" s="119" t="str">
        <f>VLOOKUP(E95,VIP!$A$2:$O9698,8,FALSE)</f>
        <v>Si</v>
      </c>
      <c r="J95" s="119" t="str">
        <f>VLOOKUP(E95,VIP!$A$2:$O9648,8,FALSE)</f>
        <v>Si</v>
      </c>
      <c r="K95" s="119" t="str">
        <f>VLOOKUP(E95,VIP!$A$2:$O13222,6,0)</f>
        <v>NO</v>
      </c>
      <c r="L95" s="121" t="s">
        <v>2421</v>
      </c>
      <c r="M95" s="151" t="s">
        <v>2669</v>
      </c>
      <c r="N95" s="117" t="s">
        <v>2465</v>
      </c>
      <c r="O95" s="149" t="s">
        <v>2467</v>
      </c>
      <c r="P95" s="153"/>
      <c r="Q95" s="155">
        <v>44309.59375</v>
      </c>
    </row>
    <row r="96" spans="1:17" ht="18" x14ac:dyDescent="0.25">
      <c r="A96" s="119" t="str">
        <f>VLOOKUP(E96,'LISTADO ATM'!$A$2:$C$900,3,0)</f>
        <v>DISTRITO NACIONAL</v>
      </c>
      <c r="B96" s="134">
        <v>335864345</v>
      </c>
      <c r="C96" s="118">
        <v>44310.427083333336</v>
      </c>
      <c r="D96" s="118" t="s">
        <v>2485</v>
      </c>
      <c r="E96" s="120">
        <v>718</v>
      </c>
      <c r="F96" s="149" t="str">
        <f>VLOOKUP(E96,VIP!$A$2:$O12813,2,0)</f>
        <v>DRBR24Y</v>
      </c>
      <c r="G96" s="119" t="str">
        <f>VLOOKUP(E96,'LISTADO ATM'!$A$2:$B$899,2,0)</f>
        <v xml:space="preserve">ATM Feria Ganadera </v>
      </c>
      <c r="H96" s="119" t="str">
        <f>VLOOKUP(E96,VIP!$A$2:$O17734,7,FALSE)</f>
        <v>Si</v>
      </c>
      <c r="I96" s="119" t="str">
        <f>VLOOKUP(E96,VIP!$A$2:$O9699,8,FALSE)</f>
        <v>Si</v>
      </c>
      <c r="J96" s="119" t="str">
        <f>VLOOKUP(E96,VIP!$A$2:$O9649,8,FALSE)</f>
        <v>Si</v>
      </c>
      <c r="K96" s="119" t="str">
        <f>VLOOKUP(E96,VIP!$A$2:$O13223,6,0)</f>
        <v>NO</v>
      </c>
      <c r="L96" s="121" t="s">
        <v>2421</v>
      </c>
      <c r="M96" s="117" t="s">
        <v>2458</v>
      </c>
      <c r="N96" s="117" t="s">
        <v>2465</v>
      </c>
      <c r="O96" s="150" t="s">
        <v>2466</v>
      </c>
      <c r="P96" s="139"/>
      <c r="Q96" s="117" t="s">
        <v>2421</v>
      </c>
    </row>
    <row r="97" spans="1:17" ht="18" x14ac:dyDescent="0.25">
      <c r="A97" s="119" t="str">
        <f>VLOOKUP(E97,'LISTADO ATM'!$A$2:$C$900,3,0)</f>
        <v>SUR</v>
      </c>
      <c r="B97" s="134" t="s">
        <v>2685</v>
      </c>
      <c r="C97" s="118">
        <v>44310.428379629629</v>
      </c>
      <c r="D97" s="118" t="s">
        <v>2485</v>
      </c>
      <c r="E97" s="120">
        <v>6</v>
      </c>
      <c r="F97" s="149" t="str">
        <f>VLOOKUP(E97,VIP!$A$2:$O12826,2,0)</f>
        <v>DRBR006</v>
      </c>
      <c r="G97" s="119" t="str">
        <f>VLOOKUP(E97,'LISTADO ATM'!$A$2:$B$899,2,0)</f>
        <v xml:space="preserve">ATM Plaza WAO San Juan </v>
      </c>
      <c r="H97" s="119" t="str">
        <f>VLOOKUP(E97,VIP!$A$2:$O17747,7,FALSE)</f>
        <v>N/A</v>
      </c>
      <c r="I97" s="119" t="str">
        <f>VLOOKUP(E97,VIP!$A$2:$O9712,8,FALSE)</f>
        <v>N/A</v>
      </c>
      <c r="J97" s="119" t="str">
        <f>VLOOKUP(E97,VIP!$A$2:$O9662,8,FALSE)</f>
        <v>N/A</v>
      </c>
      <c r="K97" s="119" t="str">
        <f>VLOOKUP(E97,VIP!$A$2:$O13236,6,0)</f>
        <v/>
      </c>
      <c r="L97" s="121" t="s">
        <v>2452</v>
      </c>
      <c r="M97" s="151" t="s">
        <v>2669</v>
      </c>
      <c r="N97" s="117" t="s">
        <v>2465</v>
      </c>
      <c r="O97" s="149" t="s">
        <v>2467</v>
      </c>
      <c r="P97" s="153"/>
      <c r="Q97" s="155">
        <v>44309.583333333336</v>
      </c>
    </row>
    <row r="98" spans="1:17" ht="18" x14ac:dyDescent="0.25">
      <c r="A98" s="119" t="str">
        <f>VLOOKUP(E98,'LISTADO ATM'!$A$2:$C$900,3,0)</f>
        <v>NORTE</v>
      </c>
      <c r="B98" s="134" t="s">
        <v>2684</v>
      </c>
      <c r="C98" s="118">
        <v>44310.430925925924</v>
      </c>
      <c r="D98" s="118" t="s">
        <v>2583</v>
      </c>
      <c r="E98" s="120">
        <v>276</v>
      </c>
      <c r="F98" s="149" t="str">
        <f>VLOOKUP(E98,VIP!$A$2:$O12825,2,0)</f>
        <v>DRBR276</v>
      </c>
      <c r="G98" s="119" t="str">
        <f>VLOOKUP(E98,'LISTADO ATM'!$A$2:$B$899,2,0)</f>
        <v xml:space="preserve">ATM UNP Las Guáranas (San Francisco) </v>
      </c>
      <c r="H98" s="119" t="str">
        <f>VLOOKUP(E98,VIP!$A$2:$O17746,7,FALSE)</f>
        <v>Si</v>
      </c>
      <c r="I98" s="119" t="str">
        <f>VLOOKUP(E98,VIP!$A$2:$O9711,8,FALSE)</f>
        <v>Si</v>
      </c>
      <c r="J98" s="119" t="str">
        <f>VLOOKUP(E98,VIP!$A$2:$O9661,8,FALSE)</f>
        <v>Si</v>
      </c>
      <c r="K98" s="119" t="str">
        <f>VLOOKUP(E98,VIP!$A$2:$O13235,6,0)</f>
        <v>NO</v>
      </c>
      <c r="L98" s="121" t="s">
        <v>2452</v>
      </c>
      <c r="M98" s="151" t="s">
        <v>2669</v>
      </c>
      <c r="N98" s="117" t="s">
        <v>2465</v>
      </c>
      <c r="O98" s="150" t="s">
        <v>2467</v>
      </c>
      <c r="P98" s="139"/>
      <c r="Q98" s="155">
        <v>44309.583333333336</v>
      </c>
    </row>
    <row r="99" spans="1:17" ht="18" x14ac:dyDescent="0.25">
      <c r="A99" s="119" t="str">
        <f>VLOOKUP(E99,'LISTADO ATM'!$A$2:$C$900,3,0)</f>
        <v>NORTE</v>
      </c>
      <c r="B99" s="134">
        <v>335864356</v>
      </c>
      <c r="C99" s="118">
        <v>44310.431944444441</v>
      </c>
      <c r="D99" s="118" t="s">
        <v>2485</v>
      </c>
      <c r="E99" s="120">
        <v>937</v>
      </c>
      <c r="F99" s="149" t="str">
        <f>VLOOKUP(E99,VIP!$A$2:$O12812,2,0)</f>
        <v>DRBR937</v>
      </c>
      <c r="G99" s="119" t="str">
        <f>VLOOKUP(E99,'LISTADO ATM'!$A$2:$B$899,2,0)</f>
        <v xml:space="preserve">ATM Autobanco Oficina La Vega II </v>
      </c>
      <c r="H99" s="119" t="str">
        <f>VLOOKUP(E99,VIP!$A$2:$O17733,7,FALSE)</f>
        <v>Si</v>
      </c>
      <c r="I99" s="119" t="str">
        <f>VLOOKUP(E99,VIP!$A$2:$O9698,8,FALSE)</f>
        <v>Si</v>
      </c>
      <c r="J99" s="119" t="str">
        <f>VLOOKUP(E99,VIP!$A$2:$O9648,8,FALSE)</f>
        <v>Si</v>
      </c>
      <c r="K99" s="119" t="str">
        <f>VLOOKUP(E99,VIP!$A$2:$O13222,6,0)</f>
        <v>NO</v>
      </c>
      <c r="L99" s="121" t="s">
        <v>2470</v>
      </c>
      <c r="M99" s="151" t="s">
        <v>2669</v>
      </c>
      <c r="N99" s="151" t="s">
        <v>2673</v>
      </c>
      <c r="O99" s="150" t="s">
        <v>2671</v>
      </c>
      <c r="P99" s="139" t="s">
        <v>2670</v>
      </c>
      <c r="Q99" s="151" t="s">
        <v>2669</v>
      </c>
    </row>
    <row r="100" spans="1:17" ht="18" x14ac:dyDescent="0.25">
      <c r="A100" s="119" t="str">
        <f>VLOOKUP(E100,'LISTADO ATM'!$A$2:$C$900,3,0)</f>
        <v>NORTE</v>
      </c>
      <c r="B100" s="134">
        <v>335864358</v>
      </c>
      <c r="C100" s="118">
        <v>44310.432638888888</v>
      </c>
      <c r="D100" s="118" t="s">
        <v>2485</v>
      </c>
      <c r="E100" s="120">
        <v>796</v>
      </c>
      <c r="F100" s="149" t="str">
        <f>VLOOKUP(E100,VIP!$A$2:$O12808,2,0)</f>
        <v>DRBR155</v>
      </c>
      <c r="G100" s="119" t="str">
        <f>VLOOKUP(E100,'LISTADO ATM'!$A$2:$B$899,2,0)</f>
        <v xml:space="preserve">ATM Oficina Plaza Ventura (Nagua) </v>
      </c>
      <c r="H100" s="119" t="str">
        <f>VLOOKUP(E100,VIP!$A$2:$O17729,7,FALSE)</f>
        <v>Si</v>
      </c>
      <c r="I100" s="119" t="str">
        <f>VLOOKUP(E100,VIP!$A$2:$O9694,8,FALSE)</f>
        <v>Si</v>
      </c>
      <c r="J100" s="119" t="str">
        <f>VLOOKUP(E100,VIP!$A$2:$O9644,8,FALSE)</f>
        <v>Si</v>
      </c>
      <c r="K100" s="119" t="str">
        <f>VLOOKUP(E100,VIP!$A$2:$O13218,6,0)</f>
        <v>SI</v>
      </c>
      <c r="L100" s="121" t="s">
        <v>2421</v>
      </c>
      <c r="M100" s="151" t="s">
        <v>2669</v>
      </c>
      <c r="N100" s="117" t="s">
        <v>2465</v>
      </c>
      <c r="O100" s="149" t="s">
        <v>2486</v>
      </c>
      <c r="P100" s="139"/>
      <c r="Q100" s="155">
        <v>44309.451388888891</v>
      </c>
    </row>
    <row r="101" spans="1:17" ht="18" x14ac:dyDescent="0.25">
      <c r="A101" s="119" t="str">
        <f>VLOOKUP(E101,'LISTADO ATM'!$A$2:$C$900,3,0)</f>
        <v>DISTRITO NACIONAL</v>
      </c>
      <c r="B101" s="134" t="s">
        <v>2683</v>
      </c>
      <c r="C101" s="118">
        <v>44310.434444444443</v>
      </c>
      <c r="D101" s="118" t="s">
        <v>2461</v>
      </c>
      <c r="E101" s="120">
        <v>507</v>
      </c>
      <c r="F101" s="149" t="str">
        <f>VLOOKUP(E101,VIP!$A$2:$O12823,2,0)</f>
        <v>DRBR507</v>
      </c>
      <c r="G101" s="119" t="str">
        <f>VLOOKUP(E101,'LISTADO ATM'!$A$2:$B$899,2,0)</f>
        <v>ATM Estación Sigma Boca Chica</v>
      </c>
      <c r="H101" s="119" t="str">
        <f>VLOOKUP(E101,VIP!$A$2:$O17744,7,FALSE)</f>
        <v>Si</v>
      </c>
      <c r="I101" s="119" t="str">
        <f>VLOOKUP(E101,VIP!$A$2:$O9709,8,FALSE)</f>
        <v>Si</v>
      </c>
      <c r="J101" s="119" t="str">
        <f>VLOOKUP(E101,VIP!$A$2:$O9659,8,FALSE)</f>
        <v>Si</v>
      </c>
      <c r="K101" s="119" t="str">
        <f>VLOOKUP(E101,VIP!$A$2:$O13233,6,0)</f>
        <v>NO</v>
      </c>
      <c r="L101" s="121" t="s">
        <v>2452</v>
      </c>
      <c r="M101" s="151" t="s">
        <v>2669</v>
      </c>
      <c r="N101" s="117" t="s">
        <v>2465</v>
      </c>
      <c r="O101" s="149" t="s">
        <v>2467</v>
      </c>
      <c r="P101" s="139"/>
      <c r="Q101" s="152">
        <v>44309.583333333336</v>
      </c>
    </row>
    <row r="102" spans="1:17" ht="18" x14ac:dyDescent="0.25">
      <c r="A102" s="119" t="str">
        <f>VLOOKUP(E102,'LISTADO ATM'!$A$2:$C$900,3,0)</f>
        <v>SUR</v>
      </c>
      <c r="B102" s="134" t="s">
        <v>2682</v>
      </c>
      <c r="C102" s="118">
        <v>44310.435717592591</v>
      </c>
      <c r="D102" s="118" t="s">
        <v>2485</v>
      </c>
      <c r="E102" s="120">
        <v>870</v>
      </c>
      <c r="F102" s="149" t="str">
        <f>VLOOKUP(E102,VIP!$A$2:$O12822,2,0)</f>
        <v>DRBR870</v>
      </c>
      <c r="G102" s="119" t="str">
        <f>VLOOKUP(E102,'LISTADO ATM'!$A$2:$B$899,2,0)</f>
        <v xml:space="preserve">ATM Willbes Dominicana (Barahona) </v>
      </c>
      <c r="H102" s="119" t="str">
        <f>VLOOKUP(E102,VIP!$A$2:$O17743,7,FALSE)</f>
        <v>Si</v>
      </c>
      <c r="I102" s="119" t="str">
        <f>VLOOKUP(E102,VIP!$A$2:$O9708,8,FALSE)</f>
        <v>Si</v>
      </c>
      <c r="J102" s="119" t="str">
        <f>VLOOKUP(E102,VIP!$A$2:$O9658,8,FALSE)</f>
        <v>Si</v>
      </c>
      <c r="K102" s="119" t="str">
        <f>VLOOKUP(E102,VIP!$A$2:$O13232,6,0)</f>
        <v>NO</v>
      </c>
      <c r="L102" s="121" t="s">
        <v>2421</v>
      </c>
      <c r="M102" s="117" t="s">
        <v>2458</v>
      </c>
      <c r="N102" s="117" t="s">
        <v>2465</v>
      </c>
      <c r="O102" s="150" t="s">
        <v>2486</v>
      </c>
      <c r="P102" s="139"/>
      <c r="Q102" s="117" t="s">
        <v>2421</v>
      </c>
    </row>
    <row r="103" spans="1:17" ht="18" x14ac:dyDescent="0.25">
      <c r="A103" s="119" t="str">
        <f>VLOOKUP(E103,'LISTADO ATM'!$A$2:$C$900,3,0)</f>
        <v>DISTRITO NACIONAL</v>
      </c>
      <c r="B103" s="134" t="s">
        <v>2681</v>
      </c>
      <c r="C103" s="118">
        <v>44310.438634259262</v>
      </c>
      <c r="D103" s="118" t="s">
        <v>2461</v>
      </c>
      <c r="E103" s="120">
        <v>706</v>
      </c>
      <c r="F103" s="149" t="str">
        <f>VLOOKUP(E103,VIP!$A$2:$O12821,2,0)</f>
        <v>DRBR706</v>
      </c>
      <c r="G103" s="119" t="str">
        <f>VLOOKUP(E103,'LISTADO ATM'!$A$2:$B$899,2,0)</f>
        <v xml:space="preserve">ATM S/M Pristine </v>
      </c>
      <c r="H103" s="119" t="str">
        <f>VLOOKUP(E103,VIP!$A$2:$O17742,7,FALSE)</f>
        <v>Si</v>
      </c>
      <c r="I103" s="119" t="str">
        <f>VLOOKUP(E103,VIP!$A$2:$O9707,8,FALSE)</f>
        <v>Si</v>
      </c>
      <c r="J103" s="119" t="str">
        <f>VLOOKUP(E103,VIP!$A$2:$O9657,8,FALSE)</f>
        <v>Si</v>
      </c>
      <c r="K103" s="119" t="str">
        <f>VLOOKUP(E103,VIP!$A$2:$O13231,6,0)</f>
        <v>NO</v>
      </c>
      <c r="L103" s="121" t="s">
        <v>2421</v>
      </c>
      <c r="M103" s="151" t="s">
        <v>2669</v>
      </c>
      <c r="N103" s="117" t="s">
        <v>2465</v>
      </c>
      <c r="O103" s="150" t="s">
        <v>2467</v>
      </c>
      <c r="P103" s="139"/>
      <c r="Q103" s="155">
        <v>44309.59375</v>
      </c>
    </row>
    <row r="104" spans="1:17" ht="18" x14ac:dyDescent="0.25">
      <c r="A104" s="119" t="str">
        <f>VLOOKUP(E104,'LISTADO ATM'!$A$2:$C$900,3,0)</f>
        <v>ESTE</v>
      </c>
      <c r="B104" s="134" t="s">
        <v>2680</v>
      </c>
      <c r="C104" s="118">
        <v>44310.442326388889</v>
      </c>
      <c r="D104" s="118" t="s">
        <v>2461</v>
      </c>
      <c r="E104" s="120">
        <v>27</v>
      </c>
      <c r="F104" s="149" t="str">
        <f>VLOOKUP(E104,VIP!$A$2:$O12820,2,0)</f>
        <v>DRBR240</v>
      </c>
      <c r="G104" s="119" t="str">
        <f>VLOOKUP(E104,'LISTADO ATM'!$A$2:$B$899,2,0)</f>
        <v>ATM Oficina El Seibo II</v>
      </c>
      <c r="H104" s="119" t="str">
        <f>VLOOKUP(E104,VIP!$A$2:$O17741,7,FALSE)</f>
        <v>Si</v>
      </c>
      <c r="I104" s="119" t="str">
        <f>VLOOKUP(E104,VIP!$A$2:$O9706,8,FALSE)</f>
        <v>Si</v>
      </c>
      <c r="J104" s="119" t="str">
        <f>VLOOKUP(E104,VIP!$A$2:$O9656,8,FALSE)</f>
        <v>Si</v>
      </c>
      <c r="K104" s="119" t="str">
        <f>VLOOKUP(E104,VIP!$A$2:$O13230,6,0)</f>
        <v>NO</v>
      </c>
      <c r="L104" s="121" t="s">
        <v>2452</v>
      </c>
      <c r="M104" s="151" t="s">
        <v>2669</v>
      </c>
      <c r="N104" s="117" t="s">
        <v>2465</v>
      </c>
      <c r="O104" s="149" t="s">
        <v>2467</v>
      </c>
      <c r="P104" s="139"/>
      <c r="Q104" s="152">
        <v>44309.583333333336</v>
      </c>
    </row>
    <row r="105" spans="1:17" ht="18" x14ac:dyDescent="0.25">
      <c r="A105" s="119" t="str">
        <f>VLOOKUP(E105,'LISTADO ATM'!$A$2:$C$900,3,0)</f>
        <v>DISTRITO NACIONAL</v>
      </c>
      <c r="B105" s="134" t="s">
        <v>2679</v>
      </c>
      <c r="C105" s="118">
        <v>44310.444293981483</v>
      </c>
      <c r="D105" s="118" t="s">
        <v>2182</v>
      </c>
      <c r="E105" s="120">
        <v>755</v>
      </c>
      <c r="F105" s="149" t="str">
        <f>VLOOKUP(E105,VIP!$A$2:$O12819,2,0)</f>
        <v>DRBR755</v>
      </c>
      <c r="G105" s="119" t="str">
        <f>VLOOKUP(E105,'LISTADO ATM'!$A$2:$B$899,2,0)</f>
        <v xml:space="preserve">ATM Oficina Galería del Este (Plaza) </v>
      </c>
      <c r="H105" s="119" t="str">
        <f>VLOOKUP(E105,VIP!$A$2:$O17740,7,FALSE)</f>
        <v>Si</v>
      </c>
      <c r="I105" s="119" t="str">
        <f>VLOOKUP(E105,VIP!$A$2:$O9705,8,FALSE)</f>
        <v>Si</v>
      </c>
      <c r="J105" s="119" t="str">
        <f>VLOOKUP(E105,VIP!$A$2:$O9655,8,FALSE)</f>
        <v>Si</v>
      </c>
      <c r="K105" s="119" t="str">
        <f>VLOOKUP(E105,VIP!$A$2:$O13229,6,0)</f>
        <v>NO</v>
      </c>
      <c r="L105" s="121" t="s">
        <v>2686</v>
      </c>
      <c r="M105" s="117" t="s">
        <v>2458</v>
      </c>
      <c r="N105" s="117" t="s">
        <v>2465</v>
      </c>
      <c r="O105" s="150" t="s">
        <v>2467</v>
      </c>
      <c r="P105" s="139"/>
      <c r="Q105" s="117" t="s">
        <v>2686</v>
      </c>
    </row>
    <row r="106" spans="1:17" ht="18" x14ac:dyDescent="0.25">
      <c r="A106" s="119" t="str">
        <f>VLOOKUP(E106,'LISTADO ATM'!$A$2:$C$900,3,0)</f>
        <v>DISTRITO NACIONAL</v>
      </c>
      <c r="B106" s="134" t="s">
        <v>2678</v>
      </c>
      <c r="C106" s="118">
        <v>44310.447604166664</v>
      </c>
      <c r="D106" s="118" t="s">
        <v>2485</v>
      </c>
      <c r="E106" s="120">
        <v>378</v>
      </c>
      <c r="F106" s="149" t="str">
        <f>VLOOKUP(E106,VIP!$A$2:$O12818,2,0)</f>
        <v>DRBR378</v>
      </c>
      <c r="G106" s="119" t="str">
        <f>VLOOKUP(E106,'LISTADO ATM'!$A$2:$B$899,2,0)</f>
        <v>ATM UNP Villa Flores</v>
      </c>
      <c r="H106" s="119" t="str">
        <f>VLOOKUP(E106,VIP!$A$2:$O17739,7,FALSE)</f>
        <v>N/A</v>
      </c>
      <c r="I106" s="119" t="str">
        <f>VLOOKUP(E106,VIP!$A$2:$O9704,8,FALSE)</f>
        <v>N/A</v>
      </c>
      <c r="J106" s="119" t="str">
        <f>VLOOKUP(E106,VIP!$A$2:$O9654,8,FALSE)</f>
        <v>N/A</v>
      </c>
      <c r="K106" s="119" t="str">
        <f>VLOOKUP(E106,VIP!$A$2:$O13228,6,0)</f>
        <v>N/A</v>
      </c>
      <c r="L106" s="121" t="s">
        <v>2421</v>
      </c>
      <c r="M106" s="151" t="s">
        <v>2669</v>
      </c>
      <c r="N106" s="117" t="s">
        <v>2465</v>
      </c>
      <c r="O106" s="149" t="s">
        <v>2467</v>
      </c>
      <c r="P106" s="139"/>
      <c r="Q106" s="152">
        <v>44309.59375</v>
      </c>
    </row>
    <row r="107" spans="1:17" ht="18" x14ac:dyDescent="0.25">
      <c r="A107" s="119" t="str">
        <f>VLOOKUP(E107,'LISTADO ATM'!$A$2:$C$900,3,0)</f>
        <v>NORTE</v>
      </c>
      <c r="B107" s="134" t="s">
        <v>2677</v>
      </c>
      <c r="C107" s="118">
        <v>44310.45045138889</v>
      </c>
      <c r="D107" s="118" t="s">
        <v>2183</v>
      </c>
      <c r="E107" s="120">
        <v>862</v>
      </c>
      <c r="F107" s="149" t="str">
        <f>VLOOKUP(E107,VIP!$A$2:$O12817,2,0)</f>
        <v>DRBR862</v>
      </c>
      <c r="G107" s="119" t="str">
        <f>VLOOKUP(E107,'LISTADO ATM'!$A$2:$B$899,2,0)</f>
        <v xml:space="preserve">ATM S/M Doble A (Sabaneta) </v>
      </c>
      <c r="H107" s="119" t="str">
        <f>VLOOKUP(E107,VIP!$A$2:$O17738,7,FALSE)</f>
        <v>Si</v>
      </c>
      <c r="I107" s="119" t="str">
        <f>VLOOKUP(E107,VIP!$A$2:$O9703,8,FALSE)</f>
        <v>Si</v>
      </c>
      <c r="J107" s="119" t="str">
        <f>VLOOKUP(E107,VIP!$A$2:$O9653,8,FALSE)</f>
        <v>Si</v>
      </c>
      <c r="K107" s="119" t="str">
        <f>VLOOKUP(E107,VIP!$A$2:$O13227,6,0)</f>
        <v>NO</v>
      </c>
      <c r="L107" s="121" t="s">
        <v>2247</v>
      </c>
      <c r="M107" s="151" t="s">
        <v>2669</v>
      </c>
      <c r="N107" s="151" t="s">
        <v>2673</v>
      </c>
      <c r="O107" s="149" t="s">
        <v>2467</v>
      </c>
      <c r="P107" s="139"/>
      <c r="Q107" s="152">
        <v>44309.583333333336</v>
      </c>
    </row>
    <row r="108" spans="1:17" ht="18" x14ac:dyDescent="0.25">
      <c r="A108" s="119" t="str">
        <f>VLOOKUP(E108,'LISTADO ATM'!$A$2:$C$900,3,0)</f>
        <v>ESTE</v>
      </c>
      <c r="B108" s="134">
        <v>335864375</v>
      </c>
      <c r="C108" s="118">
        <v>44310.456250000003</v>
      </c>
      <c r="D108" s="118" t="s">
        <v>2485</v>
      </c>
      <c r="E108" s="120">
        <v>211</v>
      </c>
      <c r="F108" s="149" t="str">
        <f>VLOOKUP(E108,VIP!$A$2:$O12808,2,0)</f>
        <v>DRBR211</v>
      </c>
      <c r="G108" s="119" t="str">
        <f>VLOOKUP(E108,'LISTADO ATM'!$A$2:$B$899,2,0)</f>
        <v xml:space="preserve">ATM Oficina La Romana I </v>
      </c>
      <c r="H108" s="119" t="str">
        <f>VLOOKUP(E108,VIP!$A$2:$O17729,7,FALSE)</f>
        <v>Si</v>
      </c>
      <c r="I108" s="119" t="str">
        <f>VLOOKUP(E108,VIP!$A$2:$O9694,8,FALSE)</f>
        <v>Si</v>
      </c>
      <c r="J108" s="119" t="str">
        <f>VLOOKUP(E108,VIP!$A$2:$O9644,8,FALSE)</f>
        <v>Si</v>
      </c>
      <c r="K108" s="119" t="str">
        <f>VLOOKUP(E108,VIP!$A$2:$O13218,6,0)</f>
        <v>NO</v>
      </c>
      <c r="L108" s="121" t="s">
        <v>2470</v>
      </c>
      <c r="M108" s="151" t="s">
        <v>2669</v>
      </c>
      <c r="N108" s="151" t="s">
        <v>2673</v>
      </c>
      <c r="O108" s="150" t="s">
        <v>2672</v>
      </c>
      <c r="P108" s="139" t="s">
        <v>2670</v>
      </c>
      <c r="Q108" s="151" t="s">
        <v>2669</v>
      </c>
    </row>
    <row r="109" spans="1:17" ht="18" x14ac:dyDescent="0.25">
      <c r="A109" s="119" t="str">
        <f>VLOOKUP(E109,'LISTADO ATM'!$A$2:$C$900,3,0)</f>
        <v>ESTE</v>
      </c>
      <c r="B109" s="134">
        <v>335864379</v>
      </c>
      <c r="C109" s="118">
        <v>44310.460416666669</v>
      </c>
      <c r="D109" s="118" t="s">
        <v>2485</v>
      </c>
      <c r="E109" s="120">
        <v>399</v>
      </c>
      <c r="F109" s="149" t="str">
        <f>VLOOKUP(E109,VIP!$A$2:$O12809,2,0)</f>
        <v>DRBR399</v>
      </c>
      <c r="G109" s="119" t="str">
        <f>VLOOKUP(E109,'LISTADO ATM'!$A$2:$B$899,2,0)</f>
        <v xml:space="preserve">ATM Oficina La Romana II </v>
      </c>
      <c r="H109" s="119" t="str">
        <f>VLOOKUP(E109,VIP!$A$2:$O17730,7,FALSE)</f>
        <v>Si</v>
      </c>
      <c r="I109" s="119" t="str">
        <f>VLOOKUP(E109,VIP!$A$2:$O9695,8,FALSE)</f>
        <v>Si</v>
      </c>
      <c r="J109" s="119" t="str">
        <f>VLOOKUP(E109,VIP!$A$2:$O9645,8,FALSE)</f>
        <v>Si</v>
      </c>
      <c r="K109" s="119" t="str">
        <f>VLOOKUP(E109,VIP!$A$2:$O13219,6,0)</f>
        <v>NO</v>
      </c>
      <c r="L109" s="121" t="s">
        <v>2470</v>
      </c>
      <c r="M109" s="151" t="s">
        <v>2669</v>
      </c>
      <c r="N109" s="151" t="s">
        <v>2673</v>
      </c>
      <c r="O109" s="150" t="s">
        <v>2672</v>
      </c>
      <c r="P109" s="139" t="s">
        <v>2670</v>
      </c>
      <c r="Q109" s="151" t="s">
        <v>2669</v>
      </c>
    </row>
    <row r="110" spans="1:17" ht="18" x14ac:dyDescent="0.25">
      <c r="A110" s="119" t="str">
        <f>VLOOKUP(E110,'LISTADO ATM'!$A$2:$C$900,3,0)</f>
        <v>NORTE</v>
      </c>
      <c r="B110" s="134">
        <v>335864381</v>
      </c>
      <c r="C110" s="118">
        <v>44310.461805555555</v>
      </c>
      <c r="D110" s="118" t="s">
        <v>2485</v>
      </c>
      <c r="E110" s="120">
        <v>500</v>
      </c>
      <c r="F110" s="149" t="str">
        <f>VLOOKUP(E110,VIP!$A$2:$O12810,2,0)</f>
        <v>DRBR500</v>
      </c>
      <c r="G110" s="119" t="str">
        <f>VLOOKUP(E110,'LISTADO ATM'!$A$2:$B$899,2,0)</f>
        <v xml:space="preserve">ATM UNP Cutupú </v>
      </c>
      <c r="H110" s="119" t="str">
        <f>VLOOKUP(E110,VIP!$A$2:$O17731,7,FALSE)</f>
        <v>Si</v>
      </c>
      <c r="I110" s="119" t="str">
        <f>VLOOKUP(E110,VIP!$A$2:$O9696,8,FALSE)</f>
        <v>Si</v>
      </c>
      <c r="J110" s="119" t="str">
        <f>VLOOKUP(E110,VIP!$A$2:$O9646,8,FALSE)</f>
        <v>Si</v>
      </c>
      <c r="K110" s="119" t="str">
        <f>VLOOKUP(E110,VIP!$A$2:$O13220,6,0)</f>
        <v>NO</v>
      </c>
      <c r="L110" s="121" t="s">
        <v>2470</v>
      </c>
      <c r="M110" s="151" t="s">
        <v>2669</v>
      </c>
      <c r="N110" s="151" t="s">
        <v>2673</v>
      </c>
      <c r="O110" s="149" t="s">
        <v>2672</v>
      </c>
      <c r="P110" s="139" t="s">
        <v>2670</v>
      </c>
      <c r="Q110" s="156" t="s">
        <v>2669</v>
      </c>
    </row>
    <row r="111" spans="1:17" ht="18" x14ac:dyDescent="0.25">
      <c r="A111" s="119" t="str">
        <f>VLOOKUP(E111,'LISTADO ATM'!$A$2:$C$900,3,0)</f>
        <v>ESTE</v>
      </c>
      <c r="B111" s="134">
        <v>335864384</v>
      </c>
      <c r="C111" s="118">
        <v>44310.462500000001</v>
      </c>
      <c r="D111" s="118" t="s">
        <v>2485</v>
      </c>
      <c r="E111" s="120">
        <v>608</v>
      </c>
      <c r="F111" s="149" t="str">
        <f>VLOOKUP(E111,VIP!$A$2:$O12813,2,0)</f>
        <v>DRBR305</v>
      </c>
      <c r="G111" s="119" t="str">
        <f>VLOOKUP(E111,'LISTADO ATM'!$A$2:$B$899,2,0)</f>
        <v xml:space="preserve">ATM Oficina Jumbo (San Pedro) </v>
      </c>
      <c r="H111" s="119" t="str">
        <f>VLOOKUP(E111,VIP!$A$2:$O17734,7,FALSE)</f>
        <v>Si</v>
      </c>
      <c r="I111" s="119" t="str">
        <f>VLOOKUP(E111,VIP!$A$2:$O9699,8,FALSE)</f>
        <v>Si</v>
      </c>
      <c r="J111" s="119" t="str">
        <f>VLOOKUP(E111,VIP!$A$2:$O9649,8,FALSE)</f>
        <v>Si</v>
      </c>
      <c r="K111" s="119" t="str">
        <f>VLOOKUP(E111,VIP!$A$2:$O13223,6,0)</f>
        <v>SI</v>
      </c>
      <c r="L111" s="121" t="s">
        <v>2470</v>
      </c>
      <c r="M111" s="151" t="s">
        <v>2669</v>
      </c>
      <c r="N111" s="151" t="s">
        <v>2673</v>
      </c>
      <c r="O111" s="149" t="s">
        <v>2671</v>
      </c>
      <c r="P111" s="139" t="s">
        <v>2670</v>
      </c>
      <c r="Q111" s="156" t="s">
        <v>2669</v>
      </c>
    </row>
    <row r="112" spans="1:17" ht="18" x14ac:dyDescent="0.25">
      <c r="A112" s="119" t="str">
        <f>VLOOKUP(E112,'LISTADO ATM'!$A$2:$C$900,3,0)</f>
        <v>DISTRITO NACIONAL</v>
      </c>
      <c r="B112" s="134">
        <v>335864385</v>
      </c>
      <c r="C112" s="118">
        <v>44310.463194444441</v>
      </c>
      <c r="D112" s="118" t="s">
        <v>2485</v>
      </c>
      <c r="E112" s="120">
        <v>387</v>
      </c>
      <c r="F112" s="149" t="str">
        <f>VLOOKUP(E112,VIP!$A$2:$O12811,2,0)</f>
        <v>DRBR387</v>
      </c>
      <c r="G112" s="119" t="str">
        <f>VLOOKUP(E112,'LISTADO ATM'!$A$2:$B$899,2,0)</f>
        <v xml:space="preserve">ATM S/M La Cadena San Vicente de Paul </v>
      </c>
      <c r="H112" s="119" t="str">
        <f>VLOOKUP(E112,VIP!$A$2:$O17732,7,FALSE)</f>
        <v>Si</v>
      </c>
      <c r="I112" s="119" t="str">
        <f>VLOOKUP(E112,VIP!$A$2:$O9697,8,FALSE)</f>
        <v>Si</v>
      </c>
      <c r="J112" s="119" t="str">
        <f>VLOOKUP(E112,VIP!$A$2:$O9647,8,FALSE)</f>
        <v>Si</v>
      </c>
      <c r="K112" s="119" t="str">
        <f>VLOOKUP(E112,VIP!$A$2:$O13221,6,0)</f>
        <v>NO</v>
      </c>
      <c r="L112" s="121" t="s">
        <v>2470</v>
      </c>
      <c r="M112" s="151" t="s">
        <v>2669</v>
      </c>
      <c r="N112" s="151" t="s">
        <v>2673</v>
      </c>
      <c r="O112" s="150" t="s">
        <v>2672</v>
      </c>
      <c r="P112" s="139" t="s">
        <v>2670</v>
      </c>
      <c r="Q112" s="151" t="s">
        <v>2669</v>
      </c>
    </row>
    <row r="113" spans="1:17" ht="18" x14ac:dyDescent="0.25">
      <c r="A113" s="119" t="str">
        <f>VLOOKUP(E113,'LISTADO ATM'!$A$2:$C$900,3,0)</f>
        <v>SUR</v>
      </c>
      <c r="B113" s="134" t="s">
        <v>2676</v>
      </c>
      <c r="C113" s="118">
        <v>44310.477233796293</v>
      </c>
      <c r="D113" s="118" t="s">
        <v>2182</v>
      </c>
      <c r="E113" s="120">
        <v>890</v>
      </c>
      <c r="F113" s="149" t="str">
        <f>VLOOKUP(E113,VIP!$A$2:$O12816,2,0)</f>
        <v>DRBR890</v>
      </c>
      <c r="G113" s="119" t="str">
        <f>VLOOKUP(E113,'LISTADO ATM'!$A$2:$B$899,2,0)</f>
        <v xml:space="preserve">ATM Escuela Penitenciaria (San Cristóbal) </v>
      </c>
      <c r="H113" s="119" t="str">
        <f>VLOOKUP(E113,VIP!$A$2:$O17737,7,FALSE)</f>
        <v>Si</v>
      </c>
      <c r="I113" s="119" t="str">
        <f>VLOOKUP(E113,VIP!$A$2:$O9702,8,FALSE)</f>
        <v>Si</v>
      </c>
      <c r="J113" s="119" t="str">
        <f>VLOOKUP(E113,VIP!$A$2:$O9652,8,FALSE)</f>
        <v>Si</v>
      </c>
      <c r="K113" s="119" t="str">
        <f>VLOOKUP(E113,VIP!$A$2:$O13226,6,0)</f>
        <v>NO</v>
      </c>
      <c r="L113" s="121" t="s">
        <v>2247</v>
      </c>
      <c r="M113" s="117" t="s">
        <v>2458</v>
      </c>
      <c r="N113" s="117" t="s">
        <v>2465</v>
      </c>
      <c r="O113" s="150" t="s">
        <v>2467</v>
      </c>
      <c r="P113" s="139"/>
      <c r="Q113" s="117" t="s">
        <v>2247</v>
      </c>
    </row>
    <row r="114" spans="1:17" ht="18" x14ac:dyDescent="0.25">
      <c r="A114" s="119" t="str">
        <f>VLOOKUP(E114,'LISTADO ATM'!$A$2:$C$900,3,0)</f>
        <v>DISTRITO NACIONAL</v>
      </c>
      <c r="B114" s="134" t="s">
        <v>2675</v>
      </c>
      <c r="C114" s="118">
        <v>44310.477800925924</v>
      </c>
      <c r="D114" s="118" t="s">
        <v>2182</v>
      </c>
      <c r="E114" s="120">
        <v>850</v>
      </c>
      <c r="F114" s="149" t="str">
        <f>VLOOKUP(E114,VIP!$A$2:$O12815,2,0)</f>
        <v>DRBR850</v>
      </c>
      <c r="G114" s="119" t="str">
        <f>VLOOKUP(E114,'LISTADO ATM'!$A$2:$B$899,2,0)</f>
        <v xml:space="preserve">ATM Hotel Be Live Hamaca </v>
      </c>
      <c r="H114" s="119" t="str">
        <f>VLOOKUP(E114,VIP!$A$2:$O17736,7,FALSE)</f>
        <v>Si</v>
      </c>
      <c r="I114" s="119" t="str">
        <f>VLOOKUP(E114,VIP!$A$2:$O9701,8,FALSE)</f>
        <v>Si</v>
      </c>
      <c r="J114" s="119" t="str">
        <f>VLOOKUP(E114,VIP!$A$2:$O9651,8,FALSE)</f>
        <v>Si</v>
      </c>
      <c r="K114" s="119" t="str">
        <f>VLOOKUP(E114,VIP!$A$2:$O13225,6,0)</f>
        <v>NO</v>
      </c>
      <c r="L114" s="121" t="s">
        <v>2247</v>
      </c>
      <c r="M114" s="117" t="s">
        <v>2458</v>
      </c>
      <c r="N114" s="117" t="s">
        <v>2465</v>
      </c>
      <c r="O114" s="149" t="s">
        <v>2467</v>
      </c>
      <c r="P114" s="139"/>
      <c r="Q114" s="154" t="s">
        <v>2247</v>
      </c>
    </row>
    <row r="115" spans="1:17" ht="18" x14ac:dyDescent="0.25">
      <c r="A115" s="119" t="str">
        <f>VLOOKUP(E115,'LISTADO ATM'!$A$2:$C$900,3,0)</f>
        <v>DISTRITO NACIONAL</v>
      </c>
      <c r="B115" s="134" t="s">
        <v>2674</v>
      </c>
      <c r="C115" s="118">
        <v>44310.479039351849</v>
      </c>
      <c r="D115" s="118" t="s">
        <v>2182</v>
      </c>
      <c r="E115" s="120">
        <v>557</v>
      </c>
      <c r="F115" s="149" t="str">
        <f>VLOOKUP(E115,VIP!$A$2:$O12814,2,0)</f>
        <v>DRBR022</v>
      </c>
      <c r="G115" s="119" t="str">
        <f>VLOOKUP(E115,'LISTADO ATM'!$A$2:$B$899,2,0)</f>
        <v xml:space="preserve">ATM Multicentro La Sirena Ave. Mella </v>
      </c>
      <c r="H115" s="119" t="str">
        <f>VLOOKUP(E115,VIP!$A$2:$O17735,7,FALSE)</f>
        <v>Si</v>
      </c>
      <c r="I115" s="119" t="str">
        <f>VLOOKUP(E115,VIP!$A$2:$O9700,8,FALSE)</f>
        <v>Si</v>
      </c>
      <c r="J115" s="119" t="str">
        <f>VLOOKUP(E115,VIP!$A$2:$O9650,8,FALSE)</f>
        <v>Si</v>
      </c>
      <c r="K115" s="119" t="str">
        <f>VLOOKUP(E115,VIP!$A$2:$O13224,6,0)</f>
        <v>SI</v>
      </c>
      <c r="L115" s="121" t="s">
        <v>2247</v>
      </c>
      <c r="M115" s="151" t="s">
        <v>2669</v>
      </c>
      <c r="N115" s="117" t="s">
        <v>2465</v>
      </c>
      <c r="O115" s="150" t="s">
        <v>2467</v>
      </c>
      <c r="P115" s="139"/>
      <c r="Q115" s="155">
        <v>44309.583333333336</v>
      </c>
    </row>
    <row r="116" spans="1:17" ht="18" x14ac:dyDescent="0.25">
      <c r="A116" s="119" t="str">
        <f>VLOOKUP(E116,'LISTADO ATM'!$A$2:$C$900,3,0)</f>
        <v>NORTE</v>
      </c>
      <c r="B116" s="134">
        <v>335864412</v>
      </c>
      <c r="C116" s="118">
        <v>44310.480555555558</v>
      </c>
      <c r="D116" s="118" t="s">
        <v>2485</v>
      </c>
      <c r="E116" s="120">
        <v>518</v>
      </c>
      <c r="F116" s="149" t="str">
        <f>VLOOKUP(E116,VIP!$A$2:$O12823,2,0)</f>
        <v>DRBR518</v>
      </c>
      <c r="G116" s="119" t="str">
        <f>VLOOKUP(E116,'LISTADO ATM'!$A$2:$B$899,2,0)</f>
        <v xml:space="preserve">ATM Autobanco Los Alamos </v>
      </c>
      <c r="H116" s="119" t="str">
        <f>VLOOKUP(E116,VIP!$A$2:$O17744,7,FALSE)</f>
        <v>Si</v>
      </c>
      <c r="I116" s="119" t="str">
        <f>VLOOKUP(E116,VIP!$A$2:$O9709,8,FALSE)</f>
        <v>Si</v>
      </c>
      <c r="J116" s="119" t="str">
        <f>VLOOKUP(E116,VIP!$A$2:$O9659,8,FALSE)</f>
        <v>Si</v>
      </c>
      <c r="K116" s="119" t="str">
        <f>VLOOKUP(E116,VIP!$A$2:$O13233,6,0)</f>
        <v>NO</v>
      </c>
      <c r="L116" s="121" t="s">
        <v>2470</v>
      </c>
      <c r="M116" s="151" t="s">
        <v>2669</v>
      </c>
      <c r="N116" s="151" t="s">
        <v>2673</v>
      </c>
      <c r="O116" s="149" t="s">
        <v>2711</v>
      </c>
      <c r="P116" s="139" t="s">
        <v>2670</v>
      </c>
      <c r="Q116" s="156" t="s">
        <v>2669</v>
      </c>
    </row>
    <row r="117" spans="1:17" ht="18" x14ac:dyDescent="0.25">
      <c r="A117" s="119" t="str">
        <f>VLOOKUP(E117,'LISTADO ATM'!$A$2:$C$900,3,0)</f>
        <v>DISTRITO NACIONAL</v>
      </c>
      <c r="B117" s="134">
        <v>335864416</v>
      </c>
      <c r="C117" s="118">
        <v>44310.481249999997</v>
      </c>
      <c r="D117" s="118" t="s">
        <v>2485</v>
      </c>
      <c r="E117" s="120">
        <v>958</v>
      </c>
      <c r="F117" s="149" t="str">
        <f>VLOOKUP(E117,VIP!$A$2:$O12822,2,0)</f>
        <v>DRBR958</v>
      </c>
      <c r="G117" s="119" t="str">
        <f>VLOOKUP(E117,'LISTADO ATM'!$A$2:$B$899,2,0)</f>
        <v xml:space="preserve">ATM Olé Aut. San Isidro </v>
      </c>
      <c r="H117" s="119" t="str">
        <f>VLOOKUP(E117,VIP!$A$2:$O17743,7,FALSE)</f>
        <v>Si</v>
      </c>
      <c r="I117" s="119" t="str">
        <f>VLOOKUP(E117,VIP!$A$2:$O9708,8,FALSE)</f>
        <v>Si</v>
      </c>
      <c r="J117" s="119" t="str">
        <f>VLOOKUP(E117,VIP!$A$2:$O9658,8,FALSE)</f>
        <v>Si</v>
      </c>
      <c r="K117" s="119" t="str">
        <f>VLOOKUP(E117,VIP!$A$2:$O13232,6,0)</f>
        <v>NO</v>
      </c>
      <c r="L117" s="121" t="s">
        <v>2470</v>
      </c>
      <c r="M117" s="151" t="s">
        <v>2669</v>
      </c>
      <c r="N117" s="151" t="s">
        <v>2673</v>
      </c>
      <c r="O117" s="150" t="s">
        <v>2711</v>
      </c>
      <c r="P117" s="139" t="s">
        <v>2670</v>
      </c>
      <c r="Q117" s="151" t="s">
        <v>2669</v>
      </c>
    </row>
    <row r="118" spans="1:17" ht="18" x14ac:dyDescent="0.25">
      <c r="A118" s="119" t="str">
        <f>VLOOKUP(E118,'LISTADO ATM'!$A$2:$C$900,3,0)</f>
        <v>ESTE</v>
      </c>
      <c r="B118" s="134">
        <v>335864420</v>
      </c>
      <c r="C118" s="118">
        <v>44310.482638888891</v>
      </c>
      <c r="D118" s="118" t="s">
        <v>2485</v>
      </c>
      <c r="E118" s="120">
        <v>1</v>
      </c>
      <c r="F118" s="149" t="str">
        <f>VLOOKUP(E118,VIP!$A$2:$O12821,2,0)</f>
        <v>DRBR001</v>
      </c>
      <c r="G118" s="119" t="str">
        <f>VLOOKUP(E118,'LISTADO ATM'!$A$2:$B$899,2,0)</f>
        <v>ATM S/M San Rafael del Yuma</v>
      </c>
      <c r="H118" s="119" t="str">
        <f>VLOOKUP(E118,VIP!$A$2:$O17742,7,FALSE)</f>
        <v>Si</v>
      </c>
      <c r="I118" s="119" t="str">
        <f>VLOOKUP(E118,VIP!$A$2:$O9707,8,FALSE)</f>
        <v>Si</v>
      </c>
      <c r="J118" s="119" t="str">
        <f>VLOOKUP(E118,VIP!$A$2:$O9657,8,FALSE)</f>
        <v>Si</v>
      </c>
      <c r="K118" s="119" t="str">
        <f>VLOOKUP(E118,VIP!$A$2:$O13231,6,0)</f>
        <v>NO</v>
      </c>
      <c r="L118" s="121" t="s">
        <v>2470</v>
      </c>
      <c r="M118" s="151" t="s">
        <v>2669</v>
      </c>
      <c r="N118" s="151" t="s">
        <v>2673</v>
      </c>
      <c r="O118" s="150" t="s">
        <v>2711</v>
      </c>
      <c r="P118" s="139" t="s">
        <v>2670</v>
      </c>
      <c r="Q118" s="151" t="s">
        <v>2669</v>
      </c>
    </row>
    <row r="119" spans="1:17" ht="18" x14ac:dyDescent="0.25">
      <c r="A119" s="119" t="str">
        <f>VLOOKUP(E119,'LISTADO ATM'!$A$2:$C$900,3,0)</f>
        <v>DISTRITO NACIONAL</v>
      </c>
      <c r="B119" s="134" t="s">
        <v>2709</v>
      </c>
      <c r="C119" s="118">
        <v>44310.484270833331</v>
      </c>
      <c r="D119" s="118" t="s">
        <v>2461</v>
      </c>
      <c r="E119" s="120">
        <v>562</v>
      </c>
      <c r="F119" s="149" t="str">
        <f>VLOOKUP(E119,VIP!$A$2:$O12836,2,0)</f>
        <v>DRBR226</v>
      </c>
      <c r="G119" s="119" t="str">
        <f>VLOOKUP(E119,'LISTADO ATM'!$A$2:$B$899,2,0)</f>
        <v xml:space="preserve">ATM S/M Jumbo Carretera Mella </v>
      </c>
      <c r="H119" s="119" t="str">
        <f>VLOOKUP(E119,VIP!$A$2:$O17757,7,FALSE)</f>
        <v>Si</v>
      </c>
      <c r="I119" s="119" t="str">
        <f>VLOOKUP(E119,VIP!$A$2:$O9722,8,FALSE)</f>
        <v>Si</v>
      </c>
      <c r="J119" s="119" t="str">
        <f>VLOOKUP(E119,VIP!$A$2:$O9672,8,FALSE)</f>
        <v>Si</v>
      </c>
      <c r="K119" s="119" t="str">
        <f>VLOOKUP(E119,VIP!$A$2:$O13246,6,0)</f>
        <v>SI</v>
      </c>
      <c r="L119" s="119" t="s">
        <v>2518</v>
      </c>
      <c r="M119" s="151" t="s">
        <v>2669</v>
      </c>
      <c r="N119" s="117" t="s">
        <v>2465</v>
      </c>
      <c r="O119" s="149" t="s">
        <v>2466</v>
      </c>
      <c r="P119" s="139"/>
      <c r="Q119" s="156" t="s">
        <v>2669</v>
      </c>
    </row>
    <row r="120" spans="1:17" ht="18" x14ac:dyDescent="0.25">
      <c r="A120" s="119" t="str">
        <f>VLOOKUP(E120,'LISTADO ATM'!$A$2:$C$900,3,0)</f>
        <v>SUR</v>
      </c>
      <c r="B120" s="134" t="s">
        <v>2708</v>
      </c>
      <c r="C120" s="118">
        <v>44310.487604166665</v>
      </c>
      <c r="D120" s="118" t="s">
        <v>2461</v>
      </c>
      <c r="E120" s="120">
        <v>592</v>
      </c>
      <c r="F120" s="149" t="str">
        <f>VLOOKUP(E120,VIP!$A$2:$O12835,2,0)</f>
        <v>DRBR081</v>
      </c>
      <c r="G120" s="119" t="str">
        <f>VLOOKUP(E120,'LISTADO ATM'!$A$2:$B$899,2,0)</f>
        <v xml:space="preserve">ATM Centro de Caja San Cristóbal I </v>
      </c>
      <c r="H120" s="119" t="str">
        <f>VLOOKUP(E120,VIP!$A$2:$O17756,7,FALSE)</f>
        <v>Si</v>
      </c>
      <c r="I120" s="119" t="str">
        <f>VLOOKUP(E120,VIP!$A$2:$O9721,8,FALSE)</f>
        <v>Si</v>
      </c>
      <c r="J120" s="119" t="str">
        <f>VLOOKUP(E120,VIP!$A$2:$O9671,8,FALSE)</f>
        <v>Si</v>
      </c>
      <c r="K120" s="119" t="str">
        <f>VLOOKUP(E120,VIP!$A$2:$O13245,6,0)</f>
        <v>SI</v>
      </c>
      <c r="L120" s="119" t="s">
        <v>2421</v>
      </c>
      <c r="M120" s="151" t="s">
        <v>2669</v>
      </c>
      <c r="N120" s="117" t="s">
        <v>2465</v>
      </c>
      <c r="O120" s="149" t="s">
        <v>2467</v>
      </c>
      <c r="P120" s="139"/>
      <c r="Q120" s="152">
        <v>44309.59375</v>
      </c>
    </row>
    <row r="121" spans="1:17" ht="18" x14ac:dyDescent="0.25">
      <c r="A121" s="119" t="str">
        <f>VLOOKUP(E121,'LISTADO ATM'!$A$2:$C$900,3,0)</f>
        <v>SUR</v>
      </c>
      <c r="B121" s="134" t="s">
        <v>2707</v>
      </c>
      <c r="C121" s="118">
        <v>44310.493402777778</v>
      </c>
      <c r="D121" s="118" t="s">
        <v>2485</v>
      </c>
      <c r="E121" s="120">
        <v>45</v>
      </c>
      <c r="F121" s="149" t="str">
        <f>VLOOKUP(E121,VIP!$A$2:$O12834,2,0)</f>
        <v>DRBR045</v>
      </c>
      <c r="G121" s="119" t="str">
        <f>VLOOKUP(E121,'LISTADO ATM'!$A$2:$B$899,2,0)</f>
        <v xml:space="preserve">ATM Oficina Tamayo </v>
      </c>
      <c r="H121" s="119" t="str">
        <f>VLOOKUP(E121,VIP!$A$2:$O17755,7,FALSE)</f>
        <v>Si</v>
      </c>
      <c r="I121" s="119" t="str">
        <f>VLOOKUP(E121,VIP!$A$2:$O9720,8,FALSE)</f>
        <v>Si</v>
      </c>
      <c r="J121" s="119" t="str">
        <f>VLOOKUP(E121,VIP!$A$2:$O9670,8,FALSE)</f>
        <v>Si</v>
      </c>
      <c r="K121" s="119" t="str">
        <f>VLOOKUP(E121,VIP!$A$2:$O13244,6,0)</f>
        <v>SI</v>
      </c>
      <c r="L121" s="119" t="s">
        <v>2421</v>
      </c>
      <c r="M121" s="151" t="s">
        <v>2669</v>
      </c>
      <c r="N121" s="117" t="s">
        <v>2465</v>
      </c>
      <c r="O121" s="150" t="s">
        <v>2467</v>
      </c>
      <c r="P121" s="139"/>
      <c r="Q121" s="155">
        <v>44309.59375</v>
      </c>
    </row>
    <row r="122" spans="1:17" ht="18" x14ac:dyDescent="0.25">
      <c r="A122" s="119" t="str">
        <f>VLOOKUP(E122,'LISTADO ATM'!$A$2:$C$900,3,0)</f>
        <v>DISTRITO NACIONAL</v>
      </c>
      <c r="B122" s="134" t="s">
        <v>2706</v>
      </c>
      <c r="C122" s="118">
        <v>44310.498252314814</v>
      </c>
      <c r="D122" s="118" t="s">
        <v>2182</v>
      </c>
      <c r="E122" s="120">
        <v>938</v>
      </c>
      <c r="F122" s="149" t="str">
        <f>VLOOKUP(E122,VIP!$A$2:$O12833,2,0)</f>
        <v>DRBR938</v>
      </c>
      <c r="G122" s="119" t="str">
        <f>VLOOKUP(E122,'LISTADO ATM'!$A$2:$B$899,2,0)</f>
        <v xml:space="preserve">ATM Autobanco Oficina Filadelfia Plaza </v>
      </c>
      <c r="H122" s="119" t="str">
        <f>VLOOKUP(E122,VIP!$A$2:$O17754,7,FALSE)</f>
        <v>Si</v>
      </c>
      <c r="I122" s="119" t="str">
        <f>VLOOKUP(E122,VIP!$A$2:$O9719,8,FALSE)</f>
        <v>Si</v>
      </c>
      <c r="J122" s="119" t="str">
        <f>VLOOKUP(E122,VIP!$A$2:$O9669,8,FALSE)</f>
        <v>Si</v>
      </c>
      <c r="K122" s="119" t="str">
        <f>VLOOKUP(E122,VIP!$A$2:$O13243,6,0)</f>
        <v>NO</v>
      </c>
      <c r="L122" s="119" t="s">
        <v>2221</v>
      </c>
      <c r="M122" s="117" t="s">
        <v>2458</v>
      </c>
      <c r="N122" s="117" t="s">
        <v>2465</v>
      </c>
      <c r="O122" s="150" t="s">
        <v>2467</v>
      </c>
      <c r="P122" s="139"/>
      <c r="Q122" s="117" t="s">
        <v>2221</v>
      </c>
    </row>
    <row r="123" spans="1:17" ht="18" x14ac:dyDescent="0.25">
      <c r="A123" s="119" t="str">
        <f>VLOOKUP(E123,'LISTADO ATM'!$A$2:$C$900,3,0)</f>
        <v>DISTRITO NACIONAL</v>
      </c>
      <c r="B123" s="134" t="s">
        <v>2705</v>
      </c>
      <c r="C123" s="118">
        <v>44310.498981481483</v>
      </c>
      <c r="D123" s="118" t="s">
        <v>2461</v>
      </c>
      <c r="E123" s="120">
        <v>769</v>
      </c>
      <c r="F123" s="149" t="str">
        <f>VLOOKUP(E123,VIP!$A$2:$O12832,2,0)</f>
        <v>DRBR769</v>
      </c>
      <c r="G123" s="119" t="str">
        <f>VLOOKUP(E123,'LISTADO ATM'!$A$2:$B$899,2,0)</f>
        <v>ATM UNP Pablo Mella Morales</v>
      </c>
      <c r="H123" s="119" t="str">
        <f>VLOOKUP(E123,VIP!$A$2:$O17753,7,FALSE)</f>
        <v>Si</v>
      </c>
      <c r="I123" s="119" t="str">
        <f>VLOOKUP(E123,VIP!$A$2:$O9718,8,FALSE)</f>
        <v>Si</v>
      </c>
      <c r="J123" s="119" t="str">
        <f>VLOOKUP(E123,VIP!$A$2:$O9668,8,FALSE)</f>
        <v>Si</v>
      </c>
      <c r="K123" s="119" t="str">
        <f>VLOOKUP(E123,VIP!$A$2:$O13242,6,0)</f>
        <v>NO</v>
      </c>
      <c r="L123" s="119" t="s">
        <v>2421</v>
      </c>
      <c r="M123" s="117" t="s">
        <v>2458</v>
      </c>
      <c r="N123" s="117" t="s">
        <v>2465</v>
      </c>
      <c r="O123" s="150" t="s">
        <v>2466</v>
      </c>
      <c r="P123" s="139"/>
      <c r="Q123" s="117" t="s">
        <v>2421</v>
      </c>
    </row>
    <row r="124" spans="1:17" ht="18" x14ac:dyDescent="0.25">
      <c r="A124" s="119" t="str">
        <f>VLOOKUP(E124,'LISTADO ATM'!$A$2:$C$900,3,0)</f>
        <v>SUR</v>
      </c>
      <c r="B124" s="134" t="s">
        <v>2704</v>
      </c>
      <c r="C124" s="118">
        <v>44310.500821759262</v>
      </c>
      <c r="D124" s="118" t="s">
        <v>2182</v>
      </c>
      <c r="E124" s="120">
        <v>297</v>
      </c>
      <c r="F124" s="149" t="str">
        <f>VLOOKUP(E124,VIP!$A$2:$O12831,2,0)</f>
        <v>DRBR297</v>
      </c>
      <c r="G124" s="119" t="str">
        <f>VLOOKUP(E124,'LISTADO ATM'!$A$2:$B$899,2,0)</f>
        <v xml:space="preserve">ATM S/M Cadena Ocoa </v>
      </c>
      <c r="H124" s="119" t="str">
        <f>VLOOKUP(E124,VIP!$A$2:$O17752,7,FALSE)</f>
        <v>Si</v>
      </c>
      <c r="I124" s="119" t="str">
        <f>VLOOKUP(E124,VIP!$A$2:$O9717,8,FALSE)</f>
        <v>Si</v>
      </c>
      <c r="J124" s="119" t="str">
        <f>VLOOKUP(E124,VIP!$A$2:$O9667,8,FALSE)</f>
        <v>Si</v>
      </c>
      <c r="K124" s="119" t="str">
        <f>VLOOKUP(E124,VIP!$A$2:$O13241,6,0)</f>
        <v>NO</v>
      </c>
      <c r="L124" s="119" t="s">
        <v>2221</v>
      </c>
      <c r="M124" s="151" t="s">
        <v>2669</v>
      </c>
      <c r="N124" s="117" t="s">
        <v>2465</v>
      </c>
      <c r="O124" s="150" t="s">
        <v>2467</v>
      </c>
      <c r="P124" s="139"/>
      <c r="Q124" s="155">
        <v>44309.583333333336</v>
      </c>
    </row>
    <row r="125" spans="1:17" ht="18" x14ac:dyDescent="0.25">
      <c r="A125" s="119" t="str">
        <f>VLOOKUP(E125,'LISTADO ATM'!$A$2:$C$900,3,0)</f>
        <v>NORTE</v>
      </c>
      <c r="B125" s="134" t="s">
        <v>2703</v>
      </c>
      <c r="C125" s="118">
        <v>44310.501319444447</v>
      </c>
      <c r="D125" s="118" t="s">
        <v>2183</v>
      </c>
      <c r="E125" s="120">
        <v>3</v>
      </c>
      <c r="F125" s="149" t="str">
        <f>VLOOKUP(E125,VIP!$A$2:$O12830,2,0)</f>
        <v>DRBR003</v>
      </c>
      <c r="G125" s="119" t="str">
        <f>VLOOKUP(E125,'LISTADO ATM'!$A$2:$B$899,2,0)</f>
        <v>ATM Autoservicio La Vega Real</v>
      </c>
      <c r="H125" s="119" t="str">
        <f>VLOOKUP(E125,VIP!$A$2:$O17751,7,FALSE)</f>
        <v>Si</v>
      </c>
      <c r="I125" s="119" t="str">
        <f>VLOOKUP(E125,VIP!$A$2:$O9716,8,FALSE)</f>
        <v>Si</v>
      </c>
      <c r="J125" s="119" t="str">
        <f>VLOOKUP(E125,VIP!$A$2:$O9666,8,FALSE)</f>
        <v>Si</v>
      </c>
      <c r="K125" s="119" t="str">
        <f>VLOOKUP(E125,VIP!$A$2:$O13240,6,0)</f>
        <v>NO</v>
      </c>
      <c r="L125" s="119" t="s">
        <v>2221</v>
      </c>
      <c r="M125" s="151" t="s">
        <v>2669</v>
      </c>
      <c r="N125" s="151" t="s">
        <v>2673</v>
      </c>
      <c r="O125" s="149" t="s">
        <v>2467</v>
      </c>
      <c r="P125" s="139"/>
      <c r="Q125" s="152">
        <v>44309.583333333336</v>
      </c>
    </row>
    <row r="126" spans="1:17" ht="18" x14ac:dyDescent="0.25">
      <c r="A126" s="119" t="str">
        <f>VLOOKUP(E126,'LISTADO ATM'!$A$2:$C$900,3,0)</f>
        <v>NORTE</v>
      </c>
      <c r="B126" s="134" t="s">
        <v>2702</v>
      </c>
      <c r="C126" s="118">
        <v>44310.502013888887</v>
      </c>
      <c r="D126" s="118" t="s">
        <v>2183</v>
      </c>
      <c r="E126" s="120">
        <v>77</v>
      </c>
      <c r="F126" s="149" t="str">
        <f>VLOOKUP(E126,VIP!$A$2:$O12829,2,0)</f>
        <v>DRBR077</v>
      </c>
      <c r="G126" s="119" t="str">
        <f>VLOOKUP(E126,'LISTADO ATM'!$A$2:$B$899,2,0)</f>
        <v xml:space="preserve">ATM Oficina Cruce de Imbert </v>
      </c>
      <c r="H126" s="119" t="str">
        <f>VLOOKUP(E126,VIP!$A$2:$O17750,7,FALSE)</f>
        <v>Si</v>
      </c>
      <c r="I126" s="119" t="str">
        <f>VLOOKUP(E126,VIP!$A$2:$O9715,8,FALSE)</f>
        <v>Si</v>
      </c>
      <c r="J126" s="119" t="str">
        <f>VLOOKUP(E126,VIP!$A$2:$O9665,8,FALSE)</f>
        <v>Si</v>
      </c>
      <c r="K126" s="119" t="str">
        <f>VLOOKUP(E126,VIP!$A$2:$O13239,6,0)</f>
        <v>SI</v>
      </c>
      <c r="L126" s="119" t="s">
        <v>2221</v>
      </c>
      <c r="M126" s="151" t="s">
        <v>2669</v>
      </c>
      <c r="N126" s="151" t="s">
        <v>2673</v>
      </c>
      <c r="O126" s="149" t="s">
        <v>2494</v>
      </c>
      <c r="P126" s="139"/>
      <c r="Q126" s="152">
        <v>44309.543055555558</v>
      </c>
    </row>
    <row r="127" spans="1:17" ht="18" x14ac:dyDescent="0.25">
      <c r="A127" s="119" t="str">
        <f>VLOOKUP(E127,'LISTADO ATM'!$A$2:$C$900,3,0)</f>
        <v>SUR</v>
      </c>
      <c r="B127" s="134" t="s">
        <v>2701</v>
      </c>
      <c r="C127" s="118">
        <v>44310.505266203705</v>
      </c>
      <c r="D127" s="118" t="s">
        <v>2485</v>
      </c>
      <c r="E127" s="120">
        <v>297</v>
      </c>
      <c r="F127" s="149" t="str">
        <f>VLOOKUP(E127,VIP!$A$2:$O12828,2,0)</f>
        <v>DRBR297</v>
      </c>
      <c r="G127" s="119" t="str">
        <f>VLOOKUP(E127,'LISTADO ATM'!$A$2:$B$899,2,0)</f>
        <v xml:space="preserve">ATM S/M Cadena Ocoa </v>
      </c>
      <c r="H127" s="119" t="str">
        <f>VLOOKUP(E127,VIP!$A$2:$O17749,7,FALSE)</f>
        <v>Si</v>
      </c>
      <c r="I127" s="119" t="str">
        <f>VLOOKUP(E127,VIP!$A$2:$O9714,8,FALSE)</f>
        <v>Si</v>
      </c>
      <c r="J127" s="119" t="str">
        <f>VLOOKUP(E127,VIP!$A$2:$O9664,8,FALSE)</f>
        <v>Si</v>
      </c>
      <c r="K127" s="119" t="str">
        <f>VLOOKUP(E127,VIP!$A$2:$O13238,6,0)</f>
        <v>NO</v>
      </c>
      <c r="L127" s="119" t="s">
        <v>2518</v>
      </c>
      <c r="M127" s="117" t="s">
        <v>2458</v>
      </c>
      <c r="N127" s="117" t="s">
        <v>2465</v>
      </c>
      <c r="O127" s="150" t="s">
        <v>2486</v>
      </c>
      <c r="P127" s="139"/>
      <c r="Q127" s="117" t="s">
        <v>2518</v>
      </c>
    </row>
    <row r="128" spans="1:17" ht="18" x14ac:dyDescent="0.25">
      <c r="A128" s="119" t="str">
        <f>VLOOKUP(E128,'LISTADO ATM'!$A$2:$C$900,3,0)</f>
        <v>DISTRITO NACIONAL</v>
      </c>
      <c r="B128" s="134" t="s">
        <v>2700</v>
      </c>
      <c r="C128" s="118">
        <v>44310.507743055554</v>
      </c>
      <c r="D128" s="118" t="s">
        <v>2461</v>
      </c>
      <c r="E128" s="120">
        <v>165</v>
      </c>
      <c r="F128" s="149" t="str">
        <f>VLOOKUP(E128,VIP!$A$2:$O12827,2,0)</f>
        <v>DRBR165</v>
      </c>
      <c r="G128" s="119" t="str">
        <f>VLOOKUP(E128,'LISTADO ATM'!$A$2:$B$899,2,0)</f>
        <v>ATM Autoservicio Megacentro</v>
      </c>
      <c r="H128" s="119" t="str">
        <f>VLOOKUP(E128,VIP!$A$2:$O17748,7,FALSE)</f>
        <v>Si</v>
      </c>
      <c r="I128" s="119" t="str">
        <f>VLOOKUP(E128,VIP!$A$2:$O9713,8,FALSE)</f>
        <v>Si</v>
      </c>
      <c r="J128" s="119" t="str">
        <f>VLOOKUP(E128,VIP!$A$2:$O9663,8,FALSE)</f>
        <v>Si</v>
      </c>
      <c r="K128" s="119" t="str">
        <f>VLOOKUP(E128,VIP!$A$2:$O13237,6,0)</f>
        <v>SI</v>
      </c>
      <c r="L128" s="119" t="s">
        <v>2515</v>
      </c>
      <c r="M128" s="117" t="s">
        <v>2458</v>
      </c>
      <c r="N128" s="117" t="s">
        <v>2465</v>
      </c>
      <c r="O128" s="149" t="s">
        <v>2466</v>
      </c>
      <c r="P128" s="139"/>
      <c r="Q128" s="154" t="s">
        <v>2515</v>
      </c>
    </row>
    <row r="129" spans="1:17" ht="18" x14ac:dyDescent="0.25">
      <c r="A129" s="119" t="str">
        <f>VLOOKUP(E129,'LISTADO ATM'!$A$2:$C$900,3,0)</f>
        <v>DISTRITO NACIONAL</v>
      </c>
      <c r="B129" s="134" t="s">
        <v>2699</v>
      </c>
      <c r="C129" s="118">
        <v>44310.51253472222</v>
      </c>
      <c r="D129" s="118" t="s">
        <v>2182</v>
      </c>
      <c r="E129" s="120">
        <v>113</v>
      </c>
      <c r="F129" s="149" t="str">
        <f>VLOOKUP(E129,VIP!$A$2:$O12826,2,0)</f>
        <v>DRBR113</v>
      </c>
      <c r="G129" s="119" t="str">
        <f>VLOOKUP(E129,'LISTADO ATM'!$A$2:$B$899,2,0)</f>
        <v xml:space="preserve">ATM Autoservicio Atalaya del Mar </v>
      </c>
      <c r="H129" s="119" t="str">
        <f>VLOOKUP(E129,VIP!$A$2:$O17747,7,FALSE)</f>
        <v>Si</v>
      </c>
      <c r="I129" s="119" t="str">
        <f>VLOOKUP(E129,VIP!$A$2:$O9712,8,FALSE)</f>
        <v>No</v>
      </c>
      <c r="J129" s="119" t="str">
        <f>VLOOKUP(E129,VIP!$A$2:$O9662,8,FALSE)</f>
        <v>No</v>
      </c>
      <c r="K129" s="119" t="str">
        <f>VLOOKUP(E129,VIP!$A$2:$O13236,6,0)</f>
        <v>NO</v>
      </c>
      <c r="L129" s="119" t="s">
        <v>2221</v>
      </c>
      <c r="M129" s="117" t="s">
        <v>2458</v>
      </c>
      <c r="N129" s="117" t="s">
        <v>2465</v>
      </c>
      <c r="O129" s="150" t="s">
        <v>2467</v>
      </c>
      <c r="P129" s="139"/>
      <c r="Q129" s="117" t="s">
        <v>2221</v>
      </c>
    </row>
    <row r="130" spans="1:17" ht="18" x14ac:dyDescent="0.25">
      <c r="A130" s="119" t="str">
        <f>VLOOKUP(E130,'LISTADO ATM'!$A$2:$C$900,3,0)</f>
        <v>NORTE</v>
      </c>
      <c r="B130" s="134" t="s">
        <v>2698</v>
      </c>
      <c r="C130" s="118">
        <v>44310.513645833336</v>
      </c>
      <c r="D130" s="118" t="s">
        <v>2183</v>
      </c>
      <c r="E130" s="120">
        <v>256</v>
      </c>
      <c r="F130" s="149" t="str">
        <f>VLOOKUP(E130,VIP!$A$2:$O12825,2,0)</f>
        <v>DRBR256</v>
      </c>
      <c r="G130" s="119" t="str">
        <f>VLOOKUP(E130,'LISTADO ATM'!$A$2:$B$899,2,0)</f>
        <v xml:space="preserve">ATM Oficina Licey Al Medio </v>
      </c>
      <c r="H130" s="119" t="str">
        <f>VLOOKUP(E130,VIP!$A$2:$O17746,7,FALSE)</f>
        <v>Si</v>
      </c>
      <c r="I130" s="119" t="str">
        <f>VLOOKUP(E130,VIP!$A$2:$O9711,8,FALSE)</f>
        <v>Si</v>
      </c>
      <c r="J130" s="119" t="str">
        <f>VLOOKUP(E130,VIP!$A$2:$O9661,8,FALSE)</f>
        <v>Si</v>
      </c>
      <c r="K130" s="119" t="str">
        <f>VLOOKUP(E130,VIP!$A$2:$O13235,6,0)</f>
        <v>NO</v>
      </c>
      <c r="L130" s="119" t="s">
        <v>2221</v>
      </c>
      <c r="M130" s="117" t="s">
        <v>2458</v>
      </c>
      <c r="N130" s="117" t="s">
        <v>2465</v>
      </c>
      <c r="O130" s="150" t="s">
        <v>2657</v>
      </c>
      <c r="P130" s="139"/>
      <c r="Q130" s="117" t="s">
        <v>2221</v>
      </c>
    </row>
    <row r="131" spans="1:17" ht="18" x14ac:dyDescent="0.25">
      <c r="A131" s="119" t="str">
        <f>VLOOKUP(E131,'LISTADO ATM'!$A$2:$C$900,3,0)</f>
        <v>DISTRITO NACIONAL</v>
      </c>
      <c r="B131" s="134" t="s">
        <v>2697</v>
      </c>
      <c r="C131" s="118">
        <v>44310.514282407406</v>
      </c>
      <c r="D131" s="118" t="s">
        <v>2182</v>
      </c>
      <c r="E131" s="120">
        <v>434</v>
      </c>
      <c r="F131" s="149" t="str">
        <f>VLOOKUP(E131,VIP!$A$2:$O12824,2,0)</f>
        <v>DRBR434</v>
      </c>
      <c r="G131" s="119" t="str">
        <f>VLOOKUP(E131,'LISTADO ATM'!$A$2:$B$899,2,0)</f>
        <v xml:space="preserve">ATM Generadora Hidroeléctrica Dom. (EGEHID) </v>
      </c>
      <c r="H131" s="119" t="str">
        <f>VLOOKUP(E131,VIP!$A$2:$O17745,7,FALSE)</f>
        <v>Si</v>
      </c>
      <c r="I131" s="119" t="str">
        <f>VLOOKUP(E131,VIP!$A$2:$O9710,8,FALSE)</f>
        <v>Si</v>
      </c>
      <c r="J131" s="119" t="str">
        <f>VLOOKUP(E131,VIP!$A$2:$O9660,8,FALSE)</f>
        <v>Si</v>
      </c>
      <c r="K131" s="119" t="str">
        <f>VLOOKUP(E131,VIP!$A$2:$O13234,6,0)</f>
        <v>NO</v>
      </c>
      <c r="L131" s="119" t="s">
        <v>2221</v>
      </c>
      <c r="M131" s="117" t="s">
        <v>2458</v>
      </c>
      <c r="N131" s="117" t="s">
        <v>2465</v>
      </c>
      <c r="O131" s="149" t="s">
        <v>2467</v>
      </c>
      <c r="P131" s="139"/>
      <c r="Q131" s="117" t="s">
        <v>2221</v>
      </c>
    </row>
    <row r="132" spans="1:17" ht="18" x14ac:dyDescent="0.25">
      <c r="A132" s="119" t="str">
        <f>VLOOKUP(E132,'LISTADO ATM'!$A$2:$C$900,3,0)</f>
        <v>NORTE</v>
      </c>
      <c r="B132" s="134" t="s">
        <v>2696</v>
      </c>
      <c r="C132" s="118">
        <v>44310.515023148146</v>
      </c>
      <c r="D132" s="118" t="s">
        <v>2183</v>
      </c>
      <c r="E132" s="120">
        <v>351</v>
      </c>
      <c r="F132" s="149" t="str">
        <f>VLOOKUP(E132,VIP!$A$2:$O12823,2,0)</f>
        <v>DRBR351</v>
      </c>
      <c r="G132" s="119" t="str">
        <f>VLOOKUP(E132,'LISTADO ATM'!$A$2:$B$899,2,0)</f>
        <v xml:space="preserve">ATM S/M José Luís (Puerto Plata) </v>
      </c>
      <c r="H132" s="119" t="str">
        <f>VLOOKUP(E132,VIP!$A$2:$O17744,7,FALSE)</f>
        <v>Si</v>
      </c>
      <c r="I132" s="119" t="str">
        <f>VLOOKUP(E132,VIP!$A$2:$O9709,8,FALSE)</f>
        <v>Si</v>
      </c>
      <c r="J132" s="119" t="str">
        <f>VLOOKUP(E132,VIP!$A$2:$O9659,8,FALSE)</f>
        <v>Si</v>
      </c>
      <c r="K132" s="119" t="str">
        <f>VLOOKUP(E132,VIP!$A$2:$O13233,6,0)</f>
        <v>NO</v>
      </c>
      <c r="L132" s="119" t="s">
        <v>2221</v>
      </c>
      <c r="M132" s="151" t="s">
        <v>2669</v>
      </c>
      <c r="N132" s="151" t="s">
        <v>2673</v>
      </c>
      <c r="O132" s="150" t="s">
        <v>2467</v>
      </c>
      <c r="P132" s="139"/>
      <c r="Q132" s="155">
        <v>44309.583333333336</v>
      </c>
    </row>
    <row r="133" spans="1:17" ht="18" x14ac:dyDescent="0.25">
      <c r="A133" s="119" t="str">
        <f>VLOOKUP(E133,'LISTADO ATM'!$A$2:$C$900,3,0)</f>
        <v>NORTE</v>
      </c>
      <c r="B133" s="134" t="s">
        <v>2695</v>
      </c>
      <c r="C133" s="118">
        <v>44310.516006944446</v>
      </c>
      <c r="D133" s="118" t="s">
        <v>2183</v>
      </c>
      <c r="E133" s="120">
        <v>809</v>
      </c>
      <c r="F133" s="149" t="str">
        <f>VLOOKUP(E133,VIP!$A$2:$O12822,2,0)</f>
        <v>DRBR809</v>
      </c>
      <c r="G133" s="119" t="str">
        <f>VLOOKUP(E133,'LISTADO ATM'!$A$2:$B$899,2,0)</f>
        <v>ATM Yoma (Cotuí)</v>
      </c>
      <c r="H133" s="119" t="str">
        <f>VLOOKUP(E133,VIP!$A$2:$O17743,7,FALSE)</f>
        <v>Si</v>
      </c>
      <c r="I133" s="119" t="str">
        <f>VLOOKUP(E133,VIP!$A$2:$O9708,8,FALSE)</f>
        <v>Si</v>
      </c>
      <c r="J133" s="119" t="str">
        <f>VLOOKUP(E133,VIP!$A$2:$O9658,8,FALSE)</f>
        <v>Si</v>
      </c>
      <c r="K133" s="119" t="str">
        <f>VLOOKUP(E133,VIP!$A$2:$O13232,6,0)</f>
        <v>NO</v>
      </c>
      <c r="L133" s="119" t="s">
        <v>2221</v>
      </c>
      <c r="M133" s="151" t="s">
        <v>2669</v>
      </c>
      <c r="N133" s="151" t="s">
        <v>2673</v>
      </c>
      <c r="O133" s="149" t="s">
        <v>2467</v>
      </c>
      <c r="P133" s="139"/>
      <c r="Q133" s="152">
        <v>44309.583333333336</v>
      </c>
    </row>
    <row r="134" spans="1:17" ht="18" x14ac:dyDescent="0.25">
      <c r="A134" s="119" t="str">
        <f>VLOOKUP(E134,'LISTADO ATM'!$A$2:$C$900,3,0)</f>
        <v>DISTRITO NACIONAL</v>
      </c>
      <c r="B134" s="134" t="s">
        <v>2694</v>
      </c>
      <c r="C134" s="118">
        <v>44310.51840277778</v>
      </c>
      <c r="D134" s="118" t="s">
        <v>2182</v>
      </c>
      <c r="E134" s="120">
        <v>243</v>
      </c>
      <c r="F134" s="149" t="str">
        <f>VLOOKUP(E134,VIP!$A$2:$O12821,2,0)</f>
        <v>DRBR243</v>
      </c>
      <c r="G134" s="119" t="str">
        <f>VLOOKUP(E134,'LISTADO ATM'!$A$2:$B$899,2,0)</f>
        <v xml:space="preserve">ATM Autoservicio Plaza Central  </v>
      </c>
      <c r="H134" s="119" t="str">
        <f>VLOOKUP(E134,VIP!$A$2:$O17742,7,FALSE)</f>
        <v>Si</v>
      </c>
      <c r="I134" s="119" t="str">
        <f>VLOOKUP(E134,VIP!$A$2:$O9707,8,FALSE)</f>
        <v>Si</v>
      </c>
      <c r="J134" s="119" t="str">
        <f>VLOOKUP(E134,VIP!$A$2:$O9657,8,FALSE)</f>
        <v>Si</v>
      </c>
      <c r="K134" s="119" t="str">
        <f>VLOOKUP(E134,VIP!$A$2:$O13231,6,0)</f>
        <v>SI</v>
      </c>
      <c r="L134" s="119" t="s">
        <v>2481</v>
      </c>
      <c r="M134" s="151" t="s">
        <v>2669</v>
      </c>
      <c r="N134" s="117" t="s">
        <v>2465</v>
      </c>
      <c r="O134" s="149" t="s">
        <v>2467</v>
      </c>
      <c r="P134" s="139"/>
      <c r="Q134" s="152">
        <v>44309.583333333336</v>
      </c>
    </row>
    <row r="135" spans="1:17" ht="18" x14ac:dyDescent="0.25">
      <c r="A135" s="119" t="str">
        <f>VLOOKUP(E135,'LISTADO ATM'!$A$2:$C$900,3,0)</f>
        <v>DISTRITO NACIONAL</v>
      </c>
      <c r="B135" s="134" t="s">
        <v>2693</v>
      </c>
      <c r="C135" s="118">
        <v>44310.519641203704</v>
      </c>
      <c r="D135" s="118" t="s">
        <v>2182</v>
      </c>
      <c r="E135" s="120">
        <v>925</v>
      </c>
      <c r="F135" s="149" t="str">
        <f>VLOOKUP(E135,VIP!$A$2:$O12820,2,0)</f>
        <v>DRBR24L</v>
      </c>
      <c r="G135" s="119" t="str">
        <f>VLOOKUP(E135,'LISTADO ATM'!$A$2:$B$899,2,0)</f>
        <v xml:space="preserve">ATM Oficina Plaza Lama Av. 27 de Febrero </v>
      </c>
      <c r="H135" s="119" t="str">
        <f>VLOOKUP(E135,VIP!$A$2:$O17741,7,FALSE)</f>
        <v>Si</v>
      </c>
      <c r="I135" s="119" t="str">
        <f>VLOOKUP(E135,VIP!$A$2:$O9706,8,FALSE)</f>
        <v>Si</v>
      </c>
      <c r="J135" s="119" t="str">
        <f>VLOOKUP(E135,VIP!$A$2:$O9656,8,FALSE)</f>
        <v>Si</v>
      </c>
      <c r="K135" s="119" t="str">
        <f>VLOOKUP(E135,VIP!$A$2:$O13230,6,0)</f>
        <v>SI</v>
      </c>
      <c r="L135" s="119" t="s">
        <v>2481</v>
      </c>
      <c r="M135" s="117" t="s">
        <v>2458</v>
      </c>
      <c r="N135" s="117" t="s">
        <v>2465</v>
      </c>
      <c r="O135" s="150" t="s">
        <v>2467</v>
      </c>
      <c r="P135" s="139"/>
      <c r="Q135" s="117" t="s">
        <v>2481</v>
      </c>
    </row>
    <row r="136" spans="1:17" ht="18" x14ac:dyDescent="0.25">
      <c r="A136" s="119" t="str">
        <f>VLOOKUP(E136,'LISTADO ATM'!$A$2:$C$900,3,0)</f>
        <v>SUR</v>
      </c>
      <c r="B136" s="134" t="s">
        <v>2692</v>
      </c>
      <c r="C136" s="118">
        <v>44310.525972222225</v>
      </c>
      <c r="D136" s="118" t="s">
        <v>2461</v>
      </c>
      <c r="E136" s="120">
        <v>356</v>
      </c>
      <c r="F136" s="149" t="str">
        <f>VLOOKUP(E136,VIP!$A$2:$O12819,2,0)</f>
        <v>DRBR356</v>
      </c>
      <c r="G136" s="119" t="str">
        <f>VLOOKUP(E136,'LISTADO ATM'!$A$2:$B$899,2,0)</f>
        <v xml:space="preserve">ATM Estación Sigma (San Cristóbal) </v>
      </c>
      <c r="H136" s="119" t="str">
        <f>VLOOKUP(E136,VIP!$A$2:$O17740,7,FALSE)</f>
        <v>Si</v>
      </c>
      <c r="I136" s="119" t="str">
        <f>VLOOKUP(E136,VIP!$A$2:$O9705,8,FALSE)</f>
        <v>Si</v>
      </c>
      <c r="J136" s="119" t="str">
        <f>VLOOKUP(E136,VIP!$A$2:$O9655,8,FALSE)</f>
        <v>Si</v>
      </c>
      <c r="K136" s="119" t="str">
        <f>VLOOKUP(E136,VIP!$A$2:$O13229,6,0)</f>
        <v>NO</v>
      </c>
      <c r="L136" s="119" t="s">
        <v>2452</v>
      </c>
      <c r="M136" s="117" t="s">
        <v>2458</v>
      </c>
      <c r="N136" s="117" t="s">
        <v>2465</v>
      </c>
      <c r="O136" s="149" t="s">
        <v>2466</v>
      </c>
      <c r="P136" s="139"/>
      <c r="Q136" s="154" t="s">
        <v>2452</v>
      </c>
    </row>
    <row r="137" spans="1:17" ht="18" x14ac:dyDescent="0.25">
      <c r="A137" s="119" t="str">
        <f>VLOOKUP(E137,'LISTADO ATM'!$A$2:$C$900,3,0)</f>
        <v>SUR</v>
      </c>
      <c r="B137" s="134" t="s">
        <v>2691</v>
      </c>
      <c r="C137" s="118">
        <v>44310.527384259258</v>
      </c>
      <c r="D137" s="118" t="s">
        <v>2485</v>
      </c>
      <c r="E137" s="120">
        <v>764</v>
      </c>
      <c r="F137" s="149" t="str">
        <f>VLOOKUP(E137,VIP!$A$2:$O12818,2,0)</f>
        <v>DRBR451</v>
      </c>
      <c r="G137" s="119" t="str">
        <f>VLOOKUP(E137,'LISTADO ATM'!$A$2:$B$899,2,0)</f>
        <v xml:space="preserve">ATM Oficina Elías Piña </v>
      </c>
      <c r="H137" s="119" t="str">
        <f>VLOOKUP(E137,VIP!$A$2:$O17739,7,FALSE)</f>
        <v>Si</v>
      </c>
      <c r="I137" s="119" t="str">
        <f>VLOOKUP(E137,VIP!$A$2:$O9704,8,FALSE)</f>
        <v>Si</v>
      </c>
      <c r="J137" s="119" t="str">
        <f>VLOOKUP(E137,VIP!$A$2:$O9654,8,FALSE)</f>
        <v>Si</v>
      </c>
      <c r="K137" s="119" t="str">
        <f>VLOOKUP(E137,VIP!$A$2:$O13228,6,0)</f>
        <v>NO</v>
      </c>
      <c r="L137" s="119" t="s">
        <v>2452</v>
      </c>
      <c r="M137" s="151" t="s">
        <v>2669</v>
      </c>
      <c r="N137" s="117" t="s">
        <v>2465</v>
      </c>
      <c r="O137" s="150" t="s">
        <v>2467</v>
      </c>
      <c r="P137" s="139"/>
      <c r="Q137" s="155">
        <v>44309.583333333336</v>
      </c>
    </row>
    <row r="138" spans="1:17" ht="18" x14ac:dyDescent="0.25">
      <c r="A138" s="119" t="str">
        <f>VLOOKUP(E138,'LISTADO ATM'!$A$2:$C$900,3,0)</f>
        <v>SUR</v>
      </c>
      <c r="B138" s="134" t="s">
        <v>2690</v>
      </c>
      <c r="C138" s="118">
        <v>44310.528414351851</v>
      </c>
      <c r="D138" s="118" t="s">
        <v>2461</v>
      </c>
      <c r="E138" s="120">
        <v>512</v>
      </c>
      <c r="F138" s="149" t="str">
        <f>VLOOKUP(E138,VIP!$A$2:$O12817,2,0)</f>
        <v>DRBR512</v>
      </c>
      <c r="G138" s="119" t="str">
        <f>VLOOKUP(E138,'LISTADO ATM'!$A$2:$B$899,2,0)</f>
        <v>ATM Plaza Jesús Ferreira</v>
      </c>
      <c r="H138" s="119" t="str">
        <f>VLOOKUP(E138,VIP!$A$2:$O17738,7,FALSE)</f>
        <v>N/A</v>
      </c>
      <c r="I138" s="119" t="str">
        <f>VLOOKUP(E138,VIP!$A$2:$O9703,8,FALSE)</f>
        <v>N/A</v>
      </c>
      <c r="J138" s="119" t="str">
        <f>VLOOKUP(E138,VIP!$A$2:$O9653,8,FALSE)</f>
        <v>N/A</v>
      </c>
      <c r="K138" s="119" t="str">
        <f>VLOOKUP(E138,VIP!$A$2:$O13227,6,0)</f>
        <v>N/A</v>
      </c>
      <c r="L138" s="119" t="s">
        <v>2421</v>
      </c>
      <c r="M138" s="117" t="s">
        <v>2458</v>
      </c>
      <c r="N138" s="117" t="s">
        <v>2465</v>
      </c>
      <c r="O138" s="150" t="s">
        <v>2466</v>
      </c>
      <c r="P138" s="139"/>
      <c r="Q138" s="117" t="s">
        <v>2421</v>
      </c>
    </row>
    <row r="139" spans="1:17" ht="18" x14ac:dyDescent="0.25">
      <c r="A139" s="119" t="str">
        <f>VLOOKUP(E139,'LISTADO ATM'!$A$2:$C$900,3,0)</f>
        <v>DISTRITO NACIONAL</v>
      </c>
      <c r="B139" s="134" t="s">
        <v>2689</v>
      </c>
      <c r="C139" s="118">
        <v>44310.530312499999</v>
      </c>
      <c r="D139" s="118" t="s">
        <v>2182</v>
      </c>
      <c r="E139" s="120">
        <v>564</v>
      </c>
      <c r="F139" s="150" t="str">
        <f>VLOOKUP(E139,VIP!$A$2:$O12816,2,0)</f>
        <v>DRBR168</v>
      </c>
      <c r="G139" s="119" t="str">
        <f>VLOOKUP(E139,'LISTADO ATM'!$A$2:$B$899,2,0)</f>
        <v xml:space="preserve">ATM Ministerio de Agricultura </v>
      </c>
      <c r="H139" s="119" t="str">
        <f>VLOOKUP(E139,VIP!$A$2:$O17737,7,FALSE)</f>
        <v>Si</v>
      </c>
      <c r="I139" s="119" t="str">
        <f>VLOOKUP(E139,VIP!$A$2:$O9702,8,FALSE)</f>
        <v>Si</v>
      </c>
      <c r="J139" s="119" t="str">
        <f>VLOOKUP(E139,VIP!$A$2:$O9652,8,FALSE)</f>
        <v>Si</v>
      </c>
      <c r="K139" s="119" t="str">
        <f>VLOOKUP(E139,VIP!$A$2:$O13226,6,0)</f>
        <v>NO</v>
      </c>
      <c r="L139" s="119" t="s">
        <v>2247</v>
      </c>
      <c r="M139" s="117" t="s">
        <v>2458</v>
      </c>
      <c r="N139" s="117" t="s">
        <v>2465</v>
      </c>
      <c r="O139" s="150" t="s">
        <v>2467</v>
      </c>
      <c r="P139" s="139"/>
      <c r="Q139" s="117" t="s">
        <v>2247</v>
      </c>
    </row>
    <row r="140" spans="1:17" ht="18" x14ac:dyDescent="0.25">
      <c r="A140" s="119" t="str">
        <f>VLOOKUP(E140,'LISTADO ATM'!$A$2:$C$900,3,0)</f>
        <v>NORTE</v>
      </c>
      <c r="B140" s="134" t="s">
        <v>2688</v>
      </c>
      <c r="C140" s="118">
        <v>44310.532743055555</v>
      </c>
      <c r="D140" s="118" t="s">
        <v>2183</v>
      </c>
      <c r="E140" s="120">
        <v>496</v>
      </c>
      <c r="F140" s="150" t="str">
        <f>VLOOKUP(E140,VIP!$A$2:$O12815,2,0)</f>
        <v>DRBR496</v>
      </c>
      <c r="G140" s="119" t="str">
        <f>VLOOKUP(E140,'LISTADO ATM'!$A$2:$B$899,2,0)</f>
        <v xml:space="preserve">ATM Multicentro La Sirena Bonao </v>
      </c>
      <c r="H140" s="119" t="str">
        <f>VLOOKUP(E140,VIP!$A$2:$O17736,7,FALSE)</f>
        <v>Si</v>
      </c>
      <c r="I140" s="119" t="str">
        <f>VLOOKUP(E140,VIP!$A$2:$O9701,8,FALSE)</f>
        <v>Si</v>
      </c>
      <c r="J140" s="119" t="str">
        <f>VLOOKUP(E140,VIP!$A$2:$O9651,8,FALSE)</f>
        <v>Si</v>
      </c>
      <c r="K140" s="119" t="str">
        <f>VLOOKUP(E140,VIP!$A$2:$O13225,6,0)</f>
        <v>NO</v>
      </c>
      <c r="L140" s="119" t="s">
        <v>2481</v>
      </c>
      <c r="M140" s="151" t="s">
        <v>2669</v>
      </c>
      <c r="N140" s="151" t="s">
        <v>2673</v>
      </c>
      <c r="O140" s="150" t="s">
        <v>2467</v>
      </c>
      <c r="P140" s="139"/>
      <c r="Q140" s="155">
        <v>44309.583333333336</v>
      </c>
    </row>
    <row r="141" spans="1:17" ht="18" x14ac:dyDescent="0.25">
      <c r="A141" s="119" t="str">
        <f>VLOOKUP(E141,'LISTADO ATM'!$A$2:$C$900,3,0)</f>
        <v>DISTRITO NACIONAL</v>
      </c>
      <c r="B141" s="134">
        <v>335864487</v>
      </c>
      <c r="C141" s="118">
        <v>44310.558333333334</v>
      </c>
      <c r="D141" s="118" t="s">
        <v>2485</v>
      </c>
      <c r="E141" s="120">
        <v>409</v>
      </c>
      <c r="F141" s="150" t="str">
        <f>VLOOKUP(E141,VIP!$A$2:$O12821,2,0)</f>
        <v>DRBR409</v>
      </c>
      <c r="G141" s="119" t="str">
        <f>VLOOKUP(E141,'LISTADO ATM'!$A$2:$B$899,2,0)</f>
        <v xml:space="preserve">ATM Oficina Las Palmas de Herrera I </v>
      </c>
      <c r="H141" s="119" t="str">
        <f>VLOOKUP(E141,VIP!$A$2:$O17742,7,FALSE)</f>
        <v>Si</v>
      </c>
      <c r="I141" s="119" t="str">
        <f>VLOOKUP(E141,VIP!$A$2:$O9707,8,FALSE)</f>
        <v>Si</v>
      </c>
      <c r="J141" s="119" t="str">
        <f>VLOOKUP(E141,VIP!$A$2:$O9657,8,FALSE)</f>
        <v>Si</v>
      </c>
      <c r="K141" s="119" t="str">
        <f>VLOOKUP(E141,VIP!$A$2:$O13231,6,0)</f>
        <v>NO</v>
      </c>
      <c r="L141" s="121" t="s">
        <v>2470</v>
      </c>
      <c r="M141" s="151" t="s">
        <v>2669</v>
      </c>
      <c r="N141" s="151" t="s">
        <v>2673</v>
      </c>
      <c r="O141" s="150" t="s">
        <v>2672</v>
      </c>
      <c r="P141" s="139" t="s">
        <v>2670</v>
      </c>
      <c r="Q141" s="156" t="s">
        <v>2669</v>
      </c>
    </row>
    <row r="142" spans="1:17" ht="18" x14ac:dyDescent="0.25">
      <c r="A142" s="119" t="str">
        <f>VLOOKUP(E142,'LISTADO ATM'!$A$2:$C$900,3,0)</f>
        <v>DISTRITO NACIONAL</v>
      </c>
      <c r="B142" s="134" t="s">
        <v>2719</v>
      </c>
      <c r="C142" s="118">
        <v>44310.574895833335</v>
      </c>
      <c r="D142" s="118" t="s">
        <v>2182</v>
      </c>
      <c r="E142" s="120">
        <v>589</v>
      </c>
      <c r="F142" s="150" t="str">
        <f>VLOOKUP(E142,VIP!$A$2:$O12832,2,0)</f>
        <v>DRBR23E</v>
      </c>
      <c r="G142" s="119" t="str">
        <f>VLOOKUP(E142,'LISTADO ATM'!$A$2:$B$899,2,0)</f>
        <v xml:space="preserve">ATM S/M Bravo San Vicente de Paul </v>
      </c>
      <c r="H142" s="119" t="str">
        <f>VLOOKUP(E142,VIP!$A$2:$O17753,7,FALSE)</f>
        <v>Si</v>
      </c>
      <c r="I142" s="119" t="str">
        <f>VLOOKUP(E142,VIP!$A$2:$O9718,8,FALSE)</f>
        <v>No</v>
      </c>
      <c r="J142" s="119" t="str">
        <f>VLOOKUP(E142,VIP!$A$2:$O9668,8,FALSE)</f>
        <v>No</v>
      </c>
      <c r="K142" s="119" t="str">
        <f>VLOOKUP(E142,VIP!$A$2:$O13242,6,0)</f>
        <v>NO</v>
      </c>
      <c r="L142" s="121" t="s">
        <v>2221</v>
      </c>
      <c r="M142" s="117" t="s">
        <v>2458</v>
      </c>
      <c r="N142" s="117" t="s">
        <v>2465</v>
      </c>
      <c r="O142" s="150" t="s">
        <v>2467</v>
      </c>
      <c r="P142" s="139"/>
      <c r="Q142" s="154" t="s">
        <v>2221</v>
      </c>
    </row>
    <row r="143" spans="1:17" ht="18" x14ac:dyDescent="0.25">
      <c r="A143" s="119" t="str">
        <f>VLOOKUP(E143,'LISTADO ATM'!$A$2:$C$900,3,0)</f>
        <v>ESTE</v>
      </c>
      <c r="B143" s="134">
        <v>335864491</v>
      </c>
      <c r="C143" s="118">
        <v>44310.577777777777</v>
      </c>
      <c r="D143" s="118" t="s">
        <v>2485</v>
      </c>
      <c r="E143" s="120">
        <v>613</v>
      </c>
      <c r="F143" s="150" t="str">
        <f>VLOOKUP(E143,VIP!$A$2:$O12822,2,0)</f>
        <v>DRBR145</v>
      </c>
      <c r="G143" s="119" t="str">
        <f>VLOOKUP(E143,'LISTADO ATM'!$A$2:$B$899,2,0)</f>
        <v xml:space="preserve">ATM Almacenes Zaglul (La Altagracia) </v>
      </c>
      <c r="H143" s="119" t="str">
        <f>VLOOKUP(E143,VIP!$A$2:$O17743,7,FALSE)</f>
        <v>Si</v>
      </c>
      <c r="I143" s="119" t="str">
        <f>VLOOKUP(E143,VIP!$A$2:$O9708,8,FALSE)</f>
        <v>Si</v>
      </c>
      <c r="J143" s="119" t="str">
        <f>VLOOKUP(E143,VIP!$A$2:$O9658,8,FALSE)</f>
        <v>Si</v>
      </c>
      <c r="K143" s="119" t="str">
        <f>VLOOKUP(E143,VIP!$A$2:$O13232,6,0)</f>
        <v>NO</v>
      </c>
      <c r="L143" s="121" t="s">
        <v>2424</v>
      </c>
      <c r="M143" s="151" t="s">
        <v>2669</v>
      </c>
      <c r="N143" s="151" t="s">
        <v>2673</v>
      </c>
      <c r="O143" s="150" t="s">
        <v>2672</v>
      </c>
      <c r="P143" s="139" t="s">
        <v>2710</v>
      </c>
      <c r="Q143" s="156" t="s">
        <v>2669</v>
      </c>
    </row>
    <row r="144" spans="1:17" ht="18" x14ac:dyDescent="0.25">
      <c r="A144" s="119" t="str">
        <f>VLOOKUP(E144,'LISTADO ATM'!$A$2:$C$900,3,0)</f>
        <v>DISTRITO NACIONAL</v>
      </c>
      <c r="B144" s="134">
        <v>335864492</v>
      </c>
      <c r="C144" s="118">
        <v>44310.57916666667</v>
      </c>
      <c r="D144" s="118" t="s">
        <v>2485</v>
      </c>
      <c r="E144" s="120">
        <v>377</v>
      </c>
      <c r="F144" s="150" t="str">
        <f>VLOOKUP(E144,VIP!$A$2:$O12823,2,0)</f>
        <v>DRBR377</v>
      </c>
      <c r="G144" s="119" t="str">
        <f>VLOOKUP(E144,'LISTADO ATM'!$A$2:$B$899,2,0)</f>
        <v>ATM Estación del Metro Eduardo Brito</v>
      </c>
      <c r="H144" s="119" t="str">
        <f>VLOOKUP(E144,VIP!$A$2:$O17744,7,FALSE)</f>
        <v>Si</v>
      </c>
      <c r="I144" s="119" t="str">
        <f>VLOOKUP(E144,VIP!$A$2:$O9709,8,FALSE)</f>
        <v>Si</v>
      </c>
      <c r="J144" s="119" t="str">
        <f>VLOOKUP(E144,VIP!$A$2:$O9659,8,FALSE)</f>
        <v>Si</v>
      </c>
      <c r="K144" s="119" t="str">
        <f>VLOOKUP(E144,VIP!$A$2:$O13233,6,0)</f>
        <v>NO</v>
      </c>
      <c r="L144" s="121" t="s">
        <v>2424</v>
      </c>
      <c r="M144" s="151" t="s">
        <v>2669</v>
      </c>
      <c r="N144" s="151" t="s">
        <v>2673</v>
      </c>
      <c r="O144" s="150" t="s">
        <v>2672</v>
      </c>
      <c r="P144" s="139" t="s">
        <v>2710</v>
      </c>
      <c r="Q144" s="156" t="s">
        <v>2669</v>
      </c>
    </row>
    <row r="145" spans="1:17" ht="18" x14ac:dyDescent="0.25">
      <c r="A145" s="119" t="str">
        <f>VLOOKUP(E145,'LISTADO ATM'!$A$2:$C$900,3,0)</f>
        <v>DISTRITO NACIONAL</v>
      </c>
      <c r="B145" s="134" t="s">
        <v>2718</v>
      </c>
      <c r="C145" s="118">
        <v>44310.579814814817</v>
      </c>
      <c r="D145" s="118" t="s">
        <v>2182</v>
      </c>
      <c r="E145" s="120">
        <v>719</v>
      </c>
      <c r="F145" s="150" t="str">
        <f>VLOOKUP(E145,VIP!$A$2:$O12831,2,0)</f>
        <v>DRBR419</v>
      </c>
      <c r="G145" s="119" t="str">
        <f>VLOOKUP(E145,'LISTADO ATM'!$A$2:$B$899,2,0)</f>
        <v xml:space="preserve">ATM Ayuntamiento Municipal San Luís </v>
      </c>
      <c r="H145" s="119" t="str">
        <f>VLOOKUP(E145,VIP!$A$2:$O17752,7,FALSE)</f>
        <v>Si</v>
      </c>
      <c r="I145" s="119" t="str">
        <f>VLOOKUP(E145,VIP!$A$2:$O9717,8,FALSE)</f>
        <v>Si</v>
      </c>
      <c r="J145" s="119" t="str">
        <f>VLOOKUP(E145,VIP!$A$2:$O9667,8,FALSE)</f>
        <v>Si</v>
      </c>
      <c r="K145" s="119" t="str">
        <f>VLOOKUP(E145,VIP!$A$2:$O13241,6,0)</f>
        <v>NO</v>
      </c>
      <c r="L145" s="121" t="s">
        <v>2247</v>
      </c>
      <c r="M145" s="117" t="s">
        <v>2458</v>
      </c>
      <c r="N145" s="117" t="s">
        <v>2465</v>
      </c>
      <c r="O145" s="150" t="s">
        <v>2467</v>
      </c>
      <c r="P145" s="139"/>
      <c r="Q145" s="154" t="s">
        <v>2247</v>
      </c>
    </row>
    <row r="146" spans="1:17" ht="18" x14ac:dyDescent="0.25">
      <c r="A146" s="119" t="str">
        <f>VLOOKUP(E146,'LISTADO ATM'!$A$2:$C$900,3,0)</f>
        <v>DISTRITO NACIONAL</v>
      </c>
      <c r="B146" s="134">
        <v>335864495</v>
      </c>
      <c r="C146" s="118">
        <v>44310.583333333336</v>
      </c>
      <c r="D146" s="118" t="s">
        <v>2485</v>
      </c>
      <c r="E146" s="120">
        <v>813</v>
      </c>
      <c r="F146" s="150" t="str">
        <f>VLOOKUP(E146,VIP!$A$2:$O12821,2,0)</f>
        <v>DRBR815</v>
      </c>
      <c r="G146" s="119" t="str">
        <f>VLOOKUP(E146,'LISTADO ATM'!$A$2:$B$899,2,0)</f>
        <v>ATM Occidental Mall</v>
      </c>
      <c r="H146" s="119" t="str">
        <f>VLOOKUP(E146,VIP!$A$2:$O17742,7,FALSE)</f>
        <v>Si</v>
      </c>
      <c r="I146" s="119" t="str">
        <f>VLOOKUP(E146,VIP!$A$2:$O9707,8,FALSE)</f>
        <v>Si</v>
      </c>
      <c r="J146" s="119" t="str">
        <f>VLOOKUP(E146,VIP!$A$2:$O9657,8,FALSE)</f>
        <v>Si</v>
      </c>
      <c r="K146" s="119" t="str">
        <f>VLOOKUP(E146,VIP!$A$2:$O13231,6,0)</f>
        <v>NO</v>
      </c>
      <c r="L146" s="121" t="s">
        <v>2421</v>
      </c>
      <c r="M146" s="117" t="s">
        <v>2458</v>
      </c>
      <c r="N146" s="117" t="s">
        <v>2465</v>
      </c>
      <c r="O146" s="150" t="s">
        <v>2486</v>
      </c>
      <c r="P146" s="139"/>
      <c r="Q146" s="154" t="s">
        <v>2421</v>
      </c>
    </row>
    <row r="147" spans="1:17" ht="18" x14ac:dyDescent="0.25">
      <c r="A147" s="119" t="str">
        <f>VLOOKUP(E147,'LISTADO ATM'!$A$2:$C$900,3,0)</f>
        <v>SUR</v>
      </c>
      <c r="B147" s="134" t="s">
        <v>2717</v>
      </c>
      <c r="C147" s="118">
        <v>44310.585081018522</v>
      </c>
      <c r="D147" s="118" t="s">
        <v>2485</v>
      </c>
      <c r="E147" s="120">
        <v>750</v>
      </c>
      <c r="F147" s="150" t="str">
        <f>VLOOKUP(E147,VIP!$A$2:$O12830,2,0)</f>
        <v>DRBR265</v>
      </c>
      <c r="G147" s="119" t="str">
        <f>VLOOKUP(E147,'LISTADO ATM'!$A$2:$B$899,2,0)</f>
        <v xml:space="preserve">ATM UNP Duvergé </v>
      </c>
      <c r="H147" s="119" t="str">
        <f>VLOOKUP(E147,VIP!$A$2:$O17751,7,FALSE)</f>
        <v>Si</v>
      </c>
      <c r="I147" s="119" t="str">
        <f>VLOOKUP(E147,VIP!$A$2:$O9716,8,FALSE)</f>
        <v>Si</v>
      </c>
      <c r="J147" s="119" t="str">
        <f>VLOOKUP(E147,VIP!$A$2:$O9666,8,FALSE)</f>
        <v>Si</v>
      </c>
      <c r="K147" s="119" t="str">
        <f>VLOOKUP(E147,VIP!$A$2:$O13240,6,0)</f>
        <v>SI</v>
      </c>
      <c r="L147" s="121" t="s">
        <v>2421</v>
      </c>
      <c r="M147" s="117" t="s">
        <v>2458</v>
      </c>
      <c r="N147" s="117" t="s">
        <v>2465</v>
      </c>
      <c r="O147" s="150" t="s">
        <v>2486</v>
      </c>
      <c r="P147" s="139"/>
      <c r="Q147" s="117" t="s">
        <v>2421</v>
      </c>
    </row>
    <row r="148" spans="1:17" ht="18" x14ac:dyDescent="0.25">
      <c r="A148" s="119" t="str">
        <f>VLOOKUP(E148,'LISTADO ATM'!$A$2:$C$900,3,0)</f>
        <v>NORTE</v>
      </c>
      <c r="B148" s="134" t="s">
        <v>2716</v>
      </c>
      <c r="C148" s="118">
        <v>44310.586064814815</v>
      </c>
      <c r="D148" s="118" t="s">
        <v>2485</v>
      </c>
      <c r="E148" s="120">
        <v>138</v>
      </c>
      <c r="F148" s="150" t="str">
        <f>VLOOKUP(E148,VIP!$A$2:$O12829,2,0)</f>
        <v>DRBR138</v>
      </c>
      <c r="G148" s="119" t="str">
        <f>VLOOKUP(E148,'LISTADO ATM'!$A$2:$B$899,2,0)</f>
        <v xml:space="preserve">ATM UNP Fantino </v>
      </c>
      <c r="H148" s="119" t="str">
        <f>VLOOKUP(E148,VIP!$A$2:$O17750,7,FALSE)</f>
        <v>Si</v>
      </c>
      <c r="I148" s="119" t="str">
        <f>VLOOKUP(E148,VIP!$A$2:$O9715,8,FALSE)</f>
        <v>Si</v>
      </c>
      <c r="J148" s="119" t="str">
        <f>VLOOKUP(E148,VIP!$A$2:$O9665,8,FALSE)</f>
        <v>Si</v>
      </c>
      <c r="K148" s="119" t="str">
        <f>VLOOKUP(E148,VIP!$A$2:$O13239,6,0)</f>
        <v>NO</v>
      </c>
      <c r="L148" s="121" t="s">
        <v>2421</v>
      </c>
      <c r="M148" s="117" t="s">
        <v>2458</v>
      </c>
      <c r="N148" s="117" t="s">
        <v>2465</v>
      </c>
      <c r="O148" s="150" t="s">
        <v>2486</v>
      </c>
      <c r="P148" s="139"/>
      <c r="Q148" s="154" t="s">
        <v>2421</v>
      </c>
    </row>
    <row r="149" spans="1:17" ht="18" x14ac:dyDescent="0.25">
      <c r="A149" s="119" t="str">
        <f>VLOOKUP(E149,'LISTADO ATM'!$A$2:$C$900,3,0)</f>
        <v>NORTE</v>
      </c>
      <c r="B149" s="134">
        <v>335864499</v>
      </c>
      <c r="C149" s="118">
        <v>44310.609722222223</v>
      </c>
      <c r="D149" s="118" t="s">
        <v>2485</v>
      </c>
      <c r="E149" s="120">
        <v>778</v>
      </c>
      <c r="F149" s="150" t="str">
        <f>VLOOKUP(E149,VIP!$A$2:$O12826,2,0)</f>
        <v>DRBR202</v>
      </c>
      <c r="G149" s="119" t="str">
        <f>VLOOKUP(E149,'LISTADO ATM'!$A$2:$B$899,2,0)</f>
        <v xml:space="preserve">ATM Oficina Esperanza (Mao) </v>
      </c>
      <c r="H149" s="119" t="str">
        <f>VLOOKUP(E149,VIP!$A$2:$O17747,7,FALSE)</f>
        <v>Si</v>
      </c>
      <c r="I149" s="119" t="str">
        <f>VLOOKUP(E149,VIP!$A$2:$O9712,8,FALSE)</f>
        <v>Si</v>
      </c>
      <c r="J149" s="119" t="str">
        <f>VLOOKUP(E149,VIP!$A$2:$O9662,8,FALSE)</f>
        <v>Si</v>
      </c>
      <c r="K149" s="119" t="str">
        <f>VLOOKUP(E149,VIP!$A$2:$O13236,6,0)</f>
        <v>NO</v>
      </c>
      <c r="L149" s="121" t="s">
        <v>2470</v>
      </c>
      <c r="M149" s="151" t="s">
        <v>2669</v>
      </c>
      <c r="N149" s="151" t="s">
        <v>2673</v>
      </c>
      <c r="O149" s="150" t="s">
        <v>2711</v>
      </c>
      <c r="P149" s="139" t="s">
        <v>2670</v>
      </c>
      <c r="Q149" s="156" t="s">
        <v>2669</v>
      </c>
    </row>
    <row r="150" spans="1:17" ht="18" x14ac:dyDescent="0.25">
      <c r="A150" s="119" t="str">
        <f>VLOOKUP(E150,'LISTADO ATM'!$A$2:$C$900,3,0)</f>
        <v>DISTRITO NACIONAL</v>
      </c>
      <c r="B150" s="134">
        <v>335864500</v>
      </c>
      <c r="C150" s="118">
        <v>44310.61041666667</v>
      </c>
      <c r="D150" s="118" t="s">
        <v>2485</v>
      </c>
      <c r="E150" s="120">
        <v>714</v>
      </c>
      <c r="F150" s="150" t="str">
        <f>VLOOKUP(E150,VIP!$A$2:$O12825,2,0)</f>
        <v>DRBR16M</v>
      </c>
      <c r="G150" s="119" t="str">
        <f>VLOOKUP(E150,'LISTADO ATM'!$A$2:$B$899,2,0)</f>
        <v xml:space="preserve">ATM Hospital de Herrera </v>
      </c>
      <c r="H150" s="119" t="str">
        <f>VLOOKUP(E150,VIP!$A$2:$O17746,7,FALSE)</f>
        <v>Si</v>
      </c>
      <c r="I150" s="119" t="str">
        <f>VLOOKUP(E150,VIP!$A$2:$O9711,8,FALSE)</f>
        <v>Si</v>
      </c>
      <c r="J150" s="119" t="str">
        <f>VLOOKUP(E150,VIP!$A$2:$O9661,8,FALSE)</f>
        <v>Si</v>
      </c>
      <c r="K150" s="119" t="str">
        <f>VLOOKUP(E150,VIP!$A$2:$O13235,6,0)</f>
        <v>NO</v>
      </c>
      <c r="L150" s="121" t="s">
        <v>2430</v>
      </c>
      <c r="M150" s="151" t="s">
        <v>2669</v>
      </c>
      <c r="N150" s="151" t="s">
        <v>2673</v>
      </c>
      <c r="O150" s="150" t="s">
        <v>2711</v>
      </c>
      <c r="P150" s="139" t="s">
        <v>2710</v>
      </c>
      <c r="Q150" s="156" t="s">
        <v>2669</v>
      </c>
    </row>
    <row r="151" spans="1:17" ht="18" x14ac:dyDescent="0.25">
      <c r="A151" s="119" t="str">
        <f>VLOOKUP(E151,'LISTADO ATM'!$A$2:$C$900,3,0)</f>
        <v>NORTE</v>
      </c>
      <c r="B151" s="134">
        <v>335864501</v>
      </c>
      <c r="C151" s="118">
        <v>44310.611111111109</v>
      </c>
      <c r="D151" s="118" t="s">
        <v>2485</v>
      </c>
      <c r="E151" s="120">
        <v>500</v>
      </c>
      <c r="F151" s="150" t="str">
        <f>VLOOKUP(E151,VIP!$A$2:$O12824,2,0)</f>
        <v>DRBR500</v>
      </c>
      <c r="G151" s="119" t="str">
        <f>VLOOKUP(E151,'LISTADO ATM'!$A$2:$B$899,2,0)</f>
        <v xml:space="preserve">ATM UNP Cutupú </v>
      </c>
      <c r="H151" s="119" t="str">
        <f>VLOOKUP(E151,VIP!$A$2:$O17745,7,FALSE)</f>
        <v>Si</v>
      </c>
      <c r="I151" s="119" t="str">
        <f>VLOOKUP(E151,VIP!$A$2:$O9710,8,FALSE)</f>
        <v>Si</v>
      </c>
      <c r="J151" s="119" t="str">
        <f>VLOOKUP(E151,VIP!$A$2:$O9660,8,FALSE)</f>
        <v>Si</v>
      </c>
      <c r="K151" s="119" t="str">
        <f>VLOOKUP(E151,VIP!$A$2:$O13234,6,0)</f>
        <v>NO</v>
      </c>
      <c r="L151" s="121" t="s">
        <v>2470</v>
      </c>
      <c r="M151" s="151" t="s">
        <v>2669</v>
      </c>
      <c r="N151" s="151" t="s">
        <v>2673</v>
      </c>
      <c r="O151" s="150" t="s">
        <v>2711</v>
      </c>
      <c r="P151" s="139" t="s">
        <v>2670</v>
      </c>
      <c r="Q151" s="156" t="s">
        <v>2669</v>
      </c>
    </row>
    <row r="152" spans="1:17" ht="18" x14ac:dyDescent="0.25">
      <c r="A152" s="119" t="str">
        <f>VLOOKUP(E152,'LISTADO ATM'!$A$2:$C$900,3,0)</f>
        <v>NORTE</v>
      </c>
      <c r="B152" s="134" t="s">
        <v>2715</v>
      </c>
      <c r="C152" s="118">
        <v>44310.611863425926</v>
      </c>
      <c r="D152" s="118" t="s">
        <v>2485</v>
      </c>
      <c r="E152" s="120">
        <v>350</v>
      </c>
      <c r="F152" s="150" t="str">
        <f>VLOOKUP(E152,VIP!$A$2:$O12828,2,0)</f>
        <v>DRBR350</v>
      </c>
      <c r="G152" s="119" t="str">
        <f>VLOOKUP(E152,'LISTADO ATM'!$A$2:$B$899,2,0)</f>
        <v xml:space="preserve">ATM Oficina Villa Tapia </v>
      </c>
      <c r="H152" s="119" t="str">
        <f>VLOOKUP(E152,VIP!$A$2:$O17749,7,FALSE)</f>
        <v>Si</v>
      </c>
      <c r="I152" s="119" t="str">
        <f>VLOOKUP(E152,VIP!$A$2:$O9714,8,FALSE)</f>
        <v>Si</v>
      </c>
      <c r="J152" s="119" t="str">
        <f>VLOOKUP(E152,VIP!$A$2:$O9664,8,FALSE)</f>
        <v>Si</v>
      </c>
      <c r="K152" s="119" t="str">
        <f>VLOOKUP(E152,VIP!$A$2:$O13238,6,0)</f>
        <v>NO</v>
      </c>
      <c r="L152" s="121" t="s">
        <v>2720</v>
      </c>
      <c r="M152" s="117" t="s">
        <v>2458</v>
      </c>
      <c r="N152" s="117" t="s">
        <v>2465</v>
      </c>
      <c r="O152" s="150" t="s">
        <v>2671</v>
      </c>
      <c r="P152" s="139"/>
      <c r="Q152" s="154" t="s">
        <v>2720</v>
      </c>
    </row>
    <row r="153" spans="1:17" ht="18" x14ac:dyDescent="0.25">
      <c r="A153" s="119" t="str">
        <f>VLOOKUP(E153,'LISTADO ATM'!$A$2:$C$900,3,0)</f>
        <v>DISTRITO NACIONAL</v>
      </c>
      <c r="B153" s="134" t="s">
        <v>2714</v>
      </c>
      <c r="C153" s="118">
        <v>44310.612627314818</v>
      </c>
      <c r="D153" s="118" t="s">
        <v>2461</v>
      </c>
      <c r="E153" s="120">
        <v>979</v>
      </c>
      <c r="F153" s="150" t="str">
        <f>VLOOKUP(E153,VIP!$A$2:$O12827,2,0)</f>
        <v>DRBR979</v>
      </c>
      <c r="G153" s="119" t="str">
        <f>VLOOKUP(E153,'LISTADO ATM'!$A$2:$B$899,2,0)</f>
        <v xml:space="preserve">ATM Oficina Luperón I </v>
      </c>
      <c r="H153" s="119" t="str">
        <f>VLOOKUP(E153,VIP!$A$2:$O17748,7,FALSE)</f>
        <v>Si</v>
      </c>
      <c r="I153" s="119" t="str">
        <f>VLOOKUP(E153,VIP!$A$2:$O9713,8,FALSE)</f>
        <v>Si</v>
      </c>
      <c r="J153" s="119" t="str">
        <f>VLOOKUP(E153,VIP!$A$2:$O9663,8,FALSE)</f>
        <v>Si</v>
      </c>
      <c r="K153" s="119" t="str">
        <f>VLOOKUP(E153,VIP!$A$2:$O13237,6,0)</f>
        <v>NO</v>
      </c>
      <c r="L153" s="121" t="s">
        <v>2421</v>
      </c>
      <c r="M153" s="117" t="s">
        <v>2458</v>
      </c>
      <c r="N153" s="117" t="s">
        <v>2465</v>
      </c>
      <c r="O153" s="150" t="s">
        <v>2466</v>
      </c>
      <c r="P153" s="139"/>
      <c r="Q153" s="154" t="s">
        <v>2421</v>
      </c>
    </row>
    <row r="154" spans="1:17" ht="18" x14ac:dyDescent="0.25">
      <c r="A154" s="119" t="str">
        <f>VLOOKUP(E154,'LISTADO ATM'!$A$2:$C$900,3,0)</f>
        <v>DISTRITO NACIONAL</v>
      </c>
      <c r="B154" s="134" t="s">
        <v>2713</v>
      </c>
      <c r="C154" s="118">
        <v>44310.614108796297</v>
      </c>
      <c r="D154" s="118" t="s">
        <v>2461</v>
      </c>
      <c r="E154" s="120">
        <v>931</v>
      </c>
      <c r="F154" s="150" t="str">
        <f>VLOOKUP(E154,VIP!$A$2:$O12826,2,0)</f>
        <v>DRBR24N</v>
      </c>
      <c r="G154" s="119" t="str">
        <f>VLOOKUP(E154,'LISTADO ATM'!$A$2:$B$899,2,0)</f>
        <v xml:space="preserve">ATM Autobanco Luperón I </v>
      </c>
      <c r="H154" s="119" t="str">
        <f>VLOOKUP(E154,VIP!$A$2:$O17747,7,FALSE)</f>
        <v>Si</v>
      </c>
      <c r="I154" s="119" t="str">
        <f>VLOOKUP(E154,VIP!$A$2:$O9712,8,FALSE)</f>
        <v>Si</v>
      </c>
      <c r="J154" s="119" t="str">
        <f>VLOOKUP(E154,VIP!$A$2:$O9662,8,FALSE)</f>
        <v>Si</v>
      </c>
      <c r="K154" s="119" t="str">
        <f>VLOOKUP(E154,VIP!$A$2:$O13236,6,0)</f>
        <v>NO</v>
      </c>
      <c r="L154" s="121" t="s">
        <v>2421</v>
      </c>
      <c r="M154" s="117" t="s">
        <v>2458</v>
      </c>
      <c r="N154" s="117" t="s">
        <v>2465</v>
      </c>
      <c r="O154" s="150" t="s">
        <v>2466</v>
      </c>
      <c r="P154" s="139"/>
      <c r="Q154" s="154" t="s">
        <v>2421</v>
      </c>
    </row>
    <row r="155" spans="1:17" ht="18" x14ac:dyDescent="0.25">
      <c r="A155" s="119" t="str">
        <f>VLOOKUP(E155,'LISTADO ATM'!$A$2:$C$900,3,0)</f>
        <v>NORTE</v>
      </c>
      <c r="B155" s="134" t="s">
        <v>2712</v>
      </c>
      <c r="C155" s="118">
        <v>44310.615648148145</v>
      </c>
      <c r="D155" s="118" t="s">
        <v>2485</v>
      </c>
      <c r="E155" s="120">
        <v>638</v>
      </c>
      <c r="F155" s="150" t="str">
        <f>VLOOKUP(E155,VIP!$A$2:$O12825,2,0)</f>
        <v>DRBR638</v>
      </c>
      <c r="G155" s="119" t="str">
        <f>VLOOKUP(E155,'LISTADO ATM'!$A$2:$B$899,2,0)</f>
        <v xml:space="preserve">ATM S/M Yoma </v>
      </c>
      <c r="H155" s="119" t="str">
        <f>VLOOKUP(E155,VIP!$A$2:$O17746,7,FALSE)</f>
        <v>Si</v>
      </c>
      <c r="I155" s="119" t="str">
        <f>VLOOKUP(E155,VIP!$A$2:$O9711,8,FALSE)</f>
        <v>Si</v>
      </c>
      <c r="J155" s="119" t="str">
        <f>VLOOKUP(E155,VIP!$A$2:$O9661,8,FALSE)</f>
        <v>Si</v>
      </c>
      <c r="K155" s="119" t="str">
        <f>VLOOKUP(E155,VIP!$A$2:$O13235,6,0)</f>
        <v>NO</v>
      </c>
      <c r="L155" s="121" t="s">
        <v>2452</v>
      </c>
      <c r="M155" s="117" t="s">
        <v>2458</v>
      </c>
      <c r="N155" s="117" t="s">
        <v>2465</v>
      </c>
      <c r="O155" s="150" t="s">
        <v>2486</v>
      </c>
      <c r="P155" s="139"/>
      <c r="Q155" s="154" t="s">
        <v>2452</v>
      </c>
    </row>
  </sheetData>
  <autoFilter ref="A4:Q4">
    <sortState ref="A5:Q15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15 E93:E96 E1:E7 E99 E138:E1048576">
    <cfRule type="duplicateValues" dxfId="868" priority="419"/>
  </conditionalFormatting>
  <conditionalFormatting sqref="B156:B1048576 B1:B7">
    <cfRule type="duplicateValues" dxfId="867" priority="418"/>
  </conditionalFormatting>
  <conditionalFormatting sqref="E114:E115 E93:E96 E99 E138:E1048576">
    <cfRule type="duplicateValues" dxfId="866" priority="412"/>
  </conditionalFormatting>
  <conditionalFormatting sqref="B156:B1048576">
    <cfRule type="duplicateValues" dxfId="865" priority="411"/>
  </conditionalFormatting>
  <conditionalFormatting sqref="E114:E115 E93:E96 E1:E7 E99 E138:E1048576">
    <cfRule type="duplicateValues" dxfId="864" priority="405"/>
    <cfRule type="duplicateValues" dxfId="863" priority="406"/>
  </conditionalFormatting>
  <conditionalFormatting sqref="E114:E115 E93:E96 E99 E138:E1048576">
    <cfRule type="duplicateValues" dxfId="862" priority="375"/>
    <cfRule type="duplicateValues" dxfId="861" priority="385"/>
  </conditionalFormatting>
  <conditionalFormatting sqref="B5:B7">
    <cfRule type="duplicateValues" dxfId="860" priority="120293"/>
  </conditionalFormatting>
  <conditionalFormatting sqref="B5:B7">
    <cfRule type="duplicateValues" dxfId="859" priority="120294"/>
    <cfRule type="duplicateValues" dxfId="858" priority="120295"/>
  </conditionalFormatting>
  <conditionalFormatting sqref="E5:E7">
    <cfRule type="duplicateValues" dxfId="857" priority="120296"/>
  </conditionalFormatting>
  <conditionalFormatting sqref="E5:E7">
    <cfRule type="duplicateValues" dxfId="856" priority="120297"/>
    <cfRule type="duplicateValues" dxfId="855" priority="120298"/>
  </conditionalFormatting>
  <conditionalFormatting sqref="E8:E45">
    <cfRule type="duplicateValues" dxfId="854" priority="120387"/>
  </conditionalFormatting>
  <conditionalFormatting sqref="B8:B45">
    <cfRule type="duplicateValues" dxfId="853" priority="120389"/>
  </conditionalFormatting>
  <conditionalFormatting sqref="E8:E45">
    <cfRule type="duplicateValues" dxfId="852" priority="120391"/>
    <cfRule type="duplicateValues" dxfId="851" priority="120392"/>
  </conditionalFormatting>
  <conditionalFormatting sqref="B8:B45">
    <cfRule type="duplicateValues" dxfId="850" priority="120395"/>
    <cfRule type="duplicateValues" dxfId="849" priority="120396"/>
  </conditionalFormatting>
  <conditionalFormatting sqref="E71:E80">
    <cfRule type="duplicateValues" dxfId="848" priority="217"/>
  </conditionalFormatting>
  <conditionalFormatting sqref="B71:B80">
    <cfRule type="duplicateValues" dxfId="847" priority="216"/>
  </conditionalFormatting>
  <conditionalFormatting sqref="E71:E80">
    <cfRule type="duplicateValues" dxfId="846" priority="214"/>
    <cfRule type="duplicateValues" dxfId="845" priority="215"/>
  </conditionalFormatting>
  <conditionalFormatting sqref="B71:B80">
    <cfRule type="duplicateValues" dxfId="844" priority="212"/>
    <cfRule type="duplicateValues" dxfId="843" priority="213"/>
  </conditionalFormatting>
  <conditionalFormatting sqref="B81">
    <cfRule type="duplicateValues" dxfId="842" priority="209"/>
  </conditionalFormatting>
  <conditionalFormatting sqref="B81">
    <cfRule type="duplicateValues" dxfId="841" priority="210"/>
    <cfRule type="duplicateValues" dxfId="840" priority="211"/>
  </conditionalFormatting>
  <conditionalFormatting sqref="B82">
    <cfRule type="duplicateValues" dxfId="839" priority="206"/>
  </conditionalFormatting>
  <conditionalFormatting sqref="B82">
    <cfRule type="duplicateValues" dxfId="838" priority="207"/>
    <cfRule type="duplicateValues" dxfId="837" priority="208"/>
  </conditionalFormatting>
  <conditionalFormatting sqref="E81:E82">
    <cfRule type="duplicateValues" dxfId="836" priority="205"/>
  </conditionalFormatting>
  <conditionalFormatting sqref="E81:E82">
    <cfRule type="duplicateValues" dxfId="835" priority="203"/>
    <cfRule type="duplicateValues" dxfId="834" priority="204"/>
  </conditionalFormatting>
  <conditionalFormatting sqref="B83">
    <cfRule type="duplicateValues" dxfId="833" priority="200"/>
  </conditionalFormatting>
  <conditionalFormatting sqref="B83">
    <cfRule type="duplicateValues" dxfId="832" priority="201"/>
    <cfRule type="duplicateValues" dxfId="831" priority="202"/>
  </conditionalFormatting>
  <conditionalFormatting sqref="E83">
    <cfRule type="duplicateValues" dxfId="830" priority="199"/>
  </conditionalFormatting>
  <conditionalFormatting sqref="E83">
    <cfRule type="duplicateValues" dxfId="829" priority="197"/>
    <cfRule type="duplicateValues" dxfId="828" priority="198"/>
  </conditionalFormatting>
  <conditionalFormatting sqref="E46:E70">
    <cfRule type="duplicateValues" dxfId="827" priority="120401"/>
  </conditionalFormatting>
  <conditionalFormatting sqref="B46:B70">
    <cfRule type="duplicateValues" dxfId="826" priority="120403"/>
  </conditionalFormatting>
  <conditionalFormatting sqref="E46:E70">
    <cfRule type="duplicateValues" dxfId="825" priority="120405"/>
    <cfRule type="duplicateValues" dxfId="824" priority="120406"/>
  </conditionalFormatting>
  <conditionalFormatting sqref="B46:B70">
    <cfRule type="duplicateValues" dxfId="823" priority="120409"/>
    <cfRule type="duplicateValues" dxfId="822" priority="120410"/>
  </conditionalFormatting>
  <conditionalFormatting sqref="E114:E115 E1:E83 E93:E96 E99 E138:E1048576">
    <cfRule type="duplicateValues" dxfId="821" priority="196"/>
  </conditionalFormatting>
  <conditionalFormatting sqref="B84:B92">
    <cfRule type="duplicateValues" dxfId="820" priority="193"/>
  </conditionalFormatting>
  <conditionalFormatting sqref="B84:B92">
    <cfRule type="duplicateValues" dxfId="819" priority="194"/>
    <cfRule type="duplicateValues" dxfId="818" priority="195"/>
  </conditionalFormatting>
  <conditionalFormatting sqref="E84:E92">
    <cfRule type="duplicateValues" dxfId="817" priority="192"/>
  </conditionalFormatting>
  <conditionalFormatting sqref="E84:E92">
    <cfRule type="duplicateValues" dxfId="816" priority="190"/>
    <cfRule type="duplicateValues" dxfId="815" priority="191"/>
  </conditionalFormatting>
  <conditionalFormatting sqref="E84:E92">
    <cfRule type="duplicateValues" dxfId="814" priority="189"/>
  </conditionalFormatting>
  <conditionalFormatting sqref="E114:E115 E1:E96 E99 E138:E1048576">
    <cfRule type="duplicateValues" dxfId="813" priority="188"/>
  </conditionalFormatting>
  <conditionalFormatting sqref="E93">
    <cfRule type="duplicateValues" dxfId="812" priority="187"/>
  </conditionalFormatting>
  <conditionalFormatting sqref="B93:B96">
    <cfRule type="duplicateValues" dxfId="811" priority="184"/>
  </conditionalFormatting>
  <conditionalFormatting sqref="B93:B96">
    <cfRule type="duplicateValues" dxfId="810" priority="185"/>
    <cfRule type="duplicateValues" dxfId="809" priority="186"/>
  </conditionalFormatting>
  <conditionalFormatting sqref="E93:E96">
    <cfRule type="duplicateValues" dxfId="808" priority="183"/>
  </conditionalFormatting>
  <conditionalFormatting sqref="E93:E96">
    <cfRule type="duplicateValues" dxfId="807" priority="181"/>
    <cfRule type="duplicateValues" dxfId="806" priority="182"/>
  </conditionalFormatting>
  <conditionalFormatting sqref="E93:E96">
    <cfRule type="duplicateValues" dxfId="805" priority="180"/>
  </conditionalFormatting>
  <conditionalFormatting sqref="E97:E99">
    <cfRule type="duplicateValues" dxfId="804" priority="179"/>
  </conditionalFormatting>
  <conditionalFormatting sqref="E97:E99">
    <cfRule type="duplicateValues" dxfId="803" priority="178"/>
  </conditionalFormatting>
  <conditionalFormatting sqref="E97:E99">
    <cfRule type="duplicateValues" dxfId="802" priority="176"/>
    <cfRule type="duplicateValues" dxfId="801" priority="177"/>
  </conditionalFormatting>
  <conditionalFormatting sqref="E97:E99">
    <cfRule type="duplicateValues" dxfId="800" priority="174"/>
    <cfRule type="duplicateValues" dxfId="799" priority="175"/>
  </conditionalFormatting>
  <conditionalFormatting sqref="E97:E99">
    <cfRule type="duplicateValues" dxfId="798" priority="173"/>
  </conditionalFormatting>
  <conditionalFormatting sqref="E97:E99">
    <cfRule type="duplicateValues" dxfId="797" priority="172"/>
  </conditionalFormatting>
  <conditionalFormatting sqref="B97:B99">
    <cfRule type="duplicateValues" dxfId="796" priority="169"/>
  </conditionalFormatting>
  <conditionalFormatting sqref="B97:B99">
    <cfRule type="duplicateValues" dxfId="795" priority="170"/>
    <cfRule type="duplicateValues" dxfId="794" priority="171"/>
  </conditionalFormatting>
  <conditionalFormatting sqref="E97:E99">
    <cfRule type="duplicateValues" dxfId="793" priority="168"/>
  </conditionalFormatting>
  <conditionalFormatting sqref="E97:E99">
    <cfRule type="duplicateValues" dxfId="792" priority="166"/>
    <cfRule type="duplicateValues" dxfId="791" priority="167"/>
  </conditionalFormatting>
  <conditionalFormatting sqref="E97:E99">
    <cfRule type="duplicateValues" dxfId="790" priority="165"/>
  </conditionalFormatting>
  <conditionalFormatting sqref="E114:E115 E1:E99 E138:E1048576">
    <cfRule type="duplicateValues" dxfId="789" priority="163"/>
    <cfRule type="duplicateValues" dxfId="788" priority="164"/>
  </conditionalFormatting>
  <conditionalFormatting sqref="E1:E115 E138:E1048576">
    <cfRule type="duplicateValues" dxfId="787" priority="136"/>
    <cfRule type="duplicateValues" dxfId="786" priority="137"/>
  </conditionalFormatting>
  <conditionalFormatting sqref="E100:E113">
    <cfRule type="duplicateValues" dxfId="785" priority="120434"/>
  </conditionalFormatting>
  <conditionalFormatting sqref="E100:E113">
    <cfRule type="duplicateValues" dxfId="784" priority="120438"/>
    <cfRule type="duplicateValues" dxfId="783" priority="120439"/>
  </conditionalFormatting>
  <conditionalFormatting sqref="B100:B113">
    <cfRule type="duplicateValues" dxfId="782" priority="120466"/>
  </conditionalFormatting>
  <conditionalFormatting sqref="B100:B113">
    <cfRule type="duplicateValues" dxfId="781" priority="120468"/>
    <cfRule type="duplicateValues" dxfId="780" priority="120469"/>
  </conditionalFormatting>
  <conditionalFormatting sqref="E114:E115">
    <cfRule type="duplicateValues" dxfId="779" priority="135"/>
  </conditionalFormatting>
  <conditionalFormatting sqref="E114:E115">
    <cfRule type="duplicateValues" dxfId="778" priority="133"/>
    <cfRule type="duplicateValues" dxfId="777" priority="134"/>
  </conditionalFormatting>
  <conditionalFormatting sqref="B114:B115">
    <cfRule type="duplicateValues" dxfId="776" priority="132"/>
  </conditionalFormatting>
  <conditionalFormatting sqref="B114:B115">
    <cfRule type="duplicateValues" dxfId="775" priority="130"/>
    <cfRule type="duplicateValues" dxfId="774" priority="131"/>
  </conditionalFormatting>
  <conditionalFormatting sqref="E116:E137">
    <cfRule type="duplicateValues" dxfId="773" priority="129"/>
  </conditionalFormatting>
  <conditionalFormatting sqref="E116:E137">
    <cfRule type="duplicateValues" dxfId="772" priority="128"/>
  </conditionalFormatting>
  <conditionalFormatting sqref="E116:E137">
    <cfRule type="duplicateValues" dxfId="771" priority="126"/>
    <cfRule type="duplicateValues" dxfId="770" priority="127"/>
  </conditionalFormatting>
  <conditionalFormatting sqref="E116:E137">
    <cfRule type="duplicateValues" dxfId="769" priority="124"/>
    <cfRule type="duplicateValues" dxfId="768" priority="125"/>
  </conditionalFormatting>
  <conditionalFormatting sqref="E116:E137">
    <cfRule type="duplicateValues" dxfId="767" priority="123"/>
  </conditionalFormatting>
  <conditionalFormatting sqref="E116:E137">
    <cfRule type="duplicateValues" dxfId="766" priority="122"/>
  </conditionalFormatting>
  <conditionalFormatting sqref="E116:E137">
    <cfRule type="duplicateValues" dxfId="765" priority="120"/>
    <cfRule type="duplicateValues" dxfId="764" priority="121"/>
  </conditionalFormatting>
  <conditionalFormatting sqref="E116:E137">
    <cfRule type="duplicateValues" dxfId="763" priority="118"/>
    <cfRule type="duplicateValues" dxfId="762" priority="119"/>
  </conditionalFormatting>
  <conditionalFormatting sqref="E116:E137">
    <cfRule type="duplicateValues" dxfId="761" priority="117"/>
  </conditionalFormatting>
  <conditionalFormatting sqref="E116:E137">
    <cfRule type="duplicateValues" dxfId="760" priority="115"/>
    <cfRule type="duplicateValues" dxfId="759" priority="116"/>
  </conditionalFormatting>
  <conditionalFormatting sqref="B116:B137">
    <cfRule type="duplicateValues" dxfId="758" priority="114"/>
  </conditionalFormatting>
  <conditionalFormatting sqref="B116:B137">
    <cfRule type="duplicateValues" dxfId="757" priority="112"/>
    <cfRule type="duplicateValues" dxfId="756" priority="113"/>
  </conditionalFormatting>
  <conditionalFormatting sqref="E1:E1048576">
    <cfRule type="duplicateValues" dxfId="755" priority="37"/>
    <cfRule type="duplicateValues" dxfId="754" priority="92"/>
    <cfRule type="duplicateValues" dxfId="753" priority="111"/>
  </conditionalFormatting>
  <conditionalFormatting sqref="B138">
    <cfRule type="duplicateValues" dxfId="752" priority="110"/>
  </conditionalFormatting>
  <conditionalFormatting sqref="B138">
    <cfRule type="duplicateValues" dxfId="751" priority="108"/>
    <cfRule type="duplicateValues" dxfId="750" priority="109"/>
  </conditionalFormatting>
  <conditionalFormatting sqref="E138">
    <cfRule type="duplicateValues" dxfId="749" priority="107"/>
  </conditionalFormatting>
  <conditionalFormatting sqref="E138">
    <cfRule type="duplicateValues" dxfId="748" priority="106"/>
  </conditionalFormatting>
  <conditionalFormatting sqref="E138">
    <cfRule type="duplicateValues" dxfId="747" priority="104"/>
    <cfRule type="duplicateValues" dxfId="746" priority="105"/>
  </conditionalFormatting>
  <conditionalFormatting sqref="E138">
    <cfRule type="duplicateValues" dxfId="745" priority="102"/>
    <cfRule type="duplicateValues" dxfId="744" priority="103"/>
  </conditionalFormatting>
  <conditionalFormatting sqref="E138">
    <cfRule type="duplicateValues" dxfId="743" priority="101"/>
  </conditionalFormatting>
  <conditionalFormatting sqref="E138">
    <cfRule type="duplicateValues" dxfId="742" priority="100"/>
  </conditionalFormatting>
  <conditionalFormatting sqref="E138">
    <cfRule type="duplicateValues" dxfId="741" priority="98"/>
    <cfRule type="duplicateValues" dxfId="740" priority="99"/>
  </conditionalFormatting>
  <conditionalFormatting sqref="E138">
    <cfRule type="duplicateValues" dxfId="739" priority="96"/>
    <cfRule type="duplicateValues" dxfId="738" priority="97"/>
  </conditionalFormatting>
  <conditionalFormatting sqref="E138">
    <cfRule type="duplicateValues" dxfId="737" priority="95"/>
  </conditionalFormatting>
  <conditionalFormatting sqref="E138">
    <cfRule type="duplicateValues" dxfId="736" priority="93"/>
    <cfRule type="duplicateValues" dxfId="735" priority="94"/>
  </conditionalFormatting>
  <conditionalFormatting sqref="E139:E140">
    <cfRule type="duplicateValues" dxfId="734" priority="91"/>
  </conditionalFormatting>
  <conditionalFormatting sqref="E139:E140">
    <cfRule type="duplicateValues" dxfId="733" priority="90"/>
  </conditionalFormatting>
  <conditionalFormatting sqref="E139:E140">
    <cfRule type="duplicateValues" dxfId="732" priority="88"/>
    <cfRule type="duplicateValues" dxfId="731" priority="89"/>
  </conditionalFormatting>
  <conditionalFormatting sqref="E139:E140">
    <cfRule type="duplicateValues" dxfId="730" priority="86"/>
    <cfRule type="duplicateValues" dxfId="729" priority="87"/>
  </conditionalFormatting>
  <conditionalFormatting sqref="E139:E140">
    <cfRule type="duplicateValues" dxfId="728" priority="85"/>
  </conditionalFormatting>
  <conditionalFormatting sqref="E139:E140">
    <cfRule type="duplicateValues" dxfId="727" priority="84"/>
  </conditionalFormatting>
  <conditionalFormatting sqref="E139:E140">
    <cfRule type="duplicateValues" dxfId="726" priority="82"/>
    <cfRule type="duplicateValues" dxfId="725" priority="83"/>
  </conditionalFormatting>
  <conditionalFormatting sqref="E139:E140">
    <cfRule type="duplicateValues" dxfId="724" priority="80"/>
    <cfRule type="duplicateValues" dxfId="723" priority="81"/>
  </conditionalFormatting>
  <conditionalFormatting sqref="E139:E140">
    <cfRule type="duplicateValues" dxfId="722" priority="79"/>
  </conditionalFormatting>
  <conditionalFormatting sqref="E139:E140">
    <cfRule type="duplicateValues" dxfId="721" priority="77"/>
    <cfRule type="duplicateValues" dxfId="720" priority="78"/>
  </conditionalFormatting>
  <conditionalFormatting sqref="B139:B140">
    <cfRule type="duplicateValues" dxfId="719" priority="76"/>
  </conditionalFormatting>
  <conditionalFormatting sqref="B139:B140">
    <cfRule type="duplicateValues" dxfId="718" priority="74"/>
    <cfRule type="duplicateValues" dxfId="717" priority="75"/>
  </conditionalFormatting>
  <conditionalFormatting sqref="E141:E143">
    <cfRule type="duplicateValues" dxfId="716" priority="73"/>
  </conditionalFormatting>
  <conditionalFormatting sqref="E141:E143">
    <cfRule type="duplicateValues" dxfId="715" priority="72"/>
  </conditionalFormatting>
  <conditionalFormatting sqref="E141:E143">
    <cfRule type="duplicateValues" dxfId="714" priority="70"/>
    <cfRule type="duplicateValues" dxfId="713" priority="71"/>
  </conditionalFormatting>
  <conditionalFormatting sqref="E141:E143">
    <cfRule type="duplicateValues" dxfId="712" priority="68"/>
    <cfRule type="duplicateValues" dxfId="711" priority="69"/>
  </conditionalFormatting>
  <conditionalFormatting sqref="E141:E143">
    <cfRule type="duplicateValues" dxfId="710" priority="67"/>
  </conditionalFormatting>
  <conditionalFormatting sqref="E141:E143">
    <cfRule type="duplicateValues" dxfId="709" priority="66"/>
  </conditionalFormatting>
  <conditionalFormatting sqref="E141:E143">
    <cfRule type="duplicateValues" dxfId="708" priority="64"/>
    <cfRule type="duplicateValues" dxfId="707" priority="65"/>
  </conditionalFormatting>
  <conditionalFormatting sqref="E141:E143">
    <cfRule type="duplicateValues" dxfId="706" priority="62"/>
    <cfRule type="duplicateValues" dxfId="705" priority="63"/>
  </conditionalFormatting>
  <conditionalFormatting sqref="E141:E143">
    <cfRule type="duplicateValues" dxfId="704" priority="61"/>
  </conditionalFormatting>
  <conditionalFormatting sqref="E141:E143">
    <cfRule type="duplicateValues" dxfId="703" priority="59"/>
    <cfRule type="duplicateValues" dxfId="702" priority="60"/>
  </conditionalFormatting>
  <conditionalFormatting sqref="B141:B143">
    <cfRule type="duplicateValues" dxfId="701" priority="58"/>
  </conditionalFormatting>
  <conditionalFormatting sqref="B141:B143">
    <cfRule type="duplicateValues" dxfId="700" priority="56"/>
    <cfRule type="duplicateValues" dxfId="699" priority="57"/>
  </conditionalFormatting>
  <conditionalFormatting sqref="B144:B146">
    <cfRule type="duplicateValues" dxfId="698" priority="55"/>
  </conditionalFormatting>
  <conditionalFormatting sqref="B144:B146">
    <cfRule type="duplicateValues" dxfId="697" priority="53"/>
    <cfRule type="duplicateValues" dxfId="696" priority="54"/>
  </conditionalFormatting>
  <conditionalFormatting sqref="E144:E146">
    <cfRule type="duplicateValues" dxfId="695" priority="52"/>
  </conditionalFormatting>
  <conditionalFormatting sqref="E144:E146">
    <cfRule type="duplicateValues" dxfId="694" priority="51"/>
  </conditionalFormatting>
  <conditionalFormatting sqref="E144:E146">
    <cfRule type="duplicateValues" dxfId="693" priority="49"/>
    <cfRule type="duplicateValues" dxfId="692" priority="50"/>
  </conditionalFormatting>
  <conditionalFormatting sqref="E144:E146">
    <cfRule type="duplicateValues" dxfId="691" priority="47"/>
    <cfRule type="duplicateValues" dxfId="690" priority="48"/>
  </conditionalFormatting>
  <conditionalFormatting sqref="E144:E146">
    <cfRule type="duplicateValues" dxfId="689" priority="46"/>
  </conditionalFormatting>
  <conditionalFormatting sqref="E144:E146">
    <cfRule type="duplicateValues" dxfId="688" priority="45"/>
  </conditionalFormatting>
  <conditionalFormatting sqref="E144:E146">
    <cfRule type="duplicateValues" dxfId="687" priority="43"/>
    <cfRule type="duplicateValues" dxfId="686" priority="44"/>
  </conditionalFormatting>
  <conditionalFormatting sqref="E144:E146">
    <cfRule type="duplicateValues" dxfId="685" priority="41"/>
    <cfRule type="duplicateValues" dxfId="684" priority="42"/>
  </conditionalFormatting>
  <conditionalFormatting sqref="E144:E146">
    <cfRule type="duplicateValues" dxfId="683" priority="40"/>
  </conditionalFormatting>
  <conditionalFormatting sqref="E144:E146">
    <cfRule type="duplicateValues" dxfId="682" priority="38"/>
    <cfRule type="duplicateValues" dxfId="681" priority="39"/>
  </conditionalFormatting>
  <conditionalFormatting sqref="B147">
    <cfRule type="duplicateValues" dxfId="680" priority="36"/>
  </conditionalFormatting>
  <conditionalFormatting sqref="B147">
    <cfRule type="duplicateValues" dxfId="679" priority="34"/>
    <cfRule type="duplicateValues" dxfId="678" priority="35"/>
  </conditionalFormatting>
  <conditionalFormatting sqref="E147">
    <cfRule type="duplicateValues" dxfId="677" priority="33"/>
  </conditionalFormatting>
  <conditionalFormatting sqref="E147">
    <cfRule type="duplicateValues" dxfId="676" priority="32"/>
  </conditionalFormatting>
  <conditionalFormatting sqref="E147">
    <cfRule type="duplicateValues" dxfId="675" priority="30"/>
    <cfRule type="duplicateValues" dxfId="674" priority="31"/>
  </conditionalFormatting>
  <conditionalFormatting sqref="E147">
    <cfRule type="duplicateValues" dxfId="673" priority="28"/>
    <cfRule type="duplicateValues" dxfId="672" priority="29"/>
  </conditionalFormatting>
  <conditionalFormatting sqref="E147">
    <cfRule type="duplicateValues" dxfId="671" priority="27"/>
  </conditionalFormatting>
  <conditionalFormatting sqref="E147">
    <cfRule type="duplicateValues" dxfId="670" priority="26"/>
  </conditionalFormatting>
  <conditionalFormatting sqref="E147">
    <cfRule type="duplicateValues" dxfId="669" priority="24"/>
    <cfRule type="duplicateValues" dxfId="668" priority="25"/>
  </conditionalFormatting>
  <conditionalFormatting sqref="E147">
    <cfRule type="duplicateValues" dxfId="667" priority="22"/>
    <cfRule type="duplicateValues" dxfId="666" priority="23"/>
  </conditionalFormatting>
  <conditionalFormatting sqref="E147">
    <cfRule type="duplicateValues" dxfId="665" priority="21"/>
  </conditionalFormatting>
  <conditionalFormatting sqref="E147">
    <cfRule type="duplicateValues" dxfId="664" priority="19"/>
    <cfRule type="duplicateValues" dxfId="663" priority="20"/>
  </conditionalFormatting>
  <conditionalFormatting sqref="B148:B155">
    <cfRule type="duplicateValues" dxfId="662" priority="18"/>
  </conditionalFormatting>
  <conditionalFormatting sqref="B148:B155">
    <cfRule type="duplicateValues" dxfId="661" priority="16"/>
    <cfRule type="duplicateValues" dxfId="660" priority="17"/>
  </conditionalFormatting>
  <conditionalFormatting sqref="E148:E155">
    <cfRule type="duplicateValues" dxfId="659" priority="15"/>
  </conditionalFormatting>
  <conditionalFormatting sqref="E148:E155">
    <cfRule type="duplicateValues" dxfId="658" priority="14"/>
  </conditionalFormatting>
  <conditionalFormatting sqref="E148:E155">
    <cfRule type="duplicateValues" dxfId="657" priority="12"/>
    <cfRule type="duplicateValues" dxfId="656" priority="13"/>
  </conditionalFormatting>
  <conditionalFormatting sqref="E148:E155">
    <cfRule type="duplicateValues" dxfId="655" priority="10"/>
    <cfRule type="duplicateValues" dxfId="654" priority="11"/>
  </conditionalFormatting>
  <conditionalFormatting sqref="E148:E155">
    <cfRule type="duplicateValues" dxfId="653" priority="9"/>
  </conditionalFormatting>
  <conditionalFormatting sqref="E148:E155">
    <cfRule type="duplicateValues" dxfId="652" priority="8"/>
  </conditionalFormatting>
  <conditionalFormatting sqref="E148:E155">
    <cfRule type="duplicateValues" dxfId="651" priority="6"/>
    <cfRule type="duplicateValues" dxfId="650" priority="7"/>
  </conditionalFormatting>
  <conditionalFormatting sqref="E148:E155">
    <cfRule type="duplicateValues" dxfId="649" priority="4"/>
    <cfRule type="duplicateValues" dxfId="648" priority="5"/>
  </conditionalFormatting>
  <conditionalFormatting sqref="E148:E155">
    <cfRule type="duplicateValues" dxfId="647" priority="3"/>
  </conditionalFormatting>
  <conditionalFormatting sqref="E148:E155">
    <cfRule type="duplicateValues" dxfId="646" priority="1"/>
    <cfRule type="duplicateValues" dxfId="645" priority="2"/>
  </conditionalFormatting>
  <hyperlinks>
    <hyperlink ref="O118" r:id="rId7" display="javascript:showDetailWithPersid(%22cnt:13A7099A40AF9D479D10E3B331B15FE8%22)"/>
    <hyperlink ref="O117" r:id="rId8" display="javascript:showDetailWithPersid(%22cnt:13A7099A40AF9D479D10E3B331B15FE8%22)"/>
    <hyperlink ref="O116" r:id="rId9" display="javascript:showDetailWithPersid(%22cnt:13A7099A40AF9D479D10E3B331B15FE8%22)"/>
    <hyperlink ref="O151" r:id="rId10" display="javascript:showDetailWithPersid(%22cnt:13A7099A40AF9D479D10E3B331B15FE8%22)"/>
    <hyperlink ref="O150" r:id="rId11" display="javascript:showDetailWithPersid(%22cnt:13A7099A40AF9D479D10E3B331B15FE8%22)"/>
    <hyperlink ref="O149" r:id="rId12" display="javascript:showDetailWithPersid(%22cnt:13A7099A40AF9D479D10E3B331B15FE8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22" zoomScaleNormal="100" workbookViewId="0">
      <selection activeCell="G30" sqref="G30:H30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2.85546875" style="99" bestFit="1" customWidth="1"/>
    <col min="6" max="16384" width="23.42578125" style="99"/>
  </cols>
  <sheetData>
    <row r="1" spans="1:5" ht="22.5" x14ac:dyDescent="0.25">
      <c r="A1" s="170" t="s">
        <v>2151</v>
      </c>
      <c r="B1" s="171"/>
      <c r="C1" s="171"/>
      <c r="D1" s="171"/>
      <c r="E1" s="172"/>
    </row>
    <row r="2" spans="1:5" ht="25.5" x14ac:dyDescent="0.25">
      <c r="A2" s="173" t="s">
        <v>2463</v>
      </c>
      <c r="B2" s="174"/>
      <c r="C2" s="174"/>
      <c r="D2" s="174"/>
      <c r="E2" s="17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6" t="s">
        <v>2418</v>
      </c>
      <c r="B7" s="177"/>
      <c r="C7" s="177"/>
      <c r="D7" s="177"/>
      <c r="E7" s="178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57" t="str">
        <f>VLOOKUP(B9,'[1]LISTADO ATM'!$A$2:$C$821,3,0)</f>
        <v>NORTE</v>
      </c>
      <c r="B9" s="123">
        <v>796</v>
      </c>
      <c r="C9" s="123" t="str">
        <f>VLOOKUP(B9,'[1]LISTADO ATM'!$A$2:$B$821,2,0)</f>
        <v xml:space="preserve">ATM Oficina Plaza Ventura (Nagua) </v>
      </c>
      <c r="D9" s="124" t="s">
        <v>2572</v>
      </c>
      <c r="E9" s="134">
        <v>335864358</v>
      </c>
    </row>
    <row r="10" spans="1:5" ht="18.75" customHeight="1" x14ac:dyDescent="0.25">
      <c r="A10" s="157" t="str">
        <f>VLOOKUP(B10,'[1]LISTADO ATM'!$A$2:$C$821,3,0)</f>
        <v>ESTE</v>
      </c>
      <c r="B10" s="123">
        <v>114</v>
      </c>
      <c r="C10" s="123" t="str">
        <f>VLOOKUP(B10,'[1]LISTADO ATM'!$A$2:$B$821,2,0)</f>
        <v xml:space="preserve">ATM Oficina Hato Mayor </v>
      </c>
      <c r="D10" s="124" t="s">
        <v>2572</v>
      </c>
      <c r="E10" s="134">
        <v>335864269</v>
      </c>
    </row>
    <row r="11" spans="1:5" ht="18.75" customHeight="1" x14ac:dyDescent="0.25">
      <c r="A11" s="157" t="str">
        <f>VLOOKUP(B11,'[1]LISTADO ATM'!$A$2:$C$821,3,0)</f>
        <v>SUR</v>
      </c>
      <c r="B11" s="123">
        <v>301</v>
      </c>
      <c r="C11" s="123" t="str">
        <f>VLOOKUP(B11,'[1]LISTADO ATM'!$A$2:$B$821,2,0)</f>
        <v xml:space="preserve">ATM UNP Alfa y Omega (Barahona) </v>
      </c>
      <c r="D11" s="124" t="s">
        <v>2572</v>
      </c>
      <c r="E11" s="134">
        <v>335864265</v>
      </c>
    </row>
    <row r="12" spans="1:5" ht="18.75" customHeight="1" x14ac:dyDescent="0.25">
      <c r="A12" s="157" t="str">
        <f>VLOOKUP(B12,'[1]LISTADO ATM'!$A$2:$C$821,3,0)</f>
        <v>ESTE</v>
      </c>
      <c r="B12" s="123">
        <v>608</v>
      </c>
      <c r="C12" s="123" t="str">
        <f>VLOOKUP(B12,'[1]LISTADO ATM'!$A$2:$B$821,2,0)</f>
        <v xml:space="preserve">ATM Oficina Jumbo (San Pedro) </v>
      </c>
      <c r="D12" s="124" t="s">
        <v>2572</v>
      </c>
      <c r="E12" s="134">
        <v>335864264</v>
      </c>
    </row>
    <row r="13" spans="1:5" ht="18.75" customHeight="1" x14ac:dyDescent="0.25">
      <c r="A13" s="157" t="str">
        <f>VLOOKUP(B13,'[1]LISTADO ATM'!$A$2:$C$821,3,0)</f>
        <v>SUR</v>
      </c>
      <c r="B13" s="123">
        <v>101</v>
      </c>
      <c r="C13" s="123" t="str">
        <f>VLOOKUP(B13,'[1]LISTADO ATM'!$A$2:$B$821,2,0)</f>
        <v xml:space="preserve">ATM Oficina San Juan de la Maguana I </v>
      </c>
      <c r="D13" s="124" t="s">
        <v>2572</v>
      </c>
      <c r="E13" s="134">
        <v>335864251</v>
      </c>
    </row>
    <row r="14" spans="1:5" ht="18.75" customHeight="1" x14ac:dyDescent="0.25">
      <c r="A14" s="100" t="str">
        <f>VLOOKUP(B14,'[1]LISTADO ATM'!$A$2:$C$821,3,0)</f>
        <v>DISTRITO NACIONAL</v>
      </c>
      <c r="B14" s="123">
        <v>981</v>
      </c>
      <c r="C14" s="123" t="str">
        <f>VLOOKUP(B14,'[1]LISTADO ATM'!$A$2:$B$821,2,0)</f>
        <v xml:space="preserve">ATM Edificio 911 </v>
      </c>
      <c r="D14" s="124" t="s">
        <v>2572</v>
      </c>
      <c r="E14" s="134" t="s">
        <v>2632</v>
      </c>
    </row>
    <row r="15" spans="1:5" ht="18.75" customHeight="1" x14ac:dyDescent="0.25">
      <c r="A15" s="100" t="str">
        <f>VLOOKUP(B15,'[1]LISTADO ATM'!$A$2:$C$821,3,0)</f>
        <v>DISTRITO NACIONAL</v>
      </c>
      <c r="B15" s="123">
        <v>790</v>
      </c>
      <c r="C15" s="123" t="str">
        <f>VLOOKUP(B15,'[1]LISTADO ATM'!$A$2:$B$821,2,0)</f>
        <v xml:space="preserve">ATM Oficina Bella Vista Mall I </v>
      </c>
      <c r="D15" s="124" t="s">
        <v>2572</v>
      </c>
      <c r="E15" s="134" t="s">
        <v>2634</v>
      </c>
    </row>
    <row r="16" spans="1:5" ht="18.75" customHeight="1" x14ac:dyDescent="0.25">
      <c r="A16" s="157" t="str">
        <f>VLOOKUP(B16,'[1]LISTADO ATM'!$A$2:$C$821,3,0)</f>
        <v>SUR</v>
      </c>
      <c r="B16" s="123">
        <v>45</v>
      </c>
      <c r="C16" s="123" t="str">
        <f>VLOOKUP(B16,'[1]LISTADO ATM'!$A$2:$B$821,2,0)</f>
        <v xml:space="preserve">ATM Oficina Tamayo </v>
      </c>
      <c r="D16" s="124" t="s">
        <v>2572</v>
      </c>
      <c r="E16" s="144">
        <v>335864431</v>
      </c>
    </row>
    <row r="17" spans="1:5" ht="18.75" customHeight="1" x14ac:dyDescent="0.25">
      <c r="A17" s="157" t="str">
        <f>VLOOKUP(B17,'[1]LISTADO ATM'!$A$2:$C$821,3,0)</f>
        <v>SUR</v>
      </c>
      <c r="B17" s="123">
        <v>592</v>
      </c>
      <c r="C17" s="123" t="str">
        <f>VLOOKUP(B17,'[1]LISTADO ATM'!$A$2:$B$821,2,0)</f>
        <v xml:space="preserve">ATM Centro de Caja San Cristóbal I </v>
      </c>
      <c r="D17" s="124" t="s">
        <v>2572</v>
      </c>
      <c r="E17" s="134">
        <v>335864429</v>
      </c>
    </row>
    <row r="18" spans="1:5" ht="18.75" customHeight="1" x14ac:dyDescent="0.25">
      <c r="A18" s="157" t="str">
        <f>VLOOKUP(B18,'[1]LISTADO ATM'!$A$2:$C$821,3,0)</f>
        <v>DISTRITO NACIONAL</v>
      </c>
      <c r="B18" s="123">
        <v>904</v>
      </c>
      <c r="C18" s="123" t="str">
        <f>VLOOKUP(B18,'[1]LISTADO ATM'!$A$2:$B$821,2,0)</f>
        <v xml:space="preserve">ATM Oficina Multicentro La Sirena Churchill </v>
      </c>
      <c r="D18" s="124" t="s">
        <v>2572</v>
      </c>
      <c r="E18" s="134">
        <v>335864277</v>
      </c>
    </row>
    <row r="19" spans="1:5" ht="18.75" customHeight="1" x14ac:dyDescent="0.25">
      <c r="A19" s="157" t="str">
        <f>VLOOKUP(B19,'[1]LISTADO ATM'!$A$2:$C$821,3,0)</f>
        <v>DISTRITO NACIONAL</v>
      </c>
      <c r="B19" s="123">
        <v>378</v>
      </c>
      <c r="C19" s="123" t="str">
        <f>VLOOKUP(B19,'[1]LISTADO ATM'!$A$2:$B$821,2,0)</f>
        <v>ATM UNP Villa Flores</v>
      </c>
      <c r="D19" s="124" t="s">
        <v>2572</v>
      </c>
      <c r="E19" s="134" t="s">
        <v>2687</v>
      </c>
    </row>
    <row r="20" spans="1:5" ht="18.75" customHeight="1" x14ac:dyDescent="0.25">
      <c r="A20" s="157" t="str">
        <f>VLOOKUP(B20,'[1]LISTADO ATM'!$A$2:$C$821,3,0)</f>
        <v>ESTE</v>
      </c>
      <c r="B20" s="123">
        <v>776</v>
      </c>
      <c r="C20" s="123" t="str">
        <f>VLOOKUP(B20,'[1]LISTADO ATM'!$A$2:$B$821,2,0)</f>
        <v xml:space="preserve">ATM Oficina Monte Plata </v>
      </c>
      <c r="D20" s="124" t="s">
        <v>2572</v>
      </c>
      <c r="E20" s="134">
        <v>335863218</v>
      </c>
    </row>
    <row r="21" spans="1:5" ht="18.75" customHeight="1" x14ac:dyDescent="0.25">
      <c r="A21" s="157" t="str">
        <f>VLOOKUP(B21,'[1]LISTADO ATM'!$A$2:$C$821,3,0)</f>
        <v>DISTRITO NACIONAL</v>
      </c>
      <c r="B21" s="123">
        <v>706</v>
      </c>
      <c r="C21" s="123" t="str">
        <f>VLOOKUP(B21,'[1]LISTADO ATM'!$A$2:$B$821,2,0)</f>
        <v xml:space="preserve">ATM S/M Pristine </v>
      </c>
      <c r="D21" s="124" t="s">
        <v>2572</v>
      </c>
      <c r="E21" s="134">
        <v>335864363</v>
      </c>
    </row>
    <row r="22" spans="1:5" ht="18.75" customHeight="1" x14ac:dyDescent="0.25">
      <c r="A22" s="157" t="str">
        <f>VLOOKUP(B22,'[1]LISTADO ATM'!$A$2:$C$821,3,0)</f>
        <v>SUR</v>
      </c>
      <c r="B22" s="123">
        <v>615</v>
      </c>
      <c r="C22" s="123" t="str">
        <f>VLOOKUP(B22,'[1]LISTADO ATM'!$A$2:$B$821,2,0)</f>
        <v xml:space="preserve">ATM Estación Sunix Cabral (Barahona) </v>
      </c>
      <c r="D22" s="124" t="s">
        <v>2572</v>
      </c>
      <c r="E22" s="134">
        <v>335864342</v>
      </c>
    </row>
    <row r="23" spans="1:5" ht="18.75" customHeight="1" x14ac:dyDescent="0.25">
      <c r="A23" s="157" t="str">
        <f>VLOOKUP(B23,'[1]LISTADO ATM'!$A$2:$C$821,3,0)</f>
        <v>DISTRITO NACIONAL</v>
      </c>
      <c r="B23" s="123">
        <v>525</v>
      </c>
      <c r="C23" s="123" t="str">
        <f>VLOOKUP(B23,'[1]LISTADO ATM'!$A$2:$B$821,2,0)</f>
        <v>ATM S/M Bravo Las Americas</v>
      </c>
      <c r="D23" s="124" t="s">
        <v>2572</v>
      </c>
      <c r="E23" s="134">
        <v>335864253</v>
      </c>
    </row>
    <row r="24" spans="1:5" ht="18.75" customHeight="1" x14ac:dyDescent="0.25">
      <c r="A24" s="157" t="str">
        <f>VLOOKUP(B24,'[1]LISTADO ATM'!$A$2:$C$821,3,0)</f>
        <v>DISTRITO NACIONAL</v>
      </c>
      <c r="B24" s="123">
        <v>627</v>
      </c>
      <c r="C24" s="123" t="str">
        <f>VLOOKUP(B24,'[1]LISTADO ATM'!$A$2:$B$821,2,0)</f>
        <v xml:space="preserve">ATM CAASD </v>
      </c>
      <c r="D24" s="124" t="s">
        <v>2572</v>
      </c>
      <c r="E24" s="134">
        <v>335864268</v>
      </c>
    </row>
    <row r="25" spans="1:5" ht="18" customHeight="1" x14ac:dyDescent="0.25">
      <c r="A25" s="123" t="str">
        <f>VLOOKUP(B25,'[1]LISTADO ATM'!$A$2:$C$821,3,0)</f>
        <v>DISTRITO NACIONAL</v>
      </c>
      <c r="B25" s="123">
        <v>160</v>
      </c>
      <c r="C25" s="123" t="str">
        <f>VLOOKUP(B25,'[1]LISTADO ATM'!$A$2:$B$821,2,0)</f>
        <v xml:space="preserve">ATM Oficina Herrera </v>
      </c>
      <c r="D25" s="124" t="s">
        <v>2572</v>
      </c>
      <c r="E25" s="128" t="s">
        <v>2642</v>
      </c>
    </row>
    <row r="26" spans="1:5" ht="18.75" customHeight="1" x14ac:dyDescent="0.25">
      <c r="A26" s="100" t="str">
        <f>VLOOKUP(B26,'[1]LISTADO ATM'!$A$2:$C$821,3,0)</f>
        <v>NORTE</v>
      </c>
      <c r="B26" s="123">
        <v>728</v>
      </c>
      <c r="C26" s="123" t="str">
        <f>VLOOKUP(B26,'[1]LISTADO ATM'!$A$2:$B$821,2,0)</f>
        <v xml:space="preserve">ATM UNP La Vega Oficina Regional Norcentral </v>
      </c>
      <c r="D26" s="124" t="s">
        <v>2572</v>
      </c>
      <c r="E26" s="134" t="s">
        <v>2633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416</v>
      </c>
      <c r="C27" s="123" t="str">
        <f>VLOOKUP(B27,'[1]LISTADO ATM'!$A$2:$B$821,2,0)</f>
        <v xml:space="preserve">ATM Autobanco San Martín II </v>
      </c>
      <c r="D27" s="124" t="s">
        <v>2572</v>
      </c>
      <c r="E27" s="128" t="s">
        <v>2635</v>
      </c>
    </row>
    <row r="28" spans="1:5" ht="18.75" customHeight="1" x14ac:dyDescent="0.25">
      <c r="A28" s="100" t="str">
        <f>VLOOKUP(B28,'[1]LISTADO ATM'!$A$2:$C$821,3,0)</f>
        <v>DISTRITO NACIONAL</v>
      </c>
      <c r="B28" s="123">
        <v>507</v>
      </c>
      <c r="C28" s="123" t="str">
        <f>VLOOKUP(B28,'[1]LISTADO ATM'!$A$2:$B$821,2,0)</f>
        <v>ATM Estación Sigma Boca Chica</v>
      </c>
      <c r="D28" s="124" t="s">
        <v>2572</v>
      </c>
      <c r="E28" s="134">
        <v>335864360</v>
      </c>
    </row>
    <row r="29" spans="1:5" ht="18.75" customHeight="1" x14ac:dyDescent="0.25">
      <c r="A29" s="100" t="str">
        <f>VLOOKUP(B29,'[1]LISTADO ATM'!$A$2:$C$821,3,0)</f>
        <v>NORTE</v>
      </c>
      <c r="B29" s="123">
        <v>276</v>
      </c>
      <c r="C29" s="123" t="str">
        <f>VLOOKUP(B29,'[1]LISTADO ATM'!$A$2:$B$821,2,0)</f>
        <v xml:space="preserve">ATM UNP Las Guáranas (San Francisco) </v>
      </c>
      <c r="D29" s="124" t="s">
        <v>2572</v>
      </c>
      <c r="E29" s="134">
        <v>335864354</v>
      </c>
    </row>
    <row r="30" spans="1:5" ht="18.75" customHeight="1" x14ac:dyDescent="0.25">
      <c r="A30" s="100" t="str">
        <f>VLOOKUP(B30,'[1]LISTADO ATM'!$A$2:$C$821,3,0)</f>
        <v>SUR</v>
      </c>
      <c r="B30" s="123">
        <v>6</v>
      </c>
      <c r="C30" s="123" t="str">
        <f>VLOOKUP(B30,'[1]LISTADO ATM'!$A$2:$B$821,2,0)</f>
        <v xml:space="preserve">ATM Plaza WAO San Juan </v>
      </c>
      <c r="D30" s="124" t="s">
        <v>2572</v>
      </c>
      <c r="E30" s="134">
        <v>335864348</v>
      </c>
    </row>
    <row r="31" spans="1:5" ht="18.75" customHeight="1" x14ac:dyDescent="0.25">
      <c r="A31" s="100" t="str">
        <f>VLOOKUP(B31,'[1]LISTADO ATM'!$A$2:$C$821,3,0)</f>
        <v>SUR</v>
      </c>
      <c r="B31" s="123">
        <v>873</v>
      </c>
      <c r="C31" s="123" t="str">
        <f>VLOOKUP(B31,'[1]LISTADO ATM'!$A$2:$B$821,2,0)</f>
        <v xml:space="preserve">ATM Centro de Caja San Cristóbal II </v>
      </c>
      <c r="D31" s="124" t="s">
        <v>2572</v>
      </c>
      <c r="E31" s="134">
        <v>335864115</v>
      </c>
    </row>
    <row r="32" spans="1:5" ht="18.75" customHeight="1" x14ac:dyDescent="0.25">
      <c r="A32" s="100" t="str">
        <f>VLOOKUP(B32,'[1]LISTADO ATM'!$A$2:$C$821,3,0)</f>
        <v>NORTE</v>
      </c>
      <c r="B32" s="123">
        <v>372</v>
      </c>
      <c r="C32" s="123" t="str">
        <f>VLOOKUP(B32,'[1]LISTADO ATM'!$A$2:$B$821,2,0)</f>
        <v>ATM Oficina Sánchez II</v>
      </c>
      <c r="D32" s="124" t="s">
        <v>2572</v>
      </c>
      <c r="E32" s="134" t="s">
        <v>2643</v>
      </c>
    </row>
    <row r="33" spans="1:5" ht="18.75" customHeight="1" x14ac:dyDescent="0.25">
      <c r="A33" s="100" t="str">
        <f>VLOOKUP(B33,'[1]LISTADO ATM'!$A$2:$C$821,3,0)</f>
        <v>SUR</v>
      </c>
      <c r="B33" s="123">
        <v>871</v>
      </c>
      <c r="C33" s="123" t="str">
        <f>VLOOKUP(B33,'[1]LISTADO ATM'!$A$2:$B$821,2,0)</f>
        <v>ATM Plaza Cultural San Juan</v>
      </c>
      <c r="D33" s="124" t="s">
        <v>2572</v>
      </c>
      <c r="E33" s="134">
        <v>335864261</v>
      </c>
    </row>
    <row r="34" spans="1:5" ht="18.75" customHeight="1" x14ac:dyDescent="0.25">
      <c r="A34" s="100" t="str">
        <f>VLOOKUP(B34,'[1]LISTADO ATM'!$A$2:$C$821,3,0)</f>
        <v>DISTRITO NACIONAL</v>
      </c>
      <c r="B34" s="123">
        <v>621</v>
      </c>
      <c r="C34" s="123" t="str">
        <f>VLOOKUP(B34,'[1]LISTADO ATM'!$A$2:$B$821,2,0)</f>
        <v xml:space="preserve">ATM CESAC  </v>
      </c>
      <c r="D34" s="124" t="s">
        <v>2572</v>
      </c>
      <c r="E34" s="134" t="s">
        <v>2605</v>
      </c>
    </row>
    <row r="35" spans="1:5" ht="18.75" customHeight="1" x14ac:dyDescent="0.25">
      <c r="A35" s="100" t="str">
        <f>VLOOKUP(B35,'[1]LISTADO ATM'!$A$2:$C$821,3,0)</f>
        <v>SUR</v>
      </c>
      <c r="B35" s="123">
        <v>764</v>
      </c>
      <c r="C35" s="123" t="str">
        <f>VLOOKUP(B35,'[1]LISTADO ATM'!$A$2:$B$821,2,0)</f>
        <v xml:space="preserve">ATM Oficina Elías Piña </v>
      </c>
      <c r="D35" s="124" t="s">
        <v>2572</v>
      </c>
      <c r="E35" s="134">
        <v>335864468</v>
      </c>
    </row>
    <row r="36" spans="1:5" ht="18" x14ac:dyDescent="0.25">
      <c r="A36" s="100" t="str">
        <f>VLOOKUP(B36,'[1]LISTADO ATM'!$A$2:$C$821,3,0)</f>
        <v>DISTRITO NACIONAL</v>
      </c>
      <c r="B36" s="123">
        <v>408</v>
      </c>
      <c r="C36" s="123" t="str">
        <f>VLOOKUP(B36,'[1]LISTADO ATM'!$A$2:$B$821,2,0)</f>
        <v xml:space="preserve">ATM Autobanco Las Palmas de Herrera </v>
      </c>
      <c r="D36" s="124" t="s">
        <v>2572</v>
      </c>
      <c r="E36" s="134" t="s">
        <v>2608</v>
      </c>
    </row>
    <row r="37" spans="1:5" ht="18" x14ac:dyDescent="0.25">
      <c r="A37" s="100" t="str">
        <f>VLOOKUP(B37,'[1]LISTADO ATM'!$A$2:$C$821,3,0)</f>
        <v>NORTE</v>
      </c>
      <c r="B37" s="123">
        <v>732</v>
      </c>
      <c r="C37" s="123" t="str">
        <f>VLOOKUP(B37,'[1]LISTADO ATM'!$A$2:$B$821,2,0)</f>
        <v xml:space="preserve">ATM Molino del Valle (Santiago) </v>
      </c>
      <c r="D37" s="124" t="s">
        <v>2572</v>
      </c>
      <c r="E37" s="134" t="s">
        <v>2585</v>
      </c>
    </row>
    <row r="38" spans="1:5" ht="18" x14ac:dyDescent="0.25">
      <c r="A38" s="100" t="str">
        <f>VLOOKUP(B38,'[1]LISTADO ATM'!$A$2:$C$821,3,0)</f>
        <v>ESTE</v>
      </c>
      <c r="B38" s="123">
        <v>27</v>
      </c>
      <c r="C38" s="123" t="str">
        <f>VLOOKUP(B38,'[1]LISTADO ATM'!$A$2:$B$821,2,0)</f>
        <v>ATM Oficina El Seibo II</v>
      </c>
      <c r="D38" s="124" t="s">
        <v>2572</v>
      </c>
      <c r="E38" s="144" t="s">
        <v>2680</v>
      </c>
    </row>
    <row r="39" spans="1:5" ht="18" x14ac:dyDescent="0.25">
      <c r="A39" s="100" t="e">
        <f>VLOOKUP(B39,'[1]LISTADO ATM'!$A$2:$C$821,3,0)</f>
        <v>#N/A</v>
      </c>
      <c r="B39" s="123"/>
      <c r="C39" s="123" t="e">
        <f>VLOOKUP(B39,'[1]LISTADO ATM'!$A$2:$B$821,2,0)</f>
        <v>#N/A</v>
      </c>
      <c r="D39" s="204"/>
      <c r="E39" s="205"/>
    </row>
    <row r="40" spans="1:5" ht="18" x14ac:dyDescent="0.25">
      <c r="A40" s="100" t="e">
        <f>VLOOKUP(B40,'[1]LISTADO ATM'!$A$2:$C$821,3,0)</f>
        <v>#N/A</v>
      </c>
      <c r="B40" s="123"/>
      <c r="C40" s="123" t="e">
        <f>VLOOKUP(B40,'[1]LISTADO ATM'!$A$2:$B$821,2,0)</f>
        <v>#N/A</v>
      </c>
      <c r="D40" s="204"/>
      <c r="E40" s="205"/>
    </row>
    <row r="41" spans="1:5" ht="18.75" thickBot="1" x14ac:dyDescent="0.3">
      <c r="A41" s="103" t="s">
        <v>2488</v>
      </c>
      <c r="B41" s="140">
        <f>COUNT(B9:B40)</f>
        <v>30</v>
      </c>
      <c r="C41" s="179"/>
      <c r="D41" s="180"/>
      <c r="E41" s="181"/>
    </row>
    <row r="42" spans="1:5" x14ac:dyDescent="0.25">
      <c r="B42" s="105"/>
      <c r="E42" s="105"/>
    </row>
    <row r="43" spans="1:5" ht="18" x14ac:dyDescent="0.25">
      <c r="A43" s="176" t="s">
        <v>2489</v>
      </c>
      <c r="B43" s="177"/>
      <c r="C43" s="177"/>
      <c r="D43" s="177"/>
      <c r="E43" s="178"/>
    </row>
    <row r="44" spans="1:5" ht="18" x14ac:dyDescent="0.25">
      <c r="A44" s="102" t="s">
        <v>15</v>
      </c>
      <c r="B44" s="111" t="s">
        <v>2419</v>
      </c>
      <c r="C44" s="102" t="s">
        <v>46</v>
      </c>
      <c r="D44" s="102" t="s">
        <v>2422</v>
      </c>
      <c r="E44" s="111" t="s">
        <v>2420</v>
      </c>
    </row>
    <row r="45" spans="1:5" ht="18.75" customHeight="1" x14ac:dyDescent="0.25">
      <c r="A45" s="100" t="str">
        <f>VLOOKUP(B45,'[1]LISTADO ATM'!$A$2:$C$821,3,0)</f>
        <v>DISTRITO NACIONAL</v>
      </c>
      <c r="B45" s="123">
        <v>235</v>
      </c>
      <c r="C45" s="123" t="str">
        <f>VLOOKUP(B45,'[1]LISTADO ATM'!$A$2:$B$821,2,0)</f>
        <v xml:space="preserve">ATM Oficina Multicentro La Sirena San Isidro </v>
      </c>
      <c r="D45" s="124" t="s">
        <v>2517</v>
      </c>
      <c r="E45" s="134" t="s">
        <v>2610</v>
      </c>
    </row>
    <row r="46" spans="1:5" ht="18.75" customHeight="1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4" t="s">
        <v>2517</v>
      </c>
      <c r="E46" s="134">
        <v>335862209</v>
      </c>
    </row>
    <row r="47" spans="1:5" ht="18.75" customHeight="1" x14ac:dyDescent="0.25">
      <c r="A47" s="100" t="str">
        <f>VLOOKUP(B47,'[1]LISTADO ATM'!$A$2:$C$821,3,0)</f>
        <v>DISTRITO NACIONAL</v>
      </c>
      <c r="B47" s="123">
        <v>908</v>
      </c>
      <c r="C47" s="123" t="str">
        <f>VLOOKUP(B47,'[1]LISTADO ATM'!$A$2:$B$821,2,0)</f>
        <v xml:space="preserve">ATM Oficina Plaza Botánika </v>
      </c>
      <c r="D47" s="124" t="s">
        <v>2517</v>
      </c>
      <c r="E47" s="134" t="s">
        <v>2628</v>
      </c>
    </row>
    <row r="48" spans="1:5" ht="18.75" customHeight="1" x14ac:dyDescent="0.25">
      <c r="A48" s="100" t="str">
        <f>VLOOKUP(B48,'[1]LISTADO ATM'!$A$2:$C$821,3,0)</f>
        <v>DISTRITO NACIONAL</v>
      </c>
      <c r="B48" s="123">
        <v>231</v>
      </c>
      <c r="C48" s="123" t="str">
        <f>VLOOKUP(B48,'[1]LISTADO ATM'!$A$2:$B$821,2,0)</f>
        <v xml:space="preserve">ATM Oficina Zona Oriental </v>
      </c>
      <c r="D48" s="124" t="s">
        <v>2517</v>
      </c>
      <c r="E48" s="134" t="s">
        <v>2582</v>
      </c>
    </row>
    <row r="49" spans="1:5" ht="18.75" customHeight="1" x14ac:dyDescent="0.25">
      <c r="A49" s="100" t="str">
        <f>VLOOKUP(B49,'[1]LISTADO ATM'!$A$2:$C$821,3,0)</f>
        <v>DISTRITO NACIONAL</v>
      </c>
      <c r="B49" s="123">
        <v>113</v>
      </c>
      <c r="C49" s="123" t="str">
        <f>VLOOKUP(B49,'[1]LISTADO ATM'!$A$2:$B$821,2,0)</f>
        <v xml:space="preserve">ATM Autoservicio Atalaya del Mar </v>
      </c>
      <c r="D49" s="124" t="s">
        <v>2517</v>
      </c>
      <c r="E49" s="134" t="s">
        <v>2636</v>
      </c>
    </row>
    <row r="50" spans="1:5" ht="18.75" customHeight="1" x14ac:dyDescent="0.25">
      <c r="A50" s="100" t="str">
        <f>VLOOKUP(B50,'[1]LISTADO ATM'!$A$2:$C$821,3,0)</f>
        <v>NORTE</v>
      </c>
      <c r="B50" s="123">
        <v>304</v>
      </c>
      <c r="C50" s="123" t="str">
        <f>VLOOKUP(B50,'[1]LISTADO ATM'!$A$2:$B$821,2,0)</f>
        <v xml:space="preserve">ATM Multicentro La Sirena Estrella Sadhala </v>
      </c>
      <c r="D50" s="124" t="s">
        <v>2517</v>
      </c>
      <c r="E50" s="134" t="s">
        <v>2637</v>
      </c>
    </row>
    <row r="51" spans="1:5" ht="18.75" customHeight="1" x14ac:dyDescent="0.25">
      <c r="A51" s="100" t="str">
        <f>VLOOKUP(B51,'[1]LISTADO ATM'!$A$2:$C$821,3,0)</f>
        <v>DISTRITO NACIONAL</v>
      </c>
      <c r="B51" s="123">
        <v>562</v>
      </c>
      <c r="C51" s="123" t="str">
        <f>VLOOKUP(B51,'[1]LISTADO ATM'!$A$2:$B$821,2,0)</f>
        <v xml:space="preserve">ATM S/M Jumbo Carretera Mella </v>
      </c>
      <c r="D51" s="124" t="s">
        <v>2517</v>
      </c>
      <c r="E51" s="134">
        <v>335864424</v>
      </c>
    </row>
    <row r="52" spans="1:5" ht="18.75" customHeight="1" thickBot="1" x14ac:dyDescent="0.3">
      <c r="A52" s="100" t="str">
        <f>VLOOKUP(B52,'[1]LISTADO ATM'!$A$2:$C$821,3,0)</f>
        <v>SUR</v>
      </c>
      <c r="B52" s="123">
        <v>619</v>
      </c>
      <c r="C52" s="123" t="str">
        <f>VLOOKUP(B52,'[1]LISTADO ATM'!$A$2:$B$821,2,0)</f>
        <v xml:space="preserve">ATM Academia P.N. Hatillo (San Cristóbal) </v>
      </c>
      <c r="D52" s="124" t="s">
        <v>2517</v>
      </c>
      <c r="E52" s="134">
        <v>335864249</v>
      </c>
    </row>
    <row r="53" spans="1:5" ht="18.75" thickBot="1" x14ac:dyDescent="0.3">
      <c r="A53" s="103" t="s">
        <v>2488</v>
      </c>
      <c r="B53" s="146">
        <f>COUNT(B45:B52)</f>
        <v>8</v>
      </c>
      <c r="C53" s="182"/>
      <c r="D53" s="183"/>
      <c r="E53" s="184"/>
    </row>
    <row r="54" spans="1:5" ht="15.75" thickBot="1" x14ac:dyDescent="0.3">
      <c r="B54" s="105"/>
      <c r="E54" s="105"/>
    </row>
    <row r="55" spans="1:5" ht="18.75" thickBot="1" x14ac:dyDescent="0.3">
      <c r="A55" s="185" t="s">
        <v>2490</v>
      </c>
      <c r="B55" s="186"/>
      <c r="C55" s="186"/>
      <c r="D55" s="186"/>
      <c r="E55" s="187"/>
    </row>
    <row r="56" spans="1:5" ht="18" x14ac:dyDescent="0.25">
      <c r="A56" s="102" t="s">
        <v>15</v>
      </c>
      <c r="B56" s="111" t="s">
        <v>2419</v>
      </c>
      <c r="C56" s="102" t="s">
        <v>46</v>
      </c>
      <c r="D56" s="102" t="s">
        <v>2422</v>
      </c>
      <c r="E56" s="111" t="s">
        <v>2420</v>
      </c>
    </row>
    <row r="57" spans="1:5" ht="18" customHeight="1" x14ac:dyDescent="0.25">
      <c r="A57" s="123" t="str">
        <f>VLOOKUP(B57,'[1]LISTADO ATM'!$A$2:$C$821,3,0)</f>
        <v>DISTRITO NACIONAL</v>
      </c>
      <c r="B57" s="123">
        <v>658</v>
      </c>
      <c r="C57" s="123" t="str">
        <f>VLOOKUP(B57,'[1]LISTADO ATM'!$A$2:$B$821,2,0)</f>
        <v>ATM Cámara de Cuentas</v>
      </c>
      <c r="D57" s="125" t="s">
        <v>2444</v>
      </c>
      <c r="E57" s="128" t="s">
        <v>2607</v>
      </c>
    </row>
    <row r="58" spans="1:5" ht="18" customHeight="1" x14ac:dyDescent="0.25">
      <c r="A58" s="123" t="str">
        <f>VLOOKUP(B58,'[1]LISTADO ATM'!$A$2:$C$821,3,0)</f>
        <v>DISTRITO NACIONAL</v>
      </c>
      <c r="B58" s="123">
        <v>486</v>
      </c>
      <c r="C58" s="123" t="str">
        <f>VLOOKUP(B58,'[1]LISTADO ATM'!$A$2:$B$821,2,0)</f>
        <v xml:space="preserve">ATM Olé La Caleta </v>
      </c>
      <c r="D58" s="125" t="s">
        <v>2444</v>
      </c>
      <c r="E58" s="128" t="s">
        <v>2621</v>
      </c>
    </row>
    <row r="59" spans="1:5" ht="18.75" customHeight="1" x14ac:dyDescent="0.25">
      <c r="A59" s="157" t="str">
        <f>VLOOKUP(B59,'[1]LISTADO ATM'!$A$2:$C$821,3,0)</f>
        <v>DISTRITO NACIONAL</v>
      </c>
      <c r="B59" s="123">
        <v>672</v>
      </c>
      <c r="C59" s="123" t="str">
        <f>VLOOKUP(B59,'[1]LISTADO ATM'!$A$2:$B$821,2,0)</f>
        <v>ATM Destacamento Policía Nacional La Victoria</v>
      </c>
      <c r="D59" s="125" t="s">
        <v>2444</v>
      </c>
      <c r="E59" s="134">
        <v>335864337</v>
      </c>
    </row>
    <row r="60" spans="1:5" ht="18.75" customHeight="1" x14ac:dyDescent="0.25">
      <c r="A60" s="157" t="str">
        <f>VLOOKUP(B60,'[1]LISTADO ATM'!$A$2:$C$821,3,0)</f>
        <v>DISTRITO NACIONAL</v>
      </c>
      <c r="B60" s="123">
        <v>718</v>
      </c>
      <c r="C60" s="123" t="str">
        <f>VLOOKUP(B60,'[1]LISTADO ATM'!$A$2:$B$821,2,0)</f>
        <v xml:space="preserve">ATM Feria Ganadera </v>
      </c>
      <c r="D60" s="125" t="s">
        <v>2444</v>
      </c>
      <c r="E60" s="134">
        <v>335864345</v>
      </c>
    </row>
    <row r="61" spans="1:5" ht="18.75" customHeight="1" x14ac:dyDescent="0.25">
      <c r="A61" s="157" t="str">
        <f>VLOOKUP(B61,'[1]LISTADO ATM'!$A$2:$C$821,3,0)</f>
        <v>SUR</v>
      </c>
      <c r="B61" s="123">
        <v>870</v>
      </c>
      <c r="C61" s="123" t="str">
        <f>VLOOKUP(B61,'[1]LISTADO ATM'!$A$2:$B$821,2,0)</f>
        <v xml:space="preserve">ATM Willbes Dominicana (Barahona) </v>
      </c>
      <c r="D61" s="125" t="s">
        <v>2444</v>
      </c>
      <c r="E61" s="134">
        <v>335864361</v>
      </c>
    </row>
    <row r="62" spans="1:5" ht="18.75" customHeight="1" x14ac:dyDescent="0.25">
      <c r="A62" s="157" t="str">
        <f>VLOOKUP(B62,'[1]LISTADO ATM'!$A$2:$C$821,3,0)</f>
        <v>SUR</v>
      </c>
      <c r="B62" s="123">
        <v>512</v>
      </c>
      <c r="C62" s="123" t="str">
        <f>VLOOKUP(B62,'[1]LISTADO ATM'!$A$2:$B$821,2,0)</f>
        <v>ATM Plaza Jesús Ferreira</v>
      </c>
      <c r="D62" s="125" t="s">
        <v>2444</v>
      </c>
      <c r="E62" s="134">
        <v>335864469</v>
      </c>
    </row>
    <row r="63" spans="1:5" ht="18.75" customHeight="1" x14ac:dyDescent="0.25">
      <c r="A63" s="157" t="str">
        <f>VLOOKUP(B63,'[1]LISTADO ATM'!$A$2:$C$821,3,0)</f>
        <v>DISTRITO NACIONAL</v>
      </c>
      <c r="B63" s="123">
        <v>769</v>
      </c>
      <c r="C63" s="123" t="str">
        <f>VLOOKUP(B63,'[1]LISTADO ATM'!$A$2:$B$821,2,0)</f>
        <v>ATM UNP Pablo Mella Morales</v>
      </c>
      <c r="D63" s="125" t="s">
        <v>2444</v>
      </c>
      <c r="E63" s="144">
        <v>335864436</v>
      </c>
    </row>
    <row r="64" spans="1:5" ht="18.75" customHeight="1" x14ac:dyDescent="0.25">
      <c r="A64" s="157" t="str">
        <f>VLOOKUP(B64,'[1]LISTADO ATM'!$A$2:$C$821,3,0)</f>
        <v>DISTRITO NACIONAL</v>
      </c>
      <c r="B64" s="123">
        <v>813</v>
      </c>
      <c r="C64" s="123" t="str">
        <f>VLOOKUP(B64,'[1]LISTADO ATM'!$A$2:$B$821,2,0)</f>
        <v>ATM Oficina Occidental Mall</v>
      </c>
      <c r="D64" s="125" t="s">
        <v>2444</v>
      </c>
      <c r="E64" s="144">
        <v>335864495</v>
      </c>
    </row>
    <row r="65" spans="1:5" ht="18.75" customHeight="1" x14ac:dyDescent="0.25">
      <c r="A65" s="157" t="str">
        <f>VLOOKUP(B65,'[1]LISTADO ATM'!$A$2:$C$821,3,0)</f>
        <v>SUR</v>
      </c>
      <c r="B65" s="123">
        <v>750</v>
      </c>
      <c r="C65" s="123" t="str">
        <f>VLOOKUP(B65,'[1]LISTADO ATM'!$A$2:$B$821,2,0)</f>
        <v xml:space="preserve">ATM UNP Duvergé </v>
      </c>
      <c r="D65" s="125" t="s">
        <v>2444</v>
      </c>
      <c r="E65" s="144">
        <v>335864496</v>
      </c>
    </row>
    <row r="66" spans="1:5" ht="18.75" customHeight="1" x14ac:dyDescent="0.25">
      <c r="A66" s="157" t="str">
        <f>VLOOKUP(B66,'[1]LISTADO ATM'!$A$2:$C$821,3,0)</f>
        <v>NORTE</v>
      </c>
      <c r="B66" s="123">
        <v>138</v>
      </c>
      <c r="C66" s="123" t="str">
        <f>VLOOKUP(B66,'[1]LISTADO ATM'!$A$2:$B$821,2,0)</f>
        <v xml:space="preserve">ATM UNP Fantino </v>
      </c>
      <c r="D66" s="125" t="s">
        <v>2444</v>
      </c>
      <c r="E66" s="144">
        <v>335864497</v>
      </c>
    </row>
    <row r="67" spans="1:5" ht="18.75" customHeight="1" x14ac:dyDescent="0.25">
      <c r="A67" s="157" t="str">
        <f>VLOOKUP(B67,'[1]LISTADO ATM'!$A$2:$C$821,3,0)</f>
        <v>DISTRITO NACIONAL</v>
      </c>
      <c r="B67" s="123">
        <v>979</v>
      </c>
      <c r="C67" s="123" t="str">
        <f>VLOOKUP(B67,'[1]LISTADO ATM'!$A$2:$B$821,2,0)</f>
        <v xml:space="preserve">ATM Oficina Luperón I </v>
      </c>
      <c r="D67" s="125" t="s">
        <v>2444</v>
      </c>
      <c r="E67" s="144">
        <v>335864503</v>
      </c>
    </row>
    <row r="68" spans="1:5" ht="18.75" customHeight="1" x14ac:dyDescent="0.25">
      <c r="A68" s="157" t="str">
        <f>VLOOKUP(B68,'[1]LISTADO ATM'!$A$2:$C$821,3,0)</f>
        <v>DISTRITO NACIONAL</v>
      </c>
      <c r="B68" s="123">
        <v>931</v>
      </c>
      <c r="C68" s="123" t="str">
        <f>VLOOKUP(B68,'[1]LISTADO ATM'!$A$2:$B$821,2,0)</f>
        <v xml:space="preserve">ATM Autobanco Luperón I </v>
      </c>
      <c r="D68" s="125" t="s">
        <v>2444</v>
      </c>
      <c r="E68" s="144">
        <v>335864504</v>
      </c>
    </row>
    <row r="69" spans="1:5" ht="18.75" customHeight="1" x14ac:dyDescent="0.25">
      <c r="A69" s="157" t="e">
        <f>VLOOKUP(B69,'[1]LISTADO ATM'!$A$2:$C$821,3,0)</f>
        <v>#N/A</v>
      </c>
      <c r="B69" s="123"/>
      <c r="C69" s="123" t="e">
        <f>VLOOKUP(B69,'[1]LISTADO ATM'!$A$2:$B$821,2,0)</f>
        <v>#N/A</v>
      </c>
      <c r="D69" s="206"/>
      <c r="E69" s="144"/>
    </row>
    <row r="70" spans="1:5" ht="18.75" customHeight="1" x14ac:dyDescent="0.25">
      <c r="A70" s="157" t="e">
        <f>VLOOKUP(B70,'[1]LISTADO ATM'!$A$2:$C$821,3,0)</f>
        <v>#N/A</v>
      </c>
      <c r="B70" s="123"/>
      <c r="C70" s="123" t="e">
        <f>VLOOKUP(B70,'[1]LISTADO ATM'!$A$2:$B$821,2,0)</f>
        <v>#N/A</v>
      </c>
      <c r="D70" s="206"/>
      <c r="E70" s="144"/>
    </row>
    <row r="71" spans="1:5" ht="18" x14ac:dyDescent="0.25">
      <c r="A71" s="158" t="s">
        <v>2488</v>
      </c>
      <c r="B71" s="159">
        <f>COUNT(B57:B68)</f>
        <v>12</v>
      </c>
      <c r="C71" s="113"/>
      <c r="D71" s="113"/>
      <c r="E71" s="113"/>
    </row>
    <row r="72" spans="1:5" ht="15.75" thickBot="1" x14ac:dyDescent="0.3">
      <c r="B72" s="105"/>
      <c r="E72" s="105"/>
    </row>
    <row r="73" spans="1:5" ht="18" customHeight="1" thickBot="1" x14ac:dyDescent="0.3">
      <c r="A73" s="185" t="s">
        <v>2571</v>
      </c>
      <c r="B73" s="186"/>
      <c r="C73" s="186"/>
      <c r="D73" s="186"/>
      <c r="E73" s="187"/>
    </row>
    <row r="74" spans="1:5" ht="18" x14ac:dyDescent="0.25">
      <c r="A74" s="102" t="s">
        <v>15</v>
      </c>
      <c r="B74" s="111" t="s">
        <v>2419</v>
      </c>
      <c r="C74" s="102" t="s">
        <v>46</v>
      </c>
      <c r="D74" s="102" t="s">
        <v>2422</v>
      </c>
      <c r="E74" s="111" t="s">
        <v>2420</v>
      </c>
    </row>
    <row r="75" spans="1:5" ht="18.75" customHeight="1" x14ac:dyDescent="0.25">
      <c r="A75" s="100" t="str">
        <f>VLOOKUP(B75,'[1]LISTADO ATM'!$A$2:$C$821,3,0)</f>
        <v>DISTRITO NACIONAL</v>
      </c>
      <c r="B75" s="123">
        <v>577</v>
      </c>
      <c r="C75" s="123" t="str">
        <f>VLOOKUP(B75,'[1]LISTADO ATM'!$A$2:$B$821,2,0)</f>
        <v xml:space="preserve">ATM Olé Ave. Duarte </v>
      </c>
      <c r="D75" s="114" t="s">
        <v>2516</v>
      </c>
      <c r="E75" s="134" t="s">
        <v>2588</v>
      </c>
    </row>
    <row r="76" spans="1:5" ht="18" x14ac:dyDescent="0.25">
      <c r="A76" s="100" t="str">
        <f>VLOOKUP(B76,'[1]LISTADO ATM'!$A$2:$C$821,3,0)</f>
        <v>DISTRITO NACIONAL</v>
      </c>
      <c r="B76" s="123">
        <v>607</v>
      </c>
      <c r="C76" s="123" t="str">
        <f>VLOOKUP(B76,'[1]LISTADO ATM'!$A$2:$B$821,2,0)</f>
        <v xml:space="preserve">ATM ONAPI </v>
      </c>
      <c r="D76" s="114" t="s">
        <v>2516</v>
      </c>
      <c r="E76" s="134" t="s">
        <v>2606</v>
      </c>
    </row>
    <row r="77" spans="1:5" ht="18.75" customHeight="1" x14ac:dyDescent="0.25">
      <c r="A77" s="100" t="str">
        <f>VLOOKUP(B77,'[1]LISTADO ATM'!$A$2:$C$821,3,0)</f>
        <v>DISTRITO NACIONAL</v>
      </c>
      <c r="B77" s="123">
        <v>149</v>
      </c>
      <c r="C77" s="123" t="str">
        <f>VLOOKUP(B77,'[1]LISTADO ATM'!$A$2:$B$821,2,0)</f>
        <v>ATM Estación Metro Concepción</v>
      </c>
      <c r="D77" s="114" t="s">
        <v>2516</v>
      </c>
      <c r="E77" s="134" t="s">
        <v>2597</v>
      </c>
    </row>
    <row r="78" spans="1:5" ht="18" x14ac:dyDescent="0.25">
      <c r="A78" s="100" t="str">
        <f>VLOOKUP(B78,'[1]LISTADO ATM'!$A$2:$C$821,3,0)</f>
        <v>DISTRITO NACIONAL</v>
      </c>
      <c r="B78" s="123">
        <v>125</v>
      </c>
      <c r="C78" s="123" t="str">
        <f>VLOOKUP(B78,'[1]LISTADO ATM'!$A$2:$B$821,2,0)</f>
        <v xml:space="preserve">ATM Dirección General de Aduanas II </v>
      </c>
      <c r="D78" s="114" t="s">
        <v>2516</v>
      </c>
      <c r="E78" s="134" t="s">
        <v>2641</v>
      </c>
    </row>
    <row r="79" spans="1:5" ht="18" x14ac:dyDescent="0.25">
      <c r="A79" s="100" t="str">
        <f>VLOOKUP(B79,'[1]LISTADO ATM'!$A$2:$C$821,3,0)</f>
        <v>DISTRITO NACIONAL</v>
      </c>
      <c r="B79" s="123">
        <v>578</v>
      </c>
      <c r="C79" s="123" t="str">
        <f>VLOOKUP(B79,'[1]LISTADO ATM'!$A$2:$B$821,2,0)</f>
        <v xml:space="preserve">ATM Procuraduría General de la República </v>
      </c>
      <c r="D79" s="114" t="s">
        <v>2516</v>
      </c>
      <c r="E79" s="134" t="s">
        <v>2640</v>
      </c>
    </row>
    <row r="80" spans="1:5" ht="18.75" customHeight="1" x14ac:dyDescent="0.25">
      <c r="A80" s="100" t="str">
        <f>VLOOKUP(B80,'[1]LISTADO ATM'!$A$2:$C$821,3,0)</f>
        <v>SUR</v>
      </c>
      <c r="B80" s="123">
        <v>825</v>
      </c>
      <c r="C80" s="123" t="str">
        <f>VLOOKUP(B80,'[1]LISTADO ATM'!$A$2:$B$821,2,0)</f>
        <v xml:space="preserve">ATM Estacion Eco Cibeles (Las Matas de Farfán) </v>
      </c>
      <c r="D80" s="114" t="s">
        <v>2516</v>
      </c>
      <c r="E80" s="134">
        <v>335864266</v>
      </c>
    </row>
    <row r="81" spans="1:5" ht="18.75" customHeight="1" x14ac:dyDescent="0.25">
      <c r="A81" s="100" t="str">
        <f>VLOOKUP(B81,'[1]LISTADO ATM'!$A$2:$C$821,3,0)</f>
        <v>DISTRITO NACIONAL</v>
      </c>
      <c r="B81" s="123">
        <v>558</v>
      </c>
      <c r="C81" s="123" t="str">
        <f>VLOOKUP(B81,'[1]LISTADO ATM'!$A$2:$B$821,2,0)</f>
        <v xml:space="preserve">ATM Base Naval 27 de Febrero (Sans Soucí) </v>
      </c>
      <c r="D81" s="114" t="s">
        <v>2516</v>
      </c>
      <c r="E81" s="134">
        <v>335864366</v>
      </c>
    </row>
    <row r="82" spans="1:5" ht="18.75" customHeight="1" x14ac:dyDescent="0.25">
      <c r="A82" s="100" t="str">
        <f>VLOOKUP(B82,'[1]LISTADO ATM'!$A$2:$C$821,3,0)</f>
        <v>SUR</v>
      </c>
      <c r="B82" s="123">
        <v>356</v>
      </c>
      <c r="C82" s="123" t="str">
        <f>VLOOKUP(B82,'[1]LISTADO ATM'!$A$2:$B$821,2,0)</f>
        <v xml:space="preserve">ATM Estación Sigma (San Cristóbal) </v>
      </c>
      <c r="D82" s="114" t="s">
        <v>2516</v>
      </c>
      <c r="E82" s="134" t="s">
        <v>2721</v>
      </c>
    </row>
    <row r="83" spans="1:5" ht="18.75" thickBot="1" x14ac:dyDescent="0.3">
      <c r="A83" s="103"/>
      <c r="B83" s="140">
        <f>COUNT(B75:B82)</f>
        <v>8</v>
      </c>
      <c r="C83" s="113"/>
      <c r="D83" s="162"/>
      <c r="E83" s="163"/>
    </row>
    <row r="84" spans="1:5" ht="15.75" thickBot="1" x14ac:dyDescent="0.3">
      <c r="B84" s="105"/>
      <c r="E84" s="105"/>
    </row>
    <row r="85" spans="1:5" ht="18" x14ac:dyDescent="0.25">
      <c r="A85" s="167" t="s">
        <v>2491</v>
      </c>
      <c r="B85" s="168"/>
      <c r="C85" s="168"/>
      <c r="D85" s="168"/>
      <c r="E85" s="169"/>
    </row>
    <row r="86" spans="1:5" ht="18" x14ac:dyDescent="0.25">
      <c r="A86" s="102" t="s">
        <v>15</v>
      </c>
      <c r="B86" s="111" t="s">
        <v>2419</v>
      </c>
      <c r="C86" s="104" t="s">
        <v>46</v>
      </c>
      <c r="D86" s="126" t="s">
        <v>2422</v>
      </c>
      <c r="E86" s="111" t="s">
        <v>2420</v>
      </c>
    </row>
    <row r="87" spans="1:5" ht="18.75" customHeight="1" x14ac:dyDescent="0.25">
      <c r="A87" s="100" t="str">
        <f>VLOOKUP(B87,'[1]LISTADO ATM'!$A$2:$C$821,3,0)</f>
        <v>NORTE</v>
      </c>
      <c r="B87" s="123">
        <v>256</v>
      </c>
      <c r="C87" s="123" t="str">
        <f>VLOOKUP(B87,'[1]LISTADO ATM'!$A$2:$B$821,2,0)</f>
        <v xml:space="preserve">ATM Oficina Licey Al Medio </v>
      </c>
      <c r="D87" s="160" t="s">
        <v>2515</v>
      </c>
      <c r="E87" s="134" t="s">
        <v>2631</v>
      </c>
    </row>
    <row r="88" spans="1:5" ht="18.75" customHeight="1" x14ac:dyDescent="0.25">
      <c r="A88" s="100"/>
      <c r="B88" s="123">
        <v>165</v>
      </c>
      <c r="C88" s="123" t="str">
        <f>VLOOKUP(B88,'[1]LISTADO ATM'!$A$2:$B$821,2,0)</f>
        <v>ATM Autoservicio Megacentro</v>
      </c>
      <c r="D88" s="160" t="s">
        <v>2515</v>
      </c>
      <c r="E88" s="134">
        <v>335864451</v>
      </c>
    </row>
    <row r="89" spans="1:5" ht="18.75" customHeight="1" x14ac:dyDescent="0.25">
      <c r="A89" s="100" t="str">
        <f>VLOOKUP(B89,'[1]LISTADO ATM'!$A$2:$C$821,3,0)</f>
        <v>SUR</v>
      </c>
      <c r="B89" s="123">
        <v>252</v>
      </c>
      <c r="C89" s="123" t="str">
        <f>VLOOKUP(B89,'[1]LISTADO ATM'!$A$2:$B$821,2,0)</f>
        <v xml:space="preserve">ATM Banco Agrícola (Barahona) </v>
      </c>
      <c r="D89" s="123" t="s">
        <v>2518</v>
      </c>
      <c r="E89" s="134">
        <v>335864271</v>
      </c>
    </row>
    <row r="90" spans="1:5" ht="18.75" customHeight="1" thickBot="1" x14ac:dyDescent="0.3">
      <c r="A90" s="100" t="str">
        <f>VLOOKUP(B90,'[1]LISTADO ATM'!$A$2:$C$821,3,0)</f>
        <v>SUR</v>
      </c>
      <c r="B90" s="161">
        <v>297</v>
      </c>
      <c r="C90" s="123" t="str">
        <f>VLOOKUP(B90,'[1]LISTADO ATM'!$A$2:$B$821,2,0)</f>
        <v xml:space="preserve">ATM S/M Cadena Ocoa </v>
      </c>
      <c r="D90" s="123" t="s">
        <v>2518</v>
      </c>
      <c r="E90" s="134">
        <v>335864448</v>
      </c>
    </row>
    <row r="91" spans="1:5" ht="18.75" thickBot="1" x14ac:dyDescent="0.3">
      <c r="A91" s="103" t="s">
        <v>2488</v>
      </c>
      <c r="B91" s="146">
        <f>COUNT(B87:B90)</f>
        <v>4</v>
      </c>
      <c r="C91" s="113"/>
      <c r="D91" s="127"/>
      <c r="E91" s="127"/>
    </row>
    <row r="92" spans="1:5" ht="15.75" thickBot="1" x14ac:dyDescent="0.3">
      <c r="B92" s="105"/>
      <c r="E92" s="105"/>
    </row>
    <row r="93" spans="1:5" ht="18.75" thickBot="1" x14ac:dyDescent="0.3">
      <c r="A93" s="188" t="s">
        <v>2492</v>
      </c>
      <c r="B93" s="189"/>
      <c r="C93" s="99" t="s">
        <v>2415</v>
      </c>
      <c r="D93" s="105"/>
      <c r="E93" s="105"/>
    </row>
    <row r="94" spans="1:5" ht="18.75" thickBot="1" x14ac:dyDescent="0.3">
      <c r="A94" s="129">
        <f>+B71+B83+B91</f>
        <v>24</v>
      </c>
      <c r="B94" s="130"/>
    </row>
    <row r="95" spans="1:5" ht="15.75" thickBot="1" x14ac:dyDescent="0.3">
      <c r="B95" s="105"/>
      <c r="E95" s="105"/>
    </row>
    <row r="96" spans="1:5" ht="18.75" thickBot="1" x14ac:dyDescent="0.3">
      <c r="A96" s="185" t="s">
        <v>2493</v>
      </c>
      <c r="B96" s="186"/>
      <c r="C96" s="186"/>
      <c r="D96" s="186"/>
      <c r="E96" s="187"/>
    </row>
    <row r="97" spans="1:5" ht="18" x14ac:dyDescent="0.25">
      <c r="A97" s="106" t="s">
        <v>15</v>
      </c>
      <c r="B97" s="111" t="s">
        <v>2419</v>
      </c>
      <c r="C97" s="104" t="s">
        <v>46</v>
      </c>
      <c r="D97" s="190" t="s">
        <v>2422</v>
      </c>
      <c r="E97" s="191"/>
    </row>
    <row r="98" spans="1:5" ht="18" x14ac:dyDescent="0.25">
      <c r="A98" s="123" t="str">
        <f>VLOOKUP(B98,'[1]LISTADO ATM'!$A$2:$C$821,3,0)</f>
        <v>DISTRITO NACIONAL</v>
      </c>
      <c r="B98" s="123">
        <v>561</v>
      </c>
      <c r="C98" s="123" t="str">
        <f>VLOOKUP(B98,'[1]LISTADO ATM'!$A$2:$B$821,2,0)</f>
        <v xml:space="preserve">ATM Comando Regional P.N. S.D. Este </v>
      </c>
      <c r="D98" s="192" t="s">
        <v>2574</v>
      </c>
      <c r="E98" s="193"/>
    </row>
    <row r="99" spans="1:5" ht="18" x14ac:dyDescent="0.25">
      <c r="A99" s="123" t="str">
        <f>VLOOKUP(B99,'[1]LISTADO ATM'!$A$2:$C$821,3,0)</f>
        <v>SUR</v>
      </c>
      <c r="B99" s="123">
        <v>968</v>
      </c>
      <c r="C99" s="123" t="str">
        <f>VLOOKUP(B99,'[1]LISTADO ATM'!$A$2:$B$821,2,0)</f>
        <v xml:space="preserve">ATM UNP Mercado Baní </v>
      </c>
      <c r="D99" s="192" t="s">
        <v>2581</v>
      </c>
      <c r="E99" s="193"/>
    </row>
    <row r="100" spans="1:5" ht="18" x14ac:dyDescent="0.25">
      <c r="A100" s="123" t="str">
        <f>VLOOKUP(B100,'[1]LISTADO ATM'!$A$2:$C$821,3,0)</f>
        <v>DISTRITO NACIONAL</v>
      </c>
      <c r="B100" s="123">
        <v>147</v>
      </c>
      <c r="C100" s="123" t="str">
        <f>VLOOKUP(B100,'[1]LISTADO ATM'!$A$2:$B$821,2,0)</f>
        <v xml:space="preserve">ATM Kiosco Megacentro I </v>
      </c>
      <c r="D100" s="192" t="s">
        <v>2574</v>
      </c>
      <c r="E100" s="193"/>
    </row>
    <row r="101" spans="1:5" ht="18" x14ac:dyDescent="0.25">
      <c r="A101" s="123" t="str">
        <f>VLOOKUP(B101,'[1]LISTADO ATM'!$A$2:$C$821,3,0)</f>
        <v>DISTRITO NACIONAL</v>
      </c>
      <c r="B101" s="123">
        <v>192</v>
      </c>
      <c r="C101" s="123" t="str">
        <f>VLOOKUP(B101,'[1]LISTADO ATM'!$A$2:$B$821,2,0)</f>
        <v xml:space="preserve">ATM Autobanco Luperón II </v>
      </c>
      <c r="D101" s="192" t="s">
        <v>2495</v>
      </c>
      <c r="E101" s="193"/>
    </row>
    <row r="102" spans="1:5" ht="18" x14ac:dyDescent="0.25">
      <c r="A102" s="123" t="str">
        <f>VLOOKUP(B102,'[1]LISTADO ATM'!$A$2:$C$821,3,0)</f>
        <v>NORTE</v>
      </c>
      <c r="B102" s="123">
        <v>358</v>
      </c>
      <c r="C102" s="123" t="str">
        <f>VLOOKUP(B102,'[1]LISTADO ATM'!$A$2:$B$821,2,0)</f>
        <v>ATM Ayuntamiento Cevico</v>
      </c>
      <c r="D102" s="192" t="s">
        <v>2495</v>
      </c>
      <c r="E102" s="193"/>
    </row>
    <row r="103" spans="1:5" ht="18" x14ac:dyDescent="0.25">
      <c r="A103" s="123" t="str">
        <f>VLOOKUP(B103,'[1]LISTADO ATM'!$A$2:$C$821,3,0)</f>
        <v>SUR</v>
      </c>
      <c r="B103" s="123">
        <v>537</v>
      </c>
      <c r="C103" s="123" t="str">
        <f>VLOOKUP(B103,'[1]LISTADO ATM'!$A$2:$B$821,2,0)</f>
        <v xml:space="preserve">ATM Estación Texaco Enriquillo (Barahona) </v>
      </c>
      <c r="D103" s="192" t="s">
        <v>2574</v>
      </c>
      <c r="E103" s="193"/>
    </row>
    <row r="104" spans="1:5" ht="18" x14ac:dyDescent="0.25">
      <c r="A104" s="123" t="str">
        <f>VLOOKUP(B104,'[1]LISTADO ATM'!$A$2:$C$821,3,0)</f>
        <v>SUR</v>
      </c>
      <c r="B104" s="123">
        <v>582</v>
      </c>
      <c r="C104" s="123" t="str">
        <f>VLOOKUP(B104,'[1]LISTADO ATM'!$A$2:$B$821,2,0)</f>
        <v>ATM Estación Sabana Yegua</v>
      </c>
      <c r="D104" s="192" t="s">
        <v>2495</v>
      </c>
      <c r="E104" s="193"/>
    </row>
    <row r="105" spans="1:5" ht="18" x14ac:dyDescent="0.25">
      <c r="A105" s="123" t="str">
        <f>VLOOKUP(B105,'[1]LISTADO ATM'!$A$2:$C$821,3,0)</f>
        <v>NORTE</v>
      </c>
      <c r="B105" s="123">
        <v>638</v>
      </c>
      <c r="C105" s="123" t="str">
        <f>VLOOKUP(B105,'[1]LISTADO ATM'!$A$2:$B$821,2,0)</f>
        <v xml:space="preserve">ATM S/M Yoma </v>
      </c>
      <c r="D105" s="192" t="s">
        <v>2574</v>
      </c>
      <c r="E105" s="193"/>
    </row>
    <row r="106" spans="1:5" ht="18" x14ac:dyDescent="0.25">
      <c r="A106" s="123" t="str">
        <f>VLOOKUP(B106,'[1]LISTADO ATM'!$A$2:$C$821,3,0)</f>
        <v>ESTE</v>
      </c>
      <c r="B106" s="123">
        <v>673</v>
      </c>
      <c r="C106" s="123" t="str">
        <f>VLOOKUP(B106,'[1]LISTADO ATM'!$A$2:$B$821,2,0)</f>
        <v>ATM Clínica Dr. Cruz Jiminián</v>
      </c>
      <c r="D106" s="192" t="s">
        <v>2495</v>
      </c>
      <c r="E106" s="193"/>
    </row>
    <row r="107" spans="1:5" ht="18" x14ac:dyDescent="0.25">
      <c r="A107" s="123" t="str">
        <f>VLOOKUP(B107,'[1]LISTADO ATM'!$A$2:$C$821,3,0)</f>
        <v>SUR</v>
      </c>
      <c r="B107" s="123">
        <v>677</v>
      </c>
      <c r="C107" s="123" t="str">
        <f>VLOOKUP(B107,'[1]LISTADO ATM'!$A$2:$B$821,2,0)</f>
        <v>ATM PBG Villa Jaragua</v>
      </c>
      <c r="D107" s="192" t="s">
        <v>2495</v>
      </c>
      <c r="E107" s="193"/>
    </row>
    <row r="108" spans="1:5" ht="18" x14ac:dyDescent="0.25">
      <c r="A108" s="123" t="str">
        <f>VLOOKUP(B108,'[1]LISTADO ATM'!$A$2:$C$821,3,0)</f>
        <v>DISTRITO NACIONAL</v>
      </c>
      <c r="B108" s="123">
        <v>735</v>
      </c>
      <c r="C108" s="123" t="str">
        <f>VLOOKUP(B108,'[1]LISTADO ATM'!$A$2:$B$821,2,0)</f>
        <v xml:space="preserve">ATM Oficina Independencia II  </v>
      </c>
      <c r="D108" s="192" t="s">
        <v>2495</v>
      </c>
      <c r="E108" s="193"/>
    </row>
    <row r="109" spans="1:5" ht="18" x14ac:dyDescent="0.25">
      <c r="A109" s="123" t="str">
        <f>VLOOKUP(B109,'[1]LISTADO ATM'!$A$2:$C$821,3,0)</f>
        <v>DISTRITO NACIONAL</v>
      </c>
      <c r="B109" s="123">
        <v>911</v>
      </c>
      <c r="C109" s="123" t="str">
        <f>VLOOKUP(B109,'[1]LISTADO ATM'!$A$2:$B$821,2,0)</f>
        <v xml:space="preserve">ATM Oficina Venezuela II </v>
      </c>
      <c r="D109" s="192" t="s">
        <v>2574</v>
      </c>
      <c r="E109" s="193"/>
    </row>
    <row r="110" spans="1:5" ht="18.75" thickBot="1" x14ac:dyDescent="0.3">
      <c r="A110" s="103" t="s">
        <v>2488</v>
      </c>
      <c r="B110" s="140">
        <f>COUNT(B98:B109)</f>
        <v>12</v>
      </c>
      <c r="C110" s="131"/>
      <c r="D110" s="131"/>
      <c r="E110" s="132"/>
    </row>
  </sheetData>
  <mergeCells count="24">
    <mergeCell ref="D105:E105"/>
    <mergeCell ref="D106:E106"/>
    <mergeCell ref="D107:E107"/>
    <mergeCell ref="D108:E108"/>
    <mergeCell ref="D109:E109"/>
    <mergeCell ref="A73:E73"/>
    <mergeCell ref="A85:E85"/>
    <mergeCell ref="A93:B93"/>
    <mergeCell ref="A96:E96"/>
    <mergeCell ref="D104:E104"/>
    <mergeCell ref="D103:E103"/>
    <mergeCell ref="D98:E98"/>
    <mergeCell ref="D99:E99"/>
    <mergeCell ref="D100:E100"/>
    <mergeCell ref="D101:E101"/>
    <mergeCell ref="D102:E102"/>
    <mergeCell ref="D97:E97"/>
    <mergeCell ref="A1:E1"/>
    <mergeCell ref="A2:E2"/>
    <mergeCell ref="A7:E7"/>
    <mergeCell ref="C41:E41"/>
    <mergeCell ref="A43:E43"/>
    <mergeCell ref="C53:E53"/>
    <mergeCell ref="A55:E55"/>
  </mergeCells>
  <phoneticPr fontId="46" type="noConversion"/>
  <conditionalFormatting sqref="E73">
    <cfRule type="duplicateValues" dxfId="260" priority="206"/>
  </conditionalFormatting>
  <conditionalFormatting sqref="E73">
    <cfRule type="duplicateValues" dxfId="259" priority="205"/>
  </conditionalFormatting>
  <conditionalFormatting sqref="E73">
    <cfRule type="duplicateValues" dxfId="258" priority="207"/>
  </conditionalFormatting>
  <conditionalFormatting sqref="E110:E1048576 E83:E85 E71:E72 E1:E7 E91:E97 E41:E43 E53:E55">
    <cfRule type="duplicateValues" dxfId="257" priority="208"/>
  </conditionalFormatting>
  <conditionalFormatting sqref="E110:E1048576 E71:E73 E1:E7 E83:E85 E91:E97 E53:E55 E41:E43">
    <cfRule type="duplicateValues" dxfId="256" priority="209"/>
    <cfRule type="duplicateValues" dxfId="255" priority="210"/>
  </conditionalFormatting>
  <conditionalFormatting sqref="E47">
    <cfRule type="duplicateValues" dxfId="254" priority="202"/>
  </conditionalFormatting>
  <conditionalFormatting sqref="E47">
    <cfRule type="duplicateValues" dxfId="253" priority="203"/>
    <cfRule type="duplicateValues" dxfId="252" priority="204"/>
  </conditionalFormatting>
  <conditionalFormatting sqref="E46">
    <cfRule type="duplicateValues" dxfId="251" priority="199"/>
  </conditionalFormatting>
  <conditionalFormatting sqref="E46">
    <cfRule type="duplicateValues" dxfId="250" priority="200"/>
    <cfRule type="duplicateValues" dxfId="249" priority="201"/>
  </conditionalFormatting>
  <conditionalFormatting sqref="E78">
    <cfRule type="duplicateValues" dxfId="248" priority="211"/>
    <cfRule type="duplicateValues" dxfId="247" priority="212"/>
  </conditionalFormatting>
  <conditionalFormatting sqref="E78">
    <cfRule type="duplicateValues" dxfId="246" priority="213"/>
  </conditionalFormatting>
  <conditionalFormatting sqref="E110:E1048576 E1:E7 E78:E79 E71:E73 E83:E85 E91:E97 E41:E43 E45:E47 E53:E55">
    <cfRule type="duplicateValues" dxfId="245" priority="214"/>
  </conditionalFormatting>
  <conditionalFormatting sqref="E45">
    <cfRule type="duplicateValues" dxfId="244" priority="215"/>
  </conditionalFormatting>
  <conditionalFormatting sqref="E45">
    <cfRule type="duplicateValues" dxfId="243" priority="216"/>
    <cfRule type="duplicateValues" dxfId="242" priority="217"/>
  </conditionalFormatting>
  <conditionalFormatting sqref="B111:B1048576">
    <cfRule type="duplicateValues" dxfId="241" priority="218"/>
    <cfRule type="duplicateValues" dxfId="240" priority="219"/>
  </conditionalFormatting>
  <conditionalFormatting sqref="E79">
    <cfRule type="duplicateValues" dxfId="239" priority="220"/>
    <cfRule type="duplicateValues" dxfId="238" priority="221"/>
  </conditionalFormatting>
  <conditionalFormatting sqref="E79">
    <cfRule type="duplicateValues" dxfId="237" priority="222"/>
  </conditionalFormatting>
  <conditionalFormatting sqref="E75 E32">
    <cfRule type="duplicateValues" dxfId="236" priority="223"/>
  </conditionalFormatting>
  <conditionalFormatting sqref="E75 E32">
    <cfRule type="duplicateValues" dxfId="235" priority="224"/>
    <cfRule type="duplicateValues" dxfId="234" priority="225"/>
  </conditionalFormatting>
  <conditionalFormatting sqref="B15">
    <cfRule type="duplicateValues" dxfId="233" priority="189"/>
  </conditionalFormatting>
  <conditionalFormatting sqref="B15">
    <cfRule type="duplicateValues" dxfId="232" priority="190"/>
    <cfRule type="duplicateValues" dxfId="231" priority="191"/>
  </conditionalFormatting>
  <conditionalFormatting sqref="B15">
    <cfRule type="duplicateValues" dxfId="230" priority="192"/>
  </conditionalFormatting>
  <conditionalFormatting sqref="B15">
    <cfRule type="duplicateValues" dxfId="229" priority="193"/>
    <cfRule type="duplicateValues" dxfId="228" priority="194"/>
  </conditionalFormatting>
  <conditionalFormatting sqref="B15">
    <cfRule type="duplicateValues" dxfId="227" priority="195"/>
  </conditionalFormatting>
  <conditionalFormatting sqref="E15">
    <cfRule type="duplicateValues" dxfId="226" priority="196"/>
  </conditionalFormatting>
  <conditionalFormatting sqref="E15">
    <cfRule type="duplicateValues" dxfId="225" priority="197"/>
    <cfRule type="duplicateValues" dxfId="224" priority="198"/>
  </conditionalFormatting>
  <conditionalFormatting sqref="E26">
    <cfRule type="duplicateValues" dxfId="223" priority="226"/>
  </conditionalFormatting>
  <conditionalFormatting sqref="E26">
    <cfRule type="duplicateValues" dxfId="222" priority="227"/>
    <cfRule type="duplicateValues" dxfId="221" priority="228"/>
  </conditionalFormatting>
  <conditionalFormatting sqref="B98">
    <cfRule type="duplicateValues" dxfId="220" priority="187"/>
  </conditionalFormatting>
  <conditionalFormatting sqref="B98">
    <cfRule type="duplicateValues" dxfId="219" priority="188"/>
  </conditionalFormatting>
  <conditionalFormatting sqref="E98">
    <cfRule type="duplicateValues" dxfId="218" priority="183"/>
  </conditionalFormatting>
  <conditionalFormatting sqref="E98">
    <cfRule type="duplicateValues" dxfId="217" priority="184"/>
    <cfRule type="duplicateValues" dxfId="216" priority="185"/>
  </conditionalFormatting>
  <conditionalFormatting sqref="E98">
    <cfRule type="duplicateValues" dxfId="215" priority="186"/>
  </conditionalFormatting>
  <conditionalFormatting sqref="E58">
    <cfRule type="duplicateValues" dxfId="214" priority="173"/>
  </conditionalFormatting>
  <conditionalFormatting sqref="E58">
    <cfRule type="duplicateValues" dxfId="213" priority="174"/>
    <cfRule type="duplicateValues" dxfId="212" priority="175"/>
  </conditionalFormatting>
  <conditionalFormatting sqref="B25">
    <cfRule type="duplicateValues" dxfId="211" priority="172"/>
  </conditionalFormatting>
  <conditionalFormatting sqref="E25">
    <cfRule type="duplicateValues" dxfId="210" priority="169"/>
  </conditionalFormatting>
  <conditionalFormatting sqref="E25">
    <cfRule type="duplicateValues" dxfId="209" priority="170"/>
    <cfRule type="duplicateValues" dxfId="208" priority="171"/>
  </conditionalFormatting>
  <conditionalFormatting sqref="B25">
    <cfRule type="duplicateValues" dxfId="207" priority="168"/>
  </conditionalFormatting>
  <conditionalFormatting sqref="E25">
    <cfRule type="duplicateValues" dxfId="206" priority="167"/>
  </conditionalFormatting>
  <conditionalFormatting sqref="E58">
    <cfRule type="duplicateValues" dxfId="205" priority="176"/>
  </conditionalFormatting>
  <conditionalFormatting sqref="B58 B25">
    <cfRule type="duplicateValues" dxfId="204" priority="177"/>
  </conditionalFormatting>
  <conditionalFormatting sqref="B58">
    <cfRule type="duplicateValues" dxfId="203" priority="178"/>
  </conditionalFormatting>
  <conditionalFormatting sqref="B14">
    <cfRule type="duplicateValues" dxfId="202" priority="179"/>
  </conditionalFormatting>
  <conditionalFormatting sqref="E14">
    <cfRule type="duplicateValues" dxfId="201" priority="180"/>
  </conditionalFormatting>
  <conditionalFormatting sqref="E14">
    <cfRule type="duplicateValues" dxfId="200" priority="181"/>
    <cfRule type="duplicateValues" dxfId="199" priority="182"/>
  </conditionalFormatting>
  <conditionalFormatting sqref="E57">
    <cfRule type="duplicateValues" dxfId="198" priority="158"/>
  </conditionalFormatting>
  <conditionalFormatting sqref="E57">
    <cfRule type="duplicateValues" dxfId="197" priority="159"/>
    <cfRule type="duplicateValues" dxfId="196" priority="160"/>
  </conditionalFormatting>
  <conditionalFormatting sqref="B27">
    <cfRule type="duplicateValues" dxfId="195" priority="157"/>
  </conditionalFormatting>
  <conditionalFormatting sqref="E27">
    <cfRule type="duplicateValues" dxfId="194" priority="154"/>
  </conditionalFormatting>
  <conditionalFormatting sqref="E27">
    <cfRule type="duplicateValues" dxfId="193" priority="155"/>
    <cfRule type="duplicateValues" dxfId="192" priority="156"/>
  </conditionalFormatting>
  <conditionalFormatting sqref="B27">
    <cfRule type="duplicateValues" dxfId="191" priority="153"/>
  </conditionalFormatting>
  <conditionalFormatting sqref="E27">
    <cfRule type="duplicateValues" dxfId="190" priority="152"/>
  </conditionalFormatting>
  <conditionalFormatting sqref="E57">
    <cfRule type="duplicateValues" dxfId="189" priority="161"/>
  </conditionalFormatting>
  <conditionalFormatting sqref="B57 B27">
    <cfRule type="duplicateValues" dxfId="188" priority="162"/>
  </conditionalFormatting>
  <conditionalFormatting sqref="B57">
    <cfRule type="duplicateValues" dxfId="187" priority="163"/>
  </conditionalFormatting>
  <conditionalFormatting sqref="E37">
    <cfRule type="duplicateValues" dxfId="186" priority="164"/>
  </conditionalFormatting>
  <conditionalFormatting sqref="E37">
    <cfRule type="duplicateValues" dxfId="185" priority="165"/>
    <cfRule type="duplicateValues" dxfId="184" priority="166"/>
  </conditionalFormatting>
  <conditionalFormatting sqref="E36 E39:E40">
    <cfRule type="duplicateValues" dxfId="183" priority="139"/>
    <cfRule type="duplicateValues" dxfId="182" priority="140"/>
  </conditionalFormatting>
  <conditionalFormatting sqref="E36 E39:E40">
    <cfRule type="duplicateValues" dxfId="181" priority="141"/>
  </conditionalFormatting>
  <conditionalFormatting sqref="B77">
    <cfRule type="duplicateValues" dxfId="180" priority="142"/>
  </conditionalFormatting>
  <conditionalFormatting sqref="B77">
    <cfRule type="duplicateValues" dxfId="179" priority="143"/>
    <cfRule type="duplicateValues" dxfId="178" priority="144"/>
  </conditionalFormatting>
  <conditionalFormatting sqref="E76">
    <cfRule type="duplicateValues" dxfId="177" priority="145"/>
    <cfRule type="duplicateValues" dxfId="176" priority="146"/>
  </conditionalFormatting>
  <conditionalFormatting sqref="E76">
    <cfRule type="duplicateValues" dxfId="175" priority="147"/>
  </conditionalFormatting>
  <conditionalFormatting sqref="B77">
    <cfRule type="duplicateValues" dxfId="174" priority="148"/>
  </conditionalFormatting>
  <conditionalFormatting sqref="E77">
    <cfRule type="duplicateValues" dxfId="173" priority="149"/>
  </conditionalFormatting>
  <conditionalFormatting sqref="E77">
    <cfRule type="duplicateValues" dxfId="172" priority="150"/>
    <cfRule type="duplicateValues" dxfId="171" priority="151"/>
  </conditionalFormatting>
  <conditionalFormatting sqref="B34">
    <cfRule type="duplicateValues" dxfId="170" priority="129"/>
  </conditionalFormatting>
  <conditionalFormatting sqref="B34">
    <cfRule type="duplicateValues" dxfId="169" priority="130"/>
    <cfRule type="duplicateValues" dxfId="168" priority="131"/>
  </conditionalFormatting>
  <conditionalFormatting sqref="B34">
    <cfRule type="duplicateValues" dxfId="167" priority="132"/>
  </conditionalFormatting>
  <conditionalFormatting sqref="B34">
    <cfRule type="duplicateValues" dxfId="166" priority="133"/>
    <cfRule type="duplicateValues" dxfId="165" priority="134"/>
  </conditionalFormatting>
  <conditionalFormatting sqref="B34">
    <cfRule type="duplicateValues" dxfId="164" priority="135"/>
  </conditionalFormatting>
  <conditionalFormatting sqref="E34">
    <cfRule type="duplicateValues" dxfId="163" priority="136"/>
  </conditionalFormatting>
  <conditionalFormatting sqref="E34">
    <cfRule type="duplicateValues" dxfId="162" priority="137"/>
    <cfRule type="duplicateValues" dxfId="161" priority="138"/>
  </conditionalFormatting>
  <conditionalFormatting sqref="E50">
    <cfRule type="duplicateValues" dxfId="160" priority="118"/>
  </conditionalFormatting>
  <conditionalFormatting sqref="E50">
    <cfRule type="duplicateValues" dxfId="159" priority="119"/>
    <cfRule type="duplicateValues" dxfId="158" priority="120"/>
  </conditionalFormatting>
  <conditionalFormatting sqref="E48">
    <cfRule type="duplicateValues" dxfId="157" priority="115"/>
  </conditionalFormatting>
  <conditionalFormatting sqref="E48">
    <cfRule type="duplicateValues" dxfId="156" priority="116"/>
    <cfRule type="duplicateValues" dxfId="155" priority="117"/>
  </conditionalFormatting>
  <conditionalFormatting sqref="E48:E50">
    <cfRule type="duplicateValues" dxfId="154" priority="121"/>
  </conditionalFormatting>
  <conditionalFormatting sqref="B87:B88">
    <cfRule type="duplicateValues" dxfId="153" priority="122"/>
  </conditionalFormatting>
  <conditionalFormatting sqref="E87:E88">
    <cfRule type="duplicateValues" dxfId="152" priority="123"/>
  </conditionalFormatting>
  <conditionalFormatting sqref="E87:E88">
    <cfRule type="duplicateValues" dxfId="151" priority="124"/>
    <cfRule type="duplicateValues" dxfId="150" priority="125"/>
  </conditionalFormatting>
  <conditionalFormatting sqref="E49">
    <cfRule type="duplicateValues" dxfId="149" priority="126"/>
  </conditionalFormatting>
  <conditionalFormatting sqref="E49">
    <cfRule type="duplicateValues" dxfId="148" priority="127"/>
    <cfRule type="duplicateValues" dxfId="147" priority="128"/>
  </conditionalFormatting>
  <conditionalFormatting sqref="E52">
    <cfRule type="duplicateValues" dxfId="146" priority="111"/>
  </conditionalFormatting>
  <conditionalFormatting sqref="E52">
    <cfRule type="duplicateValues" dxfId="145" priority="112"/>
  </conditionalFormatting>
  <conditionalFormatting sqref="E52">
    <cfRule type="duplicateValues" dxfId="144" priority="113"/>
    <cfRule type="duplicateValues" dxfId="143" priority="114"/>
  </conditionalFormatting>
  <conditionalFormatting sqref="E13">
    <cfRule type="duplicateValues" dxfId="142" priority="108"/>
  </conditionalFormatting>
  <conditionalFormatting sqref="E13">
    <cfRule type="duplicateValues" dxfId="141" priority="109"/>
    <cfRule type="duplicateValues" dxfId="140" priority="110"/>
  </conditionalFormatting>
  <conditionalFormatting sqref="E23">
    <cfRule type="duplicateValues" dxfId="139" priority="105"/>
  </conditionalFormatting>
  <conditionalFormatting sqref="E23">
    <cfRule type="duplicateValues" dxfId="138" priority="106"/>
    <cfRule type="duplicateValues" dxfId="137" priority="107"/>
  </conditionalFormatting>
  <conditionalFormatting sqref="E33">
    <cfRule type="duplicateValues" dxfId="136" priority="102"/>
  </conditionalFormatting>
  <conditionalFormatting sqref="E33">
    <cfRule type="duplicateValues" dxfId="135" priority="103"/>
    <cfRule type="duplicateValues" dxfId="134" priority="104"/>
  </conditionalFormatting>
  <conditionalFormatting sqref="E99">
    <cfRule type="duplicateValues" dxfId="133" priority="98"/>
  </conditionalFormatting>
  <conditionalFormatting sqref="E99">
    <cfRule type="duplicateValues" dxfId="132" priority="99"/>
    <cfRule type="duplicateValues" dxfId="131" priority="100"/>
  </conditionalFormatting>
  <conditionalFormatting sqref="E99">
    <cfRule type="duplicateValues" dxfId="130" priority="101"/>
  </conditionalFormatting>
  <conditionalFormatting sqref="E12">
    <cfRule type="duplicateValues" dxfId="129" priority="95"/>
  </conditionalFormatting>
  <conditionalFormatting sqref="E12">
    <cfRule type="duplicateValues" dxfId="128" priority="96"/>
    <cfRule type="duplicateValues" dxfId="127" priority="97"/>
  </conditionalFormatting>
  <conditionalFormatting sqref="E11">
    <cfRule type="duplicateValues" dxfId="126" priority="92"/>
  </conditionalFormatting>
  <conditionalFormatting sqref="E11">
    <cfRule type="duplicateValues" dxfId="125" priority="93"/>
    <cfRule type="duplicateValues" dxfId="124" priority="94"/>
  </conditionalFormatting>
  <conditionalFormatting sqref="E31">
    <cfRule type="duplicateValues" dxfId="123" priority="89"/>
  </conditionalFormatting>
  <conditionalFormatting sqref="E31">
    <cfRule type="duplicateValues" dxfId="122" priority="90"/>
    <cfRule type="duplicateValues" dxfId="121" priority="91"/>
  </conditionalFormatting>
  <conditionalFormatting sqref="E80">
    <cfRule type="duplicateValues" dxfId="120" priority="86"/>
  </conditionalFormatting>
  <conditionalFormatting sqref="E80">
    <cfRule type="duplicateValues" dxfId="119" priority="87"/>
    <cfRule type="duplicateValues" dxfId="118" priority="88"/>
  </conditionalFormatting>
  <conditionalFormatting sqref="E24">
    <cfRule type="duplicateValues" dxfId="117" priority="83"/>
  </conditionalFormatting>
  <conditionalFormatting sqref="E24">
    <cfRule type="duplicateValues" dxfId="116" priority="84"/>
    <cfRule type="duplicateValues" dxfId="115" priority="85"/>
  </conditionalFormatting>
  <conditionalFormatting sqref="E10">
    <cfRule type="duplicateValues" dxfId="114" priority="80"/>
  </conditionalFormatting>
  <conditionalFormatting sqref="E10">
    <cfRule type="duplicateValues" dxfId="113" priority="81"/>
    <cfRule type="duplicateValues" dxfId="112" priority="82"/>
  </conditionalFormatting>
  <conditionalFormatting sqref="E89:E90 E51">
    <cfRule type="duplicateValues" dxfId="111" priority="77"/>
  </conditionalFormatting>
  <conditionalFormatting sqref="E89:E90 E51">
    <cfRule type="duplicateValues" dxfId="110" priority="78"/>
    <cfRule type="duplicateValues" dxfId="109" priority="79"/>
  </conditionalFormatting>
  <conditionalFormatting sqref="E59:E60 E22">
    <cfRule type="duplicateValues" dxfId="108" priority="74"/>
  </conditionalFormatting>
  <conditionalFormatting sqref="E59:E60 E22">
    <cfRule type="duplicateValues" dxfId="107" priority="75"/>
    <cfRule type="duplicateValues" dxfId="106" priority="76"/>
  </conditionalFormatting>
  <conditionalFormatting sqref="E29:E30">
    <cfRule type="duplicateValues" dxfId="105" priority="71"/>
  </conditionalFormatting>
  <conditionalFormatting sqref="E29:E30">
    <cfRule type="duplicateValues" dxfId="104" priority="72"/>
    <cfRule type="duplicateValues" dxfId="103" priority="73"/>
  </conditionalFormatting>
  <conditionalFormatting sqref="E28">
    <cfRule type="duplicateValues" dxfId="102" priority="68"/>
  </conditionalFormatting>
  <conditionalFormatting sqref="E28">
    <cfRule type="duplicateValues" dxfId="101" priority="69"/>
    <cfRule type="duplicateValues" dxfId="100" priority="70"/>
  </conditionalFormatting>
  <conditionalFormatting sqref="E21">
    <cfRule type="duplicateValues" dxfId="99" priority="65"/>
  </conditionalFormatting>
  <conditionalFormatting sqref="E21">
    <cfRule type="duplicateValues" dxfId="98" priority="66"/>
    <cfRule type="duplicateValues" dxfId="97" priority="67"/>
  </conditionalFormatting>
  <conditionalFormatting sqref="E81">
    <cfRule type="duplicateValues" dxfId="96" priority="62"/>
  </conditionalFormatting>
  <conditionalFormatting sqref="E81">
    <cfRule type="duplicateValues" dxfId="95" priority="63"/>
    <cfRule type="duplicateValues" dxfId="94" priority="64"/>
  </conditionalFormatting>
  <conditionalFormatting sqref="E20">
    <cfRule type="duplicateValues" dxfId="93" priority="59"/>
  </conditionalFormatting>
  <conditionalFormatting sqref="E20">
    <cfRule type="duplicateValues" dxfId="92" priority="60"/>
    <cfRule type="duplicateValues" dxfId="91" priority="61"/>
  </conditionalFormatting>
  <conditionalFormatting sqref="E61 E9">
    <cfRule type="duplicateValues" dxfId="90" priority="229"/>
  </conditionalFormatting>
  <conditionalFormatting sqref="E61 E9">
    <cfRule type="duplicateValues" dxfId="89" priority="230"/>
    <cfRule type="duplicateValues" dxfId="88" priority="231"/>
  </conditionalFormatting>
  <conditionalFormatting sqref="B58 B25 B14">
    <cfRule type="duplicateValues" dxfId="87" priority="232"/>
  </conditionalFormatting>
  <conditionalFormatting sqref="B58 B25 B14">
    <cfRule type="duplicateValues" dxfId="86" priority="233"/>
    <cfRule type="duplicateValues" dxfId="85" priority="234"/>
  </conditionalFormatting>
  <conditionalFormatting sqref="B87:B88 B48:B50">
    <cfRule type="duplicateValues" dxfId="84" priority="235"/>
  </conditionalFormatting>
  <conditionalFormatting sqref="B87:B88 B48:B50">
    <cfRule type="duplicateValues" dxfId="83" priority="236"/>
    <cfRule type="duplicateValues" dxfId="82" priority="237"/>
  </conditionalFormatting>
  <conditionalFormatting sqref="B1:B1048576">
    <cfRule type="duplicateValues" dxfId="81" priority="51"/>
    <cfRule type="duplicateValues" dxfId="80" priority="55"/>
    <cfRule type="duplicateValues" dxfId="79" priority="56"/>
    <cfRule type="duplicateValues" dxfId="78" priority="58"/>
  </conditionalFormatting>
  <conditionalFormatting sqref="B1:B1048576">
    <cfRule type="duplicateValues" dxfId="77" priority="57"/>
  </conditionalFormatting>
  <conditionalFormatting sqref="B98">
    <cfRule type="duplicateValues" dxfId="76" priority="238"/>
    <cfRule type="duplicateValues" dxfId="75" priority="239"/>
  </conditionalFormatting>
  <conditionalFormatting sqref="E64:E66 E69:E70">
    <cfRule type="duplicateValues" dxfId="74" priority="52"/>
  </conditionalFormatting>
  <conditionalFormatting sqref="E64:E66 E69:E70">
    <cfRule type="duplicateValues" dxfId="73" priority="53"/>
    <cfRule type="duplicateValues" dxfId="72" priority="54"/>
  </conditionalFormatting>
  <conditionalFormatting sqref="E62:E63 E16:E19">
    <cfRule type="duplicateValues" dxfId="71" priority="240"/>
  </conditionalFormatting>
  <conditionalFormatting sqref="E62:E63 E16:E19">
    <cfRule type="duplicateValues" dxfId="70" priority="241"/>
    <cfRule type="duplicateValues" dxfId="69" priority="242"/>
  </conditionalFormatting>
  <conditionalFormatting sqref="B59:B70 B26 B16:B24 B9:B13">
    <cfRule type="duplicateValues" dxfId="68" priority="243"/>
  </conditionalFormatting>
  <conditionalFormatting sqref="E82 E35">
    <cfRule type="duplicateValues" dxfId="67" priority="244"/>
  </conditionalFormatting>
  <conditionalFormatting sqref="E82 E35">
    <cfRule type="duplicateValues" dxfId="66" priority="245"/>
    <cfRule type="duplicateValues" dxfId="65" priority="246"/>
  </conditionalFormatting>
  <conditionalFormatting sqref="B75 B28:B33 B80:B82 B35">
    <cfRule type="duplicateValues" dxfId="64" priority="247"/>
  </conditionalFormatting>
  <conditionalFormatting sqref="E76 E36 E39:E40">
    <cfRule type="duplicateValues" dxfId="63" priority="248"/>
  </conditionalFormatting>
  <conditionalFormatting sqref="B76:B77 B36:B40">
    <cfRule type="duplicateValues" dxfId="62" priority="249"/>
  </conditionalFormatting>
  <conditionalFormatting sqref="B76:B77 B36:B40">
    <cfRule type="duplicateValues" dxfId="61" priority="250"/>
    <cfRule type="duplicateValues" dxfId="60" priority="251"/>
  </conditionalFormatting>
  <conditionalFormatting sqref="B76 B36:B40">
    <cfRule type="duplicateValues" dxfId="59" priority="252"/>
  </conditionalFormatting>
  <conditionalFormatting sqref="B89:B90 B51:B52">
    <cfRule type="duplicateValues" dxfId="58" priority="253"/>
  </conditionalFormatting>
  <conditionalFormatting sqref="B99:B1048576 B83:B86 B78:B79 B71:B74 B89:B97 B1:B8 B41:B47 B51:B56">
    <cfRule type="duplicateValues" dxfId="57" priority="254"/>
  </conditionalFormatting>
  <conditionalFormatting sqref="B110:B1048576 B92:B96 B78:B79 B84:B85 B72:B73 B54:B55 B42:B43 B89:B90 B51:B52 B45:B47 B1:B7">
    <cfRule type="duplicateValues" dxfId="56" priority="255"/>
  </conditionalFormatting>
  <conditionalFormatting sqref="B99:B1048576 B59:B75 B89:B97 B1:B13 B16:B24 B26 B28:B33 B41:B47 B78:B86 B35 B51:B56">
    <cfRule type="duplicateValues" dxfId="55" priority="256"/>
  </conditionalFormatting>
  <conditionalFormatting sqref="B99:B1048576 B59:B75 B89:B97 B1:B13 B16:B24 B26 B28:B33 B41:B47 B78:B86 B35 B51:B56">
    <cfRule type="duplicateValues" dxfId="54" priority="257"/>
    <cfRule type="duplicateValues" dxfId="53" priority="258"/>
  </conditionalFormatting>
  <conditionalFormatting sqref="E100">
    <cfRule type="duplicateValues" dxfId="52" priority="47"/>
  </conditionalFormatting>
  <conditionalFormatting sqref="E100">
    <cfRule type="duplicateValues" dxfId="51" priority="48"/>
    <cfRule type="duplicateValues" dxfId="50" priority="49"/>
  </conditionalFormatting>
  <conditionalFormatting sqref="E100">
    <cfRule type="duplicateValues" dxfId="49" priority="50"/>
  </conditionalFormatting>
  <conditionalFormatting sqref="E101">
    <cfRule type="duplicateValues" dxfId="48" priority="43"/>
  </conditionalFormatting>
  <conditionalFormatting sqref="E101">
    <cfRule type="duplicateValues" dxfId="47" priority="44"/>
    <cfRule type="duplicateValues" dxfId="46" priority="45"/>
  </conditionalFormatting>
  <conditionalFormatting sqref="E101">
    <cfRule type="duplicateValues" dxfId="45" priority="46"/>
  </conditionalFormatting>
  <conditionalFormatting sqref="E102">
    <cfRule type="duplicateValues" dxfId="44" priority="39"/>
  </conditionalFormatting>
  <conditionalFormatting sqref="E102">
    <cfRule type="duplicateValues" dxfId="43" priority="40"/>
    <cfRule type="duplicateValues" dxfId="42" priority="41"/>
  </conditionalFormatting>
  <conditionalFormatting sqref="E102">
    <cfRule type="duplicateValues" dxfId="41" priority="42"/>
  </conditionalFormatting>
  <conditionalFormatting sqref="E103">
    <cfRule type="duplicateValues" dxfId="40" priority="35"/>
  </conditionalFormatting>
  <conditionalFormatting sqref="E103">
    <cfRule type="duplicateValues" dxfId="39" priority="36"/>
    <cfRule type="duplicateValues" dxfId="38" priority="37"/>
  </conditionalFormatting>
  <conditionalFormatting sqref="E103">
    <cfRule type="duplicateValues" dxfId="37" priority="38"/>
  </conditionalFormatting>
  <conditionalFormatting sqref="E104">
    <cfRule type="duplicateValues" dxfId="36" priority="31"/>
  </conditionalFormatting>
  <conditionalFormatting sqref="E104">
    <cfRule type="duplicateValues" dxfId="35" priority="32"/>
    <cfRule type="duplicateValues" dxfId="34" priority="33"/>
  </conditionalFormatting>
  <conditionalFormatting sqref="E104">
    <cfRule type="duplicateValues" dxfId="33" priority="34"/>
  </conditionalFormatting>
  <conditionalFormatting sqref="E105">
    <cfRule type="duplicateValues" dxfId="32" priority="27"/>
  </conditionalFormatting>
  <conditionalFormatting sqref="E105">
    <cfRule type="duplicateValues" dxfId="31" priority="28"/>
    <cfRule type="duplicateValues" dxfId="30" priority="29"/>
  </conditionalFormatting>
  <conditionalFormatting sqref="E105">
    <cfRule type="duplicateValues" dxfId="29" priority="30"/>
  </conditionalFormatting>
  <conditionalFormatting sqref="E106">
    <cfRule type="duplicateValues" dxfId="28" priority="23"/>
  </conditionalFormatting>
  <conditionalFormatting sqref="E106">
    <cfRule type="duplicateValues" dxfId="27" priority="24"/>
    <cfRule type="duplicateValues" dxfId="26" priority="25"/>
  </conditionalFormatting>
  <conditionalFormatting sqref="E106">
    <cfRule type="duplicateValues" dxfId="25" priority="26"/>
  </conditionalFormatting>
  <conditionalFormatting sqref="E107">
    <cfRule type="duplicateValues" dxfId="24" priority="19"/>
  </conditionalFormatting>
  <conditionalFormatting sqref="E107">
    <cfRule type="duplicateValues" dxfId="23" priority="20"/>
    <cfRule type="duplicateValues" dxfId="22" priority="21"/>
  </conditionalFormatting>
  <conditionalFormatting sqref="E107">
    <cfRule type="duplicateValues" dxfId="21" priority="22"/>
  </conditionalFormatting>
  <conditionalFormatting sqref="E108">
    <cfRule type="duplicateValues" dxfId="20" priority="15"/>
  </conditionalFormatting>
  <conditionalFormatting sqref="E108">
    <cfRule type="duplicateValues" dxfId="19" priority="16"/>
    <cfRule type="duplicateValues" dxfId="18" priority="17"/>
  </conditionalFormatting>
  <conditionalFormatting sqref="E108">
    <cfRule type="duplicateValues" dxfId="17" priority="18"/>
  </conditionalFormatting>
  <conditionalFormatting sqref="E109">
    <cfRule type="duplicateValues" dxfId="16" priority="11"/>
  </conditionalFormatting>
  <conditionalFormatting sqref="E109">
    <cfRule type="duplicateValues" dxfId="15" priority="12"/>
    <cfRule type="duplicateValues" dxfId="14" priority="13"/>
  </conditionalFormatting>
  <conditionalFormatting sqref="E109">
    <cfRule type="duplicateValues" dxfId="13" priority="14"/>
  </conditionalFormatting>
  <conditionalFormatting sqref="B111:B1048576">
    <cfRule type="duplicateValues" dxfId="12" priority="10"/>
  </conditionalFormatting>
  <conditionalFormatting sqref="B57 B27">
    <cfRule type="duplicateValues" dxfId="11" priority="259"/>
    <cfRule type="duplicateValues" dxfId="10" priority="260"/>
  </conditionalFormatting>
  <conditionalFormatting sqref="B111:B1048576">
    <cfRule type="duplicateValues" dxfId="9" priority="9"/>
  </conditionalFormatting>
  <conditionalFormatting sqref="B99:B109">
    <cfRule type="duplicateValues" dxfId="8" priority="261"/>
  </conditionalFormatting>
  <conditionalFormatting sqref="E67:E68">
    <cfRule type="duplicateValues" dxfId="7" priority="6"/>
  </conditionalFormatting>
  <conditionalFormatting sqref="E67:E68">
    <cfRule type="duplicateValues" dxfId="6" priority="7"/>
    <cfRule type="duplicateValues" dxfId="5" priority="8"/>
  </conditionalFormatting>
  <conditionalFormatting sqref="B1:B1048576">
    <cfRule type="duplicateValues" dxfId="4" priority="5"/>
  </conditionalFormatting>
  <conditionalFormatting sqref="B1:B1048576">
    <cfRule type="duplicateValues" dxfId="3" priority="4"/>
  </conditionalFormatting>
  <conditionalFormatting sqref="E38">
    <cfRule type="duplicateValues" dxfId="2" priority="3"/>
  </conditionalFormatting>
  <conditionalFormatting sqref="E3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1">
        <v>368</v>
      </c>
      <c r="B260" s="141" t="s">
        <v>2573</v>
      </c>
      <c r="C260" s="141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31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2426</v>
      </c>
      <c r="B1" s="195"/>
      <c r="C1" s="195"/>
      <c r="D1" s="195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4" t="s">
        <v>2436</v>
      </c>
      <c r="B18" s="195"/>
      <c r="C18" s="195"/>
      <c r="D18" s="195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15" priority="119326"/>
  </conditionalFormatting>
  <conditionalFormatting sqref="B33">
    <cfRule type="duplicateValues" dxfId="314" priority="119327"/>
    <cfRule type="duplicateValues" dxfId="313" priority="119328"/>
  </conditionalFormatting>
  <conditionalFormatting sqref="A33">
    <cfRule type="duplicateValues" dxfId="312" priority="119340"/>
  </conditionalFormatting>
  <conditionalFormatting sqref="A33">
    <cfRule type="duplicateValues" dxfId="311" priority="119341"/>
    <cfRule type="duplicateValues" dxfId="310" priority="119342"/>
  </conditionalFormatting>
  <conditionalFormatting sqref="B4:B8">
    <cfRule type="duplicateValues" dxfId="309" priority="6"/>
  </conditionalFormatting>
  <conditionalFormatting sqref="B4:B8">
    <cfRule type="duplicateValues" dxfId="308" priority="5"/>
  </conditionalFormatting>
  <conditionalFormatting sqref="A3:A8">
    <cfRule type="duplicateValues" dxfId="307" priority="3"/>
    <cfRule type="duplicateValues" dxfId="306" priority="4"/>
  </conditionalFormatting>
  <conditionalFormatting sqref="B3">
    <cfRule type="duplicateValues" dxfId="305" priority="2"/>
  </conditionalFormatting>
  <conditionalFormatting sqref="B3">
    <cfRule type="duplicateValues" dxfId="30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217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198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197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197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196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195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156.5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155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155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161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114.15079861111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53.6746064814797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3" priority="69"/>
  </conditionalFormatting>
  <conditionalFormatting sqref="E9:E1048576 E1:E2">
    <cfRule type="duplicateValues" dxfId="302" priority="99250"/>
  </conditionalFormatting>
  <conditionalFormatting sqref="E4">
    <cfRule type="duplicateValues" dxfId="301" priority="62"/>
  </conditionalFormatting>
  <conditionalFormatting sqref="E5:E8">
    <cfRule type="duplicateValues" dxfId="300" priority="60"/>
  </conditionalFormatting>
  <conditionalFormatting sqref="B12">
    <cfRule type="duplicateValues" dxfId="299" priority="34"/>
    <cfRule type="duplicateValues" dxfId="298" priority="35"/>
    <cfRule type="duplicateValues" dxfId="297" priority="36"/>
  </conditionalFormatting>
  <conditionalFormatting sqref="B12">
    <cfRule type="duplicateValues" dxfId="296" priority="33"/>
  </conditionalFormatting>
  <conditionalFormatting sqref="B12">
    <cfRule type="duplicateValues" dxfId="295" priority="31"/>
    <cfRule type="duplicateValues" dxfId="294" priority="32"/>
  </conditionalFormatting>
  <conditionalFormatting sqref="B12">
    <cfRule type="duplicateValues" dxfId="293" priority="28"/>
    <cfRule type="duplicateValues" dxfId="292" priority="29"/>
    <cfRule type="duplicateValues" dxfId="291" priority="30"/>
  </conditionalFormatting>
  <conditionalFormatting sqref="B12">
    <cfRule type="duplicateValues" dxfId="290" priority="27"/>
  </conditionalFormatting>
  <conditionalFormatting sqref="B12">
    <cfRule type="duplicateValues" dxfId="289" priority="25"/>
    <cfRule type="duplicateValues" dxfId="288" priority="26"/>
  </conditionalFormatting>
  <conditionalFormatting sqref="B12">
    <cfRule type="duplicateValues" dxfId="287" priority="24"/>
  </conditionalFormatting>
  <conditionalFormatting sqref="B12">
    <cfRule type="duplicateValues" dxfId="286" priority="21"/>
    <cfRule type="duplicateValues" dxfId="285" priority="22"/>
    <cfRule type="duplicateValues" dxfId="284" priority="23"/>
  </conditionalFormatting>
  <conditionalFormatting sqref="B12">
    <cfRule type="duplicateValues" dxfId="283" priority="20"/>
  </conditionalFormatting>
  <conditionalFormatting sqref="B12">
    <cfRule type="duplicateValues" dxfId="282" priority="19"/>
  </conditionalFormatting>
  <conditionalFormatting sqref="B14">
    <cfRule type="duplicateValues" dxfId="281" priority="18"/>
  </conditionalFormatting>
  <conditionalFormatting sqref="B14">
    <cfRule type="duplicateValues" dxfId="280" priority="15"/>
    <cfRule type="duplicateValues" dxfId="279" priority="16"/>
    <cfRule type="duplicateValues" dxfId="278" priority="17"/>
  </conditionalFormatting>
  <conditionalFormatting sqref="B14">
    <cfRule type="duplicateValues" dxfId="277" priority="13"/>
    <cfRule type="duplicateValues" dxfId="276" priority="14"/>
  </conditionalFormatting>
  <conditionalFormatting sqref="B14">
    <cfRule type="duplicateValues" dxfId="275" priority="10"/>
    <cfRule type="duplicateValues" dxfId="274" priority="11"/>
    <cfRule type="duplicateValues" dxfId="273" priority="12"/>
  </conditionalFormatting>
  <conditionalFormatting sqref="B14">
    <cfRule type="duplicateValues" dxfId="272" priority="9"/>
  </conditionalFormatting>
  <conditionalFormatting sqref="B14">
    <cfRule type="duplicateValues" dxfId="271" priority="8"/>
  </conditionalFormatting>
  <conditionalFormatting sqref="B14">
    <cfRule type="duplicateValues" dxfId="270" priority="7"/>
  </conditionalFormatting>
  <conditionalFormatting sqref="B14">
    <cfRule type="duplicateValues" dxfId="269" priority="4"/>
    <cfRule type="duplicateValues" dxfId="268" priority="5"/>
    <cfRule type="duplicateValues" dxfId="267" priority="6"/>
  </conditionalFormatting>
  <conditionalFormatting sqref="B14">
    <cfRule type="duplicateValues" dxfId="266" priority="2"/>
    <cfRule type="duplicateValues" dxfId="265" priority="3"/>
  </conditionalFormatting>
  <conditionalFormatting sqref="C14">
    <cfRule type="duplicateValues" dxfId="26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2">
        <v>7</v>
      </c>
      <c r="B2" s="143" t="s">
        <v>2030</v>
      </c>
      <c r="C2" s="143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2">
        <v>591</v>
      </c>
      <c r="B3" s="143" t="s">
        <v>507</v>
      </c>
      <c r="C3" s="143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2">
        <v>553</v>
      </c>
      <c r="B4" s="143" t="s">
        <v>544</v>
      </c>
      <c r="C4" s="143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6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2" priority="2"/>
  </conditionalFormatting>
  <conditionalFormatting sqref="B1:B1048576">
    <cfRule type="duplicateValues" dxfId="26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2021-04-24T19:19:47Z</dcterms:modified>
</cp:coreProperties>
</file>