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Efectivo'!$A$127:$E$138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1" i="1" l="1"/>
  <c r="G151" i="1"/>
  <c r="H151" i="1"/>
  <c r="I151" i="1"/>
  <c r="J151" i="1"/>
  <c r="K151" i="1"/>
  <c r="F141" i="1"/>
  <c r="G141" i="1"/>
  <c r="H141" i="1"/>
  <c r="I141" i="1"/>
  <c r="J141" i="1"/>
  <c r="K141" i="1"/>
  <c r="F153" i="1"/>
  <c r="G153" i="1"/>
  <c r="H153" i="1"/>
  <c r="I153" i="1"/>
  <c r="J153" i="1"/>
  <c r="K153" i="1"/>
  <c r="F150" i="1"/>
  <c r="G150" i="1"/>
  <c r="H150" i="1"/>
  <c r="I150" i="1"/>
  <c r="J150" i="1"/>
  <c r="K150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86" i="1"/>
  <c r="G186" i="1"/>
  <c r="H186" i="1"/>
  <c r="I186" i="1"/>
  <c r="J186" i="1"/>
  <c r="K186" i="1"/>
  <c r="F199" i="1"/>
  <c r="G199" i="1"/>
  <c r="H199" i="1"/>
  <c r="I199" i="1"/>
  <c r="J199" i="1"/>
  <c r="K199" i="1"/>
  <c r="F227" i="1"/>
  <c r="G227" i="1"/>
  <c r="H227" i="1"/>
  <c r="I227" i="1"/>
  <c r="J227" i="1"/>
  <c r="K227" i="1"/>
  <c r="F124" i="1"/>
  <c r="G124" i="1"/>
  <c r="H124" i="1"/>
  <c r="I124" i="1"/>
  <c r="J124" i="1"/>
  <c r="K124" i="1"/>
  <c r="F179" i="1"/>
  <c r="G179" i="1"/>
  <c r="H179" i="1"/>
  <c r="I179" i="1"/>
  <c r="J179" i="1"/>
  <c r="K179" i="1"/>
  <c r="F203" i="1"/>
  <c r="G203" i="1"/>
  <c r="H203" i="1"/>
  <c r="I203" i="1"/>
  <c r="J203" i="1"/>
  <c r="K203" i="1"/>
  <c r="F122" i="1"/>
  <c r="G122" i="1"/>
  <c r="H122" i="1"/>
  <c r="I122" i="1"/>
  <c r="J122" i="1"/>
  <c r="K122" i="1"/>
  <c r="F187" i="1"/>
  <c r="G187" i="1"/>
  <c r="H187" i="1"/>
  <c r="I187" i="1"/>
  <c r="J187" i="1"/>
  <c r="K187" i="1"/>
  <c r="F211" i="1"/>
  <c r="G211" i="1"/>
  <c r="H211" i="1"/>
  <c r="I211" i="1"/>
  <c r="J211" i="1"/>
  <c r="K211" i="1"/>
  <c r="F183" i="1"/>
  <c r="G183" i="1"/>
  <c r="H183" i="1"/>
  <c r="I183" i="1"/>
  <c r="J183" i="1"/>
  <c r="K183" i="1"/>
  <c r="F165" i="1"/>
  <c r="G165" i="1"/>
  <c r="H165" i="1"/>
  <c r="I165" i="1"/>
  <c r="J165" i="1"/>
  <c r="K165" i="1"/>
  <c r="F168" i="1"/>
  <c r="G168" i="1"/>
  <c r="H168" i="1"/>
  <c r="I168" i="1"/>
  <c r="J168" i="1"/>
  <c r="K168" i="1"/>
  <c r="F166" i="1"/>
  <c r="G166" i="1"/>
  <c r="H166" i="1"/>
  <c r="I166" i="1"/>
  <c r="J166" i="1"/>
  <c r="K166" i="1"/>
  <c r="F134" i="1"/>
  <c r="G134" i="1"/>
  <c r="H134" i="1"/>
  <c r="I134" i="1"/>
  <c r="J134" i="1"/>
  <c r="K134" i="1"/>
  <c r="F129" i="1"/>
  <c r="G129" i="1"/>
  <c r="H129" i="1"/>
  <c r="I129" i="1"/>
  <c r="J129" i="1"/>
  <c r="K129" i="1"/>
  <c r="F185" i="1"/>
  <c r="G185" i="1"/>
  <c r="H185" i="1"/>
  <c r="I185" i="1"/>
  <c r="J185" i="1"/>
  <c r="K185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21" i="1"/>
  <c r="G121" i="1"/>
  <c r="H121" i="1"/>
  <c r="I121" i="1"/>
  <c r="J121" i="1"/>
  <c r="K121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92" i="1"/>
  <c r="G192" i="1"/>
  <c r="H192" i="1"/>
  <c r="I192" i="1"/>
  <c r="J192" i="1"/>
  <c r="K192" i="1"/>
  <c r="F167" i="1"/>
  <c r="G167" i="1"/>
  <c r="H167" i="1"/>
  <c r="I167" i="1"/>
  <c r="J167" i="1"/>
  <c r="K167" i="1"/>
  <c r="F220" i="1"/>
  <c r="G220" i="1"/>
  <c r="H220" i="1"/>
  <c r="I220" i="1"/>
  <c r="J220" i="1"/>
  <c r="K220" i="1"/>
  <c r="A151" i="1"/>
  <c r="A141" i="1"/>
  <c r="A153" i="1"/>
  <c r="A150" i="1"/>
  <c r="A126" i="1"/>
  <c r="A127" i="1"/>
  <c r="A186" i="1"/>
  <c r="A199" i="1"/>
  <c r="A227" i="1"/>
  <c r="A124" i="1"/>
  <c r="A179" i="1"/>
  <c r="A203" i="1"/>
  <c r="A122" i="1"/>
  <c r="A187" i="1"/>
  <c r="A211" i="1"/>
  <c r="A183" i="1"/>
  <c r="A165" i="1"/>
  <c r="A168" i="1"/>
  <c r="A166" i="1"/>
  <c r="A134" i="1"/>
  <c r="A129" i="1"/>
  <c r="A185" i="1"/>
  <c r="A174" i="1"/>
  <c r="A175" i="1"/>
  <c r="A121" i="1"/>
  <c r="A163" i="1"/>
  <c r="A164" i="1"/>
  <c r="A192" i="1"/>
  <c r="A167" i="1"/>
  <c r="A220" i="1"/>
  <c r="B151" i="16"/>
  <c r="B138" i="16"/>
  <c r="B114" i="16"/>
  <c r="C109" i="16"/>
  <c r="C110" i="16"/>
  <c r="B69" i="16"/>
  <c r="B55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B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1" i="16"/>
  <c r="A121" i="16"/>
  <c r="C120" i="16"/>
  <c r="A120" i="16"/>
  <c r="C119" i="16"/>
  <c r="A119" i="16"/>
  <c r="C118" i="16"/>
  <c r="A118" i="16"/>
  <c r="A113" i="16"/>
  <c r="A112" i="16"/>
  <c r="A111" i="16"/>
  <c r="A110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A61" i="16"/>
  <c r="C60" i="16"/>
  <c r="A60" i="16"/>
  <c r="C59" i="16"/>
  <c r="A5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4" i="16" l="1"/>
  <c r="F82" i="1"/>
  <c r="G82" i="1"/>
  <c r="H82" i="1"/>
  <c r="I82" i="1"/>
  <c r="J82" i="1"/>
  <c r="K82" i="1"/>
  <c r="A82" i="1"/>
  <c r="A160" i="1"/>
  <c r="A156" i="1"/>
  <c r="A142" i="1"/>
  <c r="A123" i="1"/>
  <c r="A189" i="1"/>
  <c r="A130" i="1"/>
  <c r="A139" i="1"/>
  <c r="A190" i="1"/>
  <c r="A204" i="1"/>
  <c r="A157" i="1"/>
  <c r="A125" i="1"/>
  <c r="A210" i="1"/>
  <c r="A201" i="1"/>
  <c r="A140" i="1"/>
  <c r="A161" i="1"/>
  <c r="A191" i="1"/>
  <c r="A137" i="1"/>
  <c r="A138" i="1"/>
  <c r="A223" i="1"/>
  <c r="A222" i="1"/>
  <c r="A219" i="1"/>
  <c r="A216" i="1"/>
  <c r="A181" i="1"/>
  <c r="A169" i="1"/>
  <c r="A52" i="1"/>
  <c r="A197" i="1"/>
  <c r="A182" i="1"/>
  <c r="A91" i="1"/>
  <c r="A198" i="1"/>
  <c r="A205" i="1"/>
  <c r="F160" i="1"/>
  <c r="G160" i="1"/>
  <c r="H160" i="1"/>
  <c r="I160" i="1"/>
  <c r="J160" i="1"/>
  <c r="K160" i="1"/>
  <c r="F156" i="1"/>
  <c r="G156" i="1"/>
  <c r="H156" i="1"/>
  <c r="I156" i="1"/>
  <c r="J156" i="1"/>
  <c r="K156" i="1"/>
  <c r="F142" i="1"/>
  <c r="G142" i="1"/>
  <c r="H142" i="1"/>
  <c r="I142" i="1"/>
  <c r="J142" i="1"/>
  <c r="K142" i="1"/>
  <c r="F123" i="1"/>
  <c r="G123" i="1"/>
  <c r="H123" i="1"/>
  <c r="I123" i="1"/>
  <c r="J123" i="1"/>
  <c r="K123" i="1"/>
  <c r="F189" i="1"/>
  <c r="G189" i="1"/>
  <c r="H189" i="1"/>
  <c r="I189" i="1"/>
  <c r="J189" i="1"/>
  <c r="K189" i="1"/>
  <c r="F130" i="1"/>
  <c r="G130" i="1"/>
  <c r="H130" i="1"/>
  <c r="I130" i="1"/>
  <c r="J130" i="1"/>
  <c r="K130" i="1"/>
  <c r="F139" i="1"/>
  <c r="G139" i="1"/>
  <c r="H139" i="1"/>
  <c r="I139" i="1"/>
  <c r="J139" i="1"/>
  <c r="K139" i="1"/>
  <c r="F190" i="1"/>
  <c r="G190" i="1"/>
  <c r="H190" i="1"/>
  <c r="I190" i="1"/>
  <c r="J190" i="1"/>
  <c r="K190" i="1"/>
  <c r="F204" i="1"/>
  <c r="G204" i="1"/>
  <c r="H204" i="1"/>
  <c r="I204" i="1"/>
  <c r="J204" i="1"/>
  <c r="K204" i="1"/>
  <c r="F157" i="1"/>
  <c r="G157" i="1"/>
  <c r="H157" i="1"/>
  <c r="I157" i="1"/>
  <c r="J157" i="1"/>
  <c r="K157" i="1"/>
  <c r="F125" i="1"/>
  <c r="G125" i="1"/>
  <c r="H125" i="1"/>
  <c r="I125" i="1"/>
  <c r="J125" i="1"/>
  <c r="K125" i="1"/>
  <c r="F210" i="1"/>
  <c r="G210" i="1"/>
  <c r="H210" i="1"/>
  <c r="I210" i="1"/>
  <c r="J210" i="1"/>
  <c r="K210" i="1"/>
  <c r="F201" i="1"/>
  <c r="G201" i="1"/>
  <c r="H201" i="1"/>
  <c r="I201" i="1"/>
  <c r="J201" i="1"/>
  <c r="K201" i="1"/>
  <c r="F140" i="1"/>
  <c r="G140" i="1"/>
  <c r="H140" i="1"/>
  <c r="I140" i="1"/>
  <c r="J140" i="1"/>
  <c r="K140" i="1"/>
  <c r="F161" i="1"/>
  <c r="G161" i="1"/>
  <c r="H161" i="1"/>
  <c r="I161" i="1"/>
  <c r="J161" i="1"/>
  <c r="K161" i="1"/>
  <c r="F191" i="1"/>
  <c r="G191" i="1"/>
  <c r="H191" i="1"/>
  <c r="I191" i="1"/>
  <c r="J191" i="1"/>
  <c r="K191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19" i="1"/>
  <c r="G219" i="1"/>
  <c r="H219" i="1"/>
  <c r="I219" i="1"/>
  <c r="J219" i="1"/>
  <c r="K219" i="1"/>
  <c r="F216" i="1"/>
  <c r="G216" i="1"/>
  <c r="H216" i="1"/>
  <c r="I216" i="1"/>
  <c r="J216" i="1"/>
  <c r="K216" i="1"/>
  <c r="F181" i="1"/>
  <c r="G181" i="1"/>
  <c r="H181" i="1"/>
  <c r="I181" i="1"/>
  <c r="J181" i="1"/>
  <c r="K181" i="1"/>
  <c r="F169" i="1"/>
  <c r="G169" i="1"/>
  <c r="H169" i="1"/>
  <c r="I169" i="1"/>
  <c r="J169" i="1"/>
  <c r="K169" i="1"/>
  <c r="F52" i="1"/>
  <c r="G52" i="1"/>
  <c r="H52" i="1"/>
  <c r="I52" i="1"/>
  <c r="J52" i="1"/>
  <c r="K52" i="1"/>
  <c r="F197" i="1"/>
  <c r="G197" i="1"/>
  <c r="H197" i="1"/>
  <c r="I197" i="1"/>
  <c r="J197" i="1"/>
  <c r="K197" i="1"/>
  <c r="F182" i="1"/>
  <c r="G182" i="1"/>
  <c r="H182" i="1"/>
  <c r="I182" i="1"/>
  <c r="J182" i="1"/>
  <c r="K182" i="1"/>
  <c r="F91" i="1"/>
  <c r="G91" i="1"/>
  <c r="H91" i="1"/>
  <c r="I91" i="1"/>
  <c r="J91" i="1"/>
  <c r="K91" i="1"/>
  <c r="F198" i="1"/>
  <c r="G198" i="1"/>
  <c r="H198" i="1"/>
  <c r="I198" i="1"/>
  <c r="J198" i="1"/>
  <c r="K198" i="1"/>
  <c r="F205" i="1"/>
  <c r="G205" i="1"/>
  <c r="H205" i="1"/>
  <c r="I205" i="1"/>
  <c r="J205" i="1"/>
  <c r="K205" i="1"/>
  <c r="A215" i="1" l="1"/>
  <c r="A117" i="1"/>
  <c r="A221" i="1"/>
  <c r="A224" i="1"/>
  <c r="A217" i="1"/>
  <c r="A162" i="1"/>
  <c r="A34" i="1"/>
  <c r="A36" i="1"/>
  <c r="A40" i="1"/>
  <c r="A114" i="1"/>
  <c r="A184" i="1"/>
  <c r="A56" i="1"/>
  <c r="A115" i="1"/>
  <c r="A31" i="1"/>
  <c r="A195" i="1"/>
  <c r="A100" i="1"/>
  <c r="A76" i="1"/>
  <c r="A193" i="1"/>
  <c r="A90" i="1"/>
  <c r="A87" i="1"/>
  <c r="F215" i="1"/>
  <c r="G215" i="1"/>
  <c r="H215" i="1"/>
  <c r="I215" i="1"/>
  <c r="J215" i="1"/>
  <c r="K215" i="1"/>
  <c r="F117" i="1"/>
  <c r="G117" i="1"/>
  <c r="H117" i="1"/>
  <c r="I117" i="1"/>
  <c r="J117" i="1"/>
  <c r="K117" i="1"/>
  <c r="F221" i="1"/>
  <c r="G221" i="1"/>
  <c r="H221" i="1"/>
  <c r="I221" i="1"/>
  <c r="J221" i="1"/>
  <c r="K221" i="1"/>
  <c r="F224" i="1"/>
  <c r="G224" i="1"/>
  <c r="H224" i="1"/>
  <c r="I224" i="1"/>
  <c r="J224" i="1"/>
  <c r="K224" i="1"/>
  <c r="F217" i="1"/>
  <c r="G217" i="1"/>
  <c r="H217" i="1"/>
  <c r="I217" i="1"/>
  <c r="J217" i="1"/>
  <c r="K217" i="1"/>
  <c r="F162" i="1"/>
  <c r="G162" i="1"/>
  <c r="H162" i="1"/>
  <c r="I162" i="1"/>
  <c r="J162" i="1"/>
  <c r="K162" i="1"/>
  <c r="F34" i="1"/>
  <c r="G34" i="1"/>
  <c r="H34" i="1"/>
  <c r="I34" i="1"/>
  <c r="J34" i="1"/>
  <c r="K34" i="1"/>
  <c r="F36" i="1"/>
  <c r="G36" i="1"/>
  <c r="H36" i="1"/>
  <c r="I36" i="1"/>
  <c r="J36" i="1"/>
  <c r="K36" i="1"/>
  <c r="F40" i="1"/>
  <c r="G40" i="1"/>
  <c r="H40" i="1"/>
  <c r="I40" i="1"/>
  <c r="J40" i="1"/>
  <c r="K40" i="1"/>
  <c r="F114" i="1"/>
  <c r="G114" i="1"/>
  <c r="H114" i="1"/>
  <c r="I114" i="1"/>
  <c r="J114" i="1"/>
  <c r="K114" i="1"/>
  <c r="F184" i="1"/>
  <c r="G184" i="1"/>
  <c r="H184" i="1"/>
  <c r="I184" i="1"/>
  <c r="J184" i="1"/>
  <c r="K184" i="1"/>
  <c r="F56" i="1"/>
  <c r="G56" i="1"/>
  <c r="H56" i="1"/>
  <c r="I56" i="1"/>
  <c r="J56" i="1"/>
  <c r="K56" i="1"/>
  <c r="F115" i="1"/>
  <c r="G115" i="1"/>
  <c r="H115" i="1"/>
  <c r="I115" i="1"/>
  <c r="J115" i="1"/>
  <c r="K115" i="1"/>
  <c r="F31" i="1"/>
  <c r="G31" i="1"/>
  <c r="H31" i="1"/>
  <c r="I31" i="1"/>
  <c r="J31" i="1"/>
  <c r="K31" i="1"/>
  <c r="F195" i="1"/>
  <c r="G195" i="1"/>
  <c r="H195" i="1"/>
  <c r="I195" i="1"/>
  <c r="J195" i="1"/>
  <c r="K195" i="1"/>
  <c r="F100" i="1"/>
  <c r="G100" i="1"/>
  <c r="H100" i="1"/>
  <c r="I100" i="1"/>
  <c r="J100" i="1"/>
  <c r="K100" i="1"/>
  <c r="F76" i="1"/>
  <c r="G76" i="1"/>
  <c r="H76" i="1"/>
  <c r="I76" i="1"/>
  <c r="J76" i="1"/>
  <c r="K76" i="1"/>
  <c r="F193" i="1"/>
  <c r="G193" i="1"/>
  <c r="H193" i="1"/>
  <c r="I193" i="1"/>
  <c r="J193" i="1"/>
  <c r="K193" i="1"/>
  <c r="F90" i="1"/>
  <c r="G90" i="1"/>
  <c r="H90" i="1"/>
  <c r="I90" i="1"/>
  <c r="J90" i="1"/>
  <c r="K90" i="1"/>
  <c r="F87" i="1"/>
  <c r="G87" i="1"/>
  <c r="H87" i="1"/>
  <c r="I87" i="1"/>
  <c r="J87" i="1"/>
  <c r="K87" i="1"/>
  <c r="F11" i="1" l="1"/>
  <c r="G11" i="1"/>
  <c r="H11" i="1"/>
  <c r="I11" i="1"/>
  <c r="J11" i="1"/>
  <c r="K11" i="1"/>
  <c r="F116" i="1"/>
  <c r="G116" i="1"/>
  <c r="H116" i="1"/>
  <c r="I116" i="1"/>
  <c r="J116" i="1"/>
  <c r="K116" i="1"/>
  <c r="F49" i="1"/>
  <c r="G49" i="1"/>
  <c r="H49" i="1"/>
  <c r="I49" i="1"/>
  <c r="J49" i="1"/>
  <c r="K49" i="1"/>
  <c r="F35" i="1"/>
  <c r="G35" i="1"/>
  <c r="H35" i="1"/>
  <c r="I35" i="1"/>
  <c r="J35" i="1"/>
  <c r="K35" i="1"/>
  <c r="F39" i="1"/>
  <c r="G39" i="1"/>
  <c r="H39" i="1"/>
  <c r="I39" i="1"/>
  <c r="J39" i="1"/>
  <c r="K39" i="1"/>
  <c r="F104" i="1"/>
  <c r="G104" i="1"/>
  <c r="H104" i="1"/>
  <c r="I104" i="1"/>
  <c r="J104" i="1"/>
  <c r="K104" i="1"/>
  <c r="F38" i="1"/>
  <c r="G38" i="1"/>
  <c r="H38" i="1"/>
  <c r="I38" i="1"/>
  <c r="J38" i="1"/>
  <c r="K38" i="1"/>
  <c r="F85" i="1"/>
  <c r="G85" i="1"/>
  <c r="H85" i="1"/>
  <c r="I85" i="1"/>
  <c r="J85" i="1"/>
  <c r="K85" i="1"/>
  <c r="F118" i="1"/>
  <c r="G118" i="1"/>
  <c r="H118" i="1"/>
  <c r="I118" i="1"/>
  <c r="J118" i="1"/>
  <c r="K118" i="1"/>
  <c r="A11" i="1"/>
  <c r="A116" i="1"/>
  <c r="A49" i="1"/>
  <c r="A35" i="1"/>
  <c r="A39" i="1"/>
  <c r="A104" i="1"/>
  <c r="A38" i="1"/>
  <c r="A85" i="1"/>
  <c r="A118" i="1"/>
  <c r="F30" i="1" l="1"/>
  <c r="G30" i="1"/>
  <c r="H30" i="1"/>
  <c r="I30" i="1"/>
  <c r="J30" i="1"/>
  <c r="K30" i="1"/>
  <c r="A30" i="1"/>
  <c r="F113" i="1" l="1"/>
  <c r="G113" i="1"/>
  <c r="H113" i="1"/>
  <c r="I113" i="1"/>
  <c r="J113" i="1"/>
  <c r="K113" i="1"/>
  <c r="F158" i="1"/>
  <c r="G158" i="1"/>
  <c r="H158" i="1"/>
  <c r="I158" i="1"/>
  <c r="J158" i="1"/>
  <c r="K158" i="1"/>
  <c r="F53" i="1"/>
  <c r="G53" i="1"/>
  <c r="H53" i="1"/>
  <c r="I53" i="1"/>
  <c r="J53" i="1"/>
  <c r="K53" i="1"/>
  <c r="F148" i="1"/>
  <c r="G148" i="1"/>
  <c r="H148" i="1"/>
  <c r="I148" i="1"/>
  <c r="J148" i="1"/>
  <c r="K148" i="1"/>
  <c r="A113" i="1"/>
  <c r="A158" i="1"/>
  <c r="A53" i="1"/>
  <c r="A148" i="1"/>
  <c r="F88" i="1" l="1"/>
  <c r="G88" i="1"/>
  <c r="H88" i="1"/>
  <c r="I88" i="1"/>
  <c r="J88" i="1"/>
  <c r="K88" i="1"/>
  <c r="F188" i="1"/>
  <c r="G188" i="1"/>
  <c r="H188" i="1"/>
  <c r="I188" i="1"/>
  <c r="J188" i="1"/>
  <c r="K188" i="1"/>
  <c r="F93" i="1"/>
  <c r="G93" i="1"/>
  <c r="H93" i="1"/>
  <c r="I93" i="1"/>
  <c r="J93" i="1"/>
  <c r="K93" i="1"/>
  <c r="F101" i="1"/>
  <c r="G101" i="1"/>
  <c r="H101" i="1"/>
  <c r="I101" i="1"/>
  <c r="J101" i="1"/>
  <c r="K101" i="1"/>
  <c r="F74" i="1"/>
  <c r="G74" i="1"/>
  <c r="H74" i="1"/>
  <c r="I74" i="1"/>
  <c r="J74" i="1"/>
  <c r="K74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44" i="1"/>
  <c r="G44" i="1"/>
  <c r="H44" i="1"/>
  <c r="I44" i="1"/>
  <c r="J44" i="1"/>
  <c r="K44" i="1"/>
  <c r="F14" i="1"/>
  <c r="G14" i="1"/>
  <c r="H14" i="1"/>
  <c r="I14" i="1"/>
  <c r="J14" i="1"/>
  <c r="K14" i="1"/>
  <c r="F80" i="1"/>
  <c r="G80" i="1"/>
  <c r="H80" i="1"/>
  <c r="I80" i="1"/>
  <c r="J80" i="1"/>
  <c r="K80" i="1"/>
  <c r="F95" i="1"/>
  <c r="G95" i="1"/>
  <c r="H95" i="1"/>
  <c r="I95" i="1"/>
  <c r="J95" i="1"/>
  <c r="K95" i="1"/>
  <c r="F105" i="1"/>
  <c r="G105" i="1"/>
  <c r="H105" i="1"/>
  <c r="I105" i="1"/>
  <c r="J105" i="1"/>
  <c r="K105" i="1"/>
  <c r="A88" i="1"/>
  <c r="A188" i="1"/>
  <c r="A93" i="1"/>
  <c r="A101" i="1"/>
  <c r="A74" i="1"/>
  <c r="A171" i="1"/>
  <c r="A170" i="1"/>
  <c r="A44" i="1"/>
  <c r="A14" i="1"/>
  <c r="A80" i="1"/>
  <c r="A95" i="1"/>
  <c r="A105" i="1"/>
  <c r="F119" i="1" l="1"/>
  <c r="G119" i="1"/>
  <c r="H119" i="1"/>
  <c r="I119" i="1"/>
  <c r="J119" i="1"/>
  <c r="K119" i="1"/>
  <c r="F120" i="1"/>
  <c r="G120" i="1"/>
  <c r="H120" i="1"/>
  <c r="I120" i="1"/>
  <c r="J120" i="1"/>
  <c r="K120" i="1"/>
  <c r="F112" i="1"/>
  <c r="G112" i="1"/>
  <c r="H112" i="1"/>
  <c r="I112" i="1"/>
  <c r="J112" i="1"/>
  <c r="K112" i="1"/>
  <c r="F159" i="1"/>
  <c r="G159" i="1"/>
  <c r="H159" i="1"/>
  <c r="I159" i="1"/>
  <c r="J159" i="1"/>
  <c r="K159" i="1"/>
  <c r="F64" i="1"/>
  <c r="G64" i="1"/>
  <c r="H64" i="1"/>
  <c r="I64" i="1"/>
  <c r="J64" i="1"/>
  <c r="K64" i="1"/>
  <c r="F65" i="1"/>
  <c r="G65" i="1"/>
  <c r="H65" i="1"/>
  <c r="I65" i="1"/>
  <c r="J65" i="1"/>
  <c r="K65" i="1"/>
  <c r="F63" i="1"/>
  <c r="G63" i="1"/>
  <c r="H63" i="1"/>
  <c r="I63" i="1"/>
  <c r="J63" i="1"/>
  <c r="K63" i="1"/>
  <c r="F66" i="1"/>
  <c r="G66" i="1"/>
  <c r="H66" i="1"/>
  <c r="I66" i="1"/>
  <c r="J66" i="1"/>
  <c r="K66" i="1"/>
  <c r="F45" i="1"/>
  <c r="G45" i="1"/>
  <c r="H45" i="1"/>
  <c r="I45" i="1"/>
  <c r="J45" i="1"/>
  <c r="K45" i="1"/>
  <c r="F212" i="1"/>
  <c r="G212" i="1"/>
  <c r="H212" i="1"/>
  <c r="I212" i="1"/>
  <c r="J212" i="1"/>
  <c r="K212" i="1"/>
  <c r="F54" i="1"/>
  <c r="G54" i="1"/>
  <c r="H54" i="1"/>
  <c r="I54" i="1"/>
  <c r="J54" i="1"/>
  <c r="K54" i="1"/>
  <c r="F99" i="1"/>
  <c r="G99" i="1"/>
  <c r="H99" i="1"/>
  <c r="I99" i="1"/>
  <c r="J99" i="1"/>
  <c r="K99" i="1"/>
  <c r="F172" i="1"/>
  <c r="G172" i="1"/>
  <c r="H172" i="1"/>
  <c r="I172" i="1"/>
  <c r="J172" i="1"/>
  <c r="K172" i="1"/>
  <c r="F78" i="1"/>
  <c r="G78" i="1"/>
  <c r="H78" i="1"/>
  <c r="I78" i="1"/>
  <c r="J78" i="1"/>
  <c r="K78" i="1"/>
  <c r="A119" i="1"/>
  <c r="A120" i="1"/>
  <c r="A112" i="1"/>
  <c r="A159" i="1"/>
  <c r="A64" i="1"/>
  <c r="A65" i="1"/>
  <c r="A63" i="1"/>
  <c r="A66" i="1"/>
  <c r="A45" i="1"/>
  <c r="A212" i="1"/>
  <c r="A54" i="1"/>
  <c r="A99" i="1"/>
  <c r="A172" i="1"/>
  <c r="A78" i="1"/>
  <c r="F5" i="1" l="1"/>
  <c r="G5" i="1"/>
  <c r="H5" i="1"/>
  <c r="I5" i="1"/>
  <c r="J5" i="1"/>
  <c r="K5" i="1"/>
  <c r="F16" i="1"/>
  <c r="G16" i="1"/>
  <c r="H16" i="1"/>
  <c r="I16" i="1"/>
  <c r="J16" i="1"/>
  <c r="K16" i="1"/>
  <c r="F86" i="1"/>
  <c r="G86" i="1"/>
  <c r="H86" i="1"/>
  <c r="I86" i="1"/>
  <c r="J86" i="1"/>
  <c r="K86" i="1"/>
  <c r="F81" i="1"/>
  <c r="G81" i="1"/>
  <c r="H81" i="1"/>
  <c r="I81" i="1"/>
  <c r="J81" i="1"/>
  <c r="K81" i="1"/>
  <c r="F213" i="1"/>
  <c r="G213" i="1"/>
  <c r="H213" i="1"/>
  <c r="I213" i="1"/>
  <c r="J213" i="1"/>
  <c r="K213" i="1"/>
  <c r="F69" i="1"/>
  <c r="G69" i="1"/>
  <c r="H69" i="1"/>
  <c r="I69" i="1"/>
  <c r="J69" i="1"/>
  <c r="K69" i="1"/>
  <c r="F102" i="1"/>
  <c r="G102" i="1"/>
  <c r="H102" i="1"/>
  <c r="I102" i="1"/>
  <c r="J102" i="1"/>
  <c r="K102" i="1"/>
  <c r="F83" i="1"/>
  <c r="G83" i="1"/>
  <c r="H83" i="1"/>
  <c r="I83" i="1"/>
  <c r="J83" i="1"/>
  <c r="K83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37" i="1"/>
  <c r="G37" i="1"/>
  <c r="H37" i="1"/>
  <c r="I37" i="1"/>
  <c r="J37" i="1"/>
  <c r="K37" i="1"/>
  <c r="F58" i="1"/>
  <c r="G58" i="1"/>
  <c r="H58" i="1"/>
  <c r="I58" i="1"/>
  <c r="J58" i="1"/>
  <c r="K58" i="1"/>
  <c r="F57" i="1"/>
  <c r="G57" i="1"/>
  <c r="H57" i="1"/>
  <c r="I57" i="1"/>
  <c r="J57" i="1"/>
  <c r="K57" i="1"/>
  <c r="F62" i="1"/>
  <c r="G62" i="1"/>
  <c r="H62" i="1"/>
  <c r="I62" i="1"/>
  <c r="J62" i="1"/>
  <c r="K62" i="1"/>
  <c r="A5" i="1"/>
  <c r="A16" i="1"/>
  <c r="A86" i="1"/>
  <c r="A81" i="1"/>
  <c r="A213" i="1"/>
  <c r="A69" i="1"/>
  <c r="A102" i="1"/>
  <c r="A83" i="1"/>
  <c r="A208" i="1"/>
  <c r="A209" i="1"/>
  <c r="A37" i="1"/>
  <c r="A58" i="1"/>
  <c r="A57" i="1"/>
  <c r="A62" i="1"/>
  <c r="F61" i="1" l="1"/>
  <c r="G61" i="1"/>
  <c r="H61" i="1"/>
  <c r="I61" i="1"/>
  <c r="J61" i="1"/>
  <c r="K61" i="1"/>
  <c r="A61" i="1"/>
  <c r="A109" i="1"/>
  <c r="A75" i="1"/>
  <c r="A55" i="1"/>
  <c r="A19" i="1"/>
  <c r="A146" i="1"/>
  <c r="A94" i="1"/>
  <c r="A50" i="1"/>
  <c r="A70" i="1"/>
  <c r="A84" i="1"/>
  <c r="A79" i="1"/>
  <c r="A59" i="1"/>
  <c r="A60" i="1"/>
  <c r="A177" i="1"/>
  <c r="A194" i="1"/>
  <c r="F109" i="1"/>
  <c r="G109" i="1"/>
  <c r="H109" i="1"/>
  <c r="I109" i="1"/>
  <c r="J109" i="1"/>
  <c r="K109" i="1"/>
  <c r="F75" i="1"/>
  <c r="G75" i="1"/>
  <c r="H75" i="1"/>
  <c r="I75" i="1"/>
  <c r="J75" i="1"/>
  <c r="K75" i="1"/>
  <c r="F55" i="1"/>
  <c r="G55" i="1"/>
  <c r="H55" i="1"/>
  <c r="I55" i="1"/>
  <c r="J55" i="1"/>
  <c r="K55" i="1"/>
  <c r="F19" i="1"/>
  <c r="G19" i="1"/>
  <c r="H19" i="1"/>
  <c r="I19" i="1"/>
  <c r="J19" i="1"/>
  <c r="K19" i="1"/>
  <c r="F146" i="1"/>
  <c r="G146" i="1"/>
  <c r="H146" i="1"/>
  <c r="I146" i="1"/>
  <c r="J146" i="1"/>
  <c r="K146" i="1"/>
  <c r="F94" i="1"/>
  <c r="G94" i="1"/>
  <c r="H94" i="1"/>
  <c r="I94" i="1"/>
  <c r="J94" i="1"/>
  <c r="K94" i="1"/>
  <c r="F50" i="1"/>
  <c r="G50" i="1"/>
  <c r="H50" i="1"/>
  <c r="I50" i="1"/>
  <c r="J50" i="1"/>
  <c r="K50" i="1"/>
  <c r="F70" i="1"/>
  <c r="G70" i="1"/>
  <c r="H70" i="1"/>
  <c r="I70" i="1"/>
  <c r="J70" i="1"/>
  <c r="K70" i="1"/>
  <c r="F84" i="1"/>
  <c r="G84" i="1"/>
  <c r="H84" i="1"/>
  <c r="I84" i="1"/>
  <c r="J84" i="1"/>
  <c r="K84" i="1"/>
  <c r="F79" i="1"/>
  <c r="G79" i="1"/>
  <c r="H79" i="1"/>
  <c r="I79" i="1"/>
  <c r="J79" i="1"/>
  <c r="K79" i="1"/>
  <c r="F59" i="1"/>
  <c r="G59" i="1"/>
  <c r="H59" i="1"/>
  <c r="I59" i="1"/>
  <c r="J59" i="1"/>
  <c r="K59" i="1"/>
  <c r="F60" i="1"/>
  <c r="G60" i="1"/>
  <c r="H60" i="1"/>
  <c r="I60" i="1"/>
  <c r="J60" i="1"/>
  <c r="K60" i="1"/>
  <c r="F177" i="1"/>
  <c r="G177" i="1"/>
  <c r="H177" i="1"/>
  <c r="I177" i="1"/>
  <c r="J177" i="1"/>
  <c r="K177" i="1"/>
  <c r="F194" i="1"/>
  <c r="G194" i="1"/>
  <c r="H194" i="1"/>
  <c r="I194" i="1"/>
  <c r="J194" i="1"/>
  <c r="K194" i="1"/>
  <c r="A48" i="1" l="1"/>
  <c r="A144" i="1"/>
  <c r="A6" i="1"/>
  <c r="A22" i="1"/>
  <c r="A143" i="1"/>
  <c r="A68" i="1"/>
  <c r="A98" i="1"/>
  <c r="A108" i="1"/>
  <c r="A196" i="1"/>
  <c r="A180" i="1"/>
  <c r="A206" i="1"/>
  <c r="A131" i="1"/>
  <c r="A207" i="1"/>
  <c r="A13" i="1"/>
  <c r="A154" i="1"/>
  <c r="A133" i="1"/>
  <c r="A152" i="1"/>
  <c r="A27" i="1"/>
  <c r="F48" i="1"/>
  <c r="G48" i="1"/>
  <c r="H48" i="1"/>
  <c r="I48" i="1"/>
  <c r="J48" i="1"/>
  <c r="K48" i="1"/>
  <c r="F144" i="1"/>
  <c r="G144" i="1"/>
  <c r="H144" i="1"/>
  <c r="I144" i="1"/>
  <c r="J144" i="1"/>
  <c r="K144" i="1"/>
  <c r="F6" i="1"/>
  <c r="G6" i="1"/>
  <c r="H6" i="1"/>
  <c r="I6" i="1"/>
  <c r="J6" i="1"/>
  <c r="K6" i="1"/>
  <c r="F22" i="1"/>
  <c r="G22" i="1"/>
  <c r="H22" i="1"/>
  <c r="I22" i="1"/>
  <c r="J22" i="1"/>
  <c r="K22" i="1"/>
  <c r="F143" i="1"/>
  <c r="G143" i="1"/>
  <c r="H143" i="1"/>
  <c r="I143" i="1"/>
  <c r="J143" i="1"/>
  <c r="K143" i="1"/>
  <c r="F68" i="1"/>
  <c r="G68" i="1"/>
  <c r="H68" i="1"/>
  <c r="I68" i="1"/>
  <c r="J68" i="1"/>
  <c r="K68" i="1"/>
  <c r="F98" i="1"/>
  <c r="G98" i="1"/>
  <c r="H98" i="1"/>
  <c r="I98" i="1"/>
  <c r="J98" i="1"/>
  <c r="K98" i="1"/>
  <c r="F108" i="1"/>
  <c r="G108" i="1"/>
  <c r="H108" i="1"/>
  <c r="I108" i="1"/>
  <c r="J108" i="1"/>
  <c r="K108" i="1"/>
  <c r="F196" i="1"/>
  <c r="G196" i="1"/>
  <c r="H196" i="1"/>
  <c r="I196" i="1"/>
  <c r="J196" i="1"/>
  <c r="K196" i="1"/>
  <c r="F180" i="1"/>
  <c r="G180" i="1"/>
  <c r="H180" i="1"/>
  <c r="I180" i="1"/>
  <c r="J180" i="1"/>
  <c r="K180" i="1"/>
  <c r="F206" i="1"/>
  <c r="G206" i="1"/>
  <c r="H206" i="1"/>
  <c r="I206" i="1"/>
  <c r="J206" i="1"/>
  <c r="K206" i="1"/>
  <c r="F131" i="1"/>
  <c r="G131" i="1"/>
  <c r="H131" i="1"/>
  <c r="I131" i="1"/>
  <c r="J131" i="1"/>
  <c r="K131" i="1"/>
  <c r="F207" i="1"/>
  <c r="G207" i="1"/>
  <c r="H207" i="1"/>
  <c r="I207" i="1"/>
  <c r="J207" i="1"/>
  <c r="K207" i="1"/>
  <c r="F13" i="1"/>
  <c r="G13" i="1"/>
  <c r="H13" i="1"/>
  <c r="I13" i="1"/>
  <c r="J13" i="1"/>
  <c r="K13" i="1"/>
  <c r="F154" i="1"/>
  <c r="G154" i="1"/>
  <c r="H154" i="1"/>
  <c r="I154" i="1"/>
  <c r="J154" i="1"/>
  <c r="K154" i="1"/>
  <c r="F133" i="1"/>
  <c r="G133" i="1"/>
  <c r="H133" i="1"/>
  <c r="I133" i="1"/>
  <c r="J133" i="1"/>
  <c r="K133" i="1"/>
  <c r="F152" i="1"/>
  <c r="G152" i="1"/>
  <c r="H152" i="1"/>
  <c r="I152" i="1"/>
  <c r="J152" i="1"/>
  <c r="K152" i="1"/>
  <c r="F27" i="1"/>
  <c r="G27" i="1"/>
  <c r="H27" i="1"/>
  <c r="I27" i="1"/>
  <c r="J27" i="1"/>
  <c r="K27" i="1"/>
  <c r="K149" i="1"/>
  <c r="J149" i="1"/>
  <c r="I149" i="1"/>
  <c r="H149" i="1"/>
  <c r="G149" i="1"/>
  <c r="F149" i="1"/>
  <c r="A149" i="1"/>
  <c r="K147" i="1"/>
  <c r="J147" i="1"/>
  <c r="I147" i="1"/>
  <c r="H147" i="1"/>
  <c r="G147" i="1"/>
  <c r="F147" i="1"/>
  <c r="A147" i="1"/>
  <c r="F218" i="1"/>
  <c r="G218" i="1"/>
  <c r="H218" i="1"/>
  <c r="I218" i="1"/>
  <c r="J218" i="1"/>
  <c r="K218" i="1"/>
  <c r="A218" i="1"/>
  <c r="F136" i="1"/>
  <c r="G136" i="1"/>
  <c r="H136" i="1"/>
  <c r="I136" i="1"/>
  <c r="J136" i="1"/>
  <c r="K136" i="1"/>
  <c r="A136" i="1"/>
  <c r="A111" i="1" l="1"/>
  <c r="A73" i="1"/>
  <c r="F111" i="1"/>
  <c r="G111" i="1"/>
  <c r="H111" i="1"/>
  <c r="I111" i="1"/>
  <c r="J111" i="1"/>
  <c r="K111" i="1"/>
  <c r="F73" i="1"/>
  <c r="G73" i="1"/>
  <c r="H73" i="1"/>
  <c r="I73" i="1"/>
  <c r="J73" i="1"/>
  <c r="K73" i="1"/>
  <c r="A15" i="1" l="1"/>
  <c r="A202" i="1"/>
  <c r="A176" i="1"/>
  <c r="A155" i="1"/>
  <c r="A106" i="1"/>
  <c r="A26" i="1"/>
  <c r="F15" i="1"/>
  <c r="G15" i="1"/>
  <c r="H15" i="1"/>
  <c r="I15" i="1"/>
  <c r="J15" i="1"/>
  <c r="K15" i="1"/>
  <c r="F202" i="1"/>
  <c r="G202" i="1"/>
  <c r="H202" i="1"/>
  <c r="I202" i="1"/>
  <c r="J202" i="1"/>
  <c r="K202" i="1"/>
  <c r="F176" i="1"/>
  <c r="G176" i="1"/>
  <c r="H176" i="1"/>
  <c r="I176" i="1"/>
  <c r="J176" i="1"/>
  <c r="K176" i="1"/>
  <c r="F155" i="1"/>
  <c r="G155" i="1"/>
  <c r="H155" i="1"/>
  <c r="I155" i="1"/>
  <c r="J155" i="1"/>
  <c r="K155" i="1"/>
  <c r="F106" i="1"/>
  <c r="G106" i="1"/>
  <c r="H106" i="1"/>
  <c r="I106" i="1"/>
  <c r="J106" i="1"/>
  <c r="K106" i="1"/>
  <c r="F26" i="1"/>
  <c r="G26" i="1"/>
  <c r="H26" i="1"/>
  <c r="I26" i="1"/>
  <c r="J26" i="1"/>
  <c r="K26" i="1"/>
  <c r="F96" i="1" l="1"/>
  <c r="G96" i="1"/>
  <c r="H96" i="1"/>
  <c r="I96" i="1"/>
  <c r="J96" i="1"/>
  <c r="K96" i="1"/>
  <c r="F67" i="1"/>
  <c r="G67" i="1"/>
  <c r="H67" i="1"/>
  <c r="I67" i="1"/>
  <c r="J67" i="1"/>
  <c r="K67" i="1"/>
  <c r="F214" i="1"/>
  <c r="G214" i="1"/>
  <c r="H214" i="1"/>
  <c r="I214" i="1"/>
  <c r="J214" i="1"/>
  <c r="K214" i="1"/>
  <c r="F46" i="1"/>
  <c r="G46" i="1"/>
  <c r="H46" i="1"/>
  <c r="I46" i="1"/>
  <c r="J46" i="1"/>
  <c r="K46" i="1"/>
  <c r="F12" i="1"/>
  <c r="G12" i="1"/>
  <c r="H12" i="1"/>
  <c r="I12" i="1"/>
  <c r="J12" i="1"/>
  <c r="K12" i="1"/>
  <c r="F23" i="1"/>
  <c r="G23" i="1"/>
  <c r="H23" i="1"/>
  <c r="I23" i="1"/>
  <c r="J23" i="1"/>
  <c r="K23" i="1"/>
  <c r="F32" i="1"/>
  <c r="G32" i="1"/>
  <c r="H32" i="1"/>
  <c r="I32" i="1"/>
  <c r="J32" i="1"/>
  <c r="K32" i="1"/>
  <c r="F24" i="1"/>
  <c r="G24" i="1"/>
  <c r="H24" i="1"/>
  <c r="I24" i="1"/>
  <c r="J24" i="1"/>
  <c r="K24" i="1"/>
  <c r="F20" i="1"/>
  <c r="G20" i="1"/>
  <c r="H20" i="1"/>
  <c r="I20" i="1"/>
  <c r="J20" i="1"/>
  <c r="K20" i="1"/>
  <c r="F135" i="1"/>
  <c r="G135" i="1"/>
  <c r="H135" i="1"/>
  <c r="I135" i="1"/>
  <c r="J135" i="1"/>
  <c r="K135" i="1"/>
  <c r="F18" i="1"/>
  <c r="G18" i="1"/>
  <c r="H18" i="1"/>
  <c r="I18" i="1"/>
  <c r="J18" i="1"/>
  <c r="K18" i="1"/>
  <c r="F7" i="1"/>
  <c r="G7" i="1"/>
  <c r="H7" i="1"/>
  <c r="I7" i="1"/>
  <c r="J7" i="1"/>
  <c r="K7" i="1"/>
  <c r="F8" i="1"/>
  <c r="G8" i="1"/>
  <c r="H8" i="1"/>
  <c r="I8" i="1"/>
  <c r="J8" i="1"/>
  <c r="K8" i="1"/>
  <c r="F128" i="1"/>
  <c r="G128" i="1"/>
  <c r="H128" i="1"/>
  <c r="I128" i="1"/>
  <c r="J128" i="1"/>
  <c r="K128" i="1"/>
  <c r="F103" i="1"/>
  <c r="G103" i="1"/>
  <c r="H103" i="1"/>
  <c r="I103" i="1"/>
  <c r="J103" i="1"/>
  <c r="K103" i="1"/>
  <c r="F92" i="1"/>
  <c r="G92" i="1"/>
  <c r="H92" i="1"/>
  <c r="I92" i="1"/>
  <c r="J92" i="1"/>
  <c r="K92" i="1"/>
  <c r="F89" i="1"/>
  <c r="G89" i="1"/>
  <c r="H89" i="1"/>
  <c r="I89" i="1"/>
  <c r="J89" i="1"/>
  <c r="K89" i="1"/>
  <c r="A96" i="1"/>
  <c r="A67" i="1"/>
  <c r="A214" i="1"/>
  <c r="A46" i="1"/>
  <c r="A12" i="1"/>
  <c r="A23" i="1"/>
  <c r="A32" i="1"/>
  <c r="A24" i="1"/>
  <c r="A20" i="1"/>
  <c r="A135" i="1"/>
  <c r="A18" i="1"/>
  <c r="A7" i="1"/>
  <c r="A8" i="1"/>
  <c r="A128" i="1"/>
  <c r="A103" i="1"/>
  <c r="A92" i="1"/>
  <c r="A89" i="1"/>
  <c r="F17" i="1" l="1"/>
  <c r="G17" i="1"/>
  <c r="H17" i="1"/>
  <c r="I17" i="1"/>
  <c r="J17" i="1"/>
  <c r="K17" i="1"/>
  <c r="F225" i="1"/>
  <c r="G225" i="1"/>
  <c r="H225" i="1"/>
  <c r="I225" i="1"/>
  <c r="J225" i="1"/>
  <c r="K225" i="1"/>
  <c r="F97" i="1"/>
  <c r="G97" i="1"/>
  <c r="H97" i="1"/>
  <c r="I97" i="1"/>
  <c r="J97" i="1"/>
  <c r="K97" i="1"/>
  <c r="F145" i="1"/>
  <c r="G145" i="1"/>
  <c r="H145" i="1"/>
  <c r="I145" i="1"/>
  <c r="J145" i="1"/>
  <c r="K145" i="1"/>
  <c r="F226" i="1"/>
  <c r="G226" i="1"/>
  <c r="H226" i="1"/>
  <c r="I226" i="1"/>
  <c r="J226" i="1"/>
  <c r="K226" i="1"/>
  <c r="F173" i="1"/>
  <c r="G173" i="1"/>
  <c r="H173" i="1"/>
  <c r="I173" i="1"/>
  <c r="J173" i="1"/>
  <c r="K173" i="1"/>
  <c r="F43" i="1"/>
  <c r="G43" i="1"/>
  <c r="H43" i="1"/>
  <c r="I43" i="1"/>
  <c r="J43" i="1"/>
  <c r="K43" i="1"/>
  <c r="F77" i="1"/>
  <c r="G77" i="1"/>
  <c r="H77" i="1"/>
  <c r="I77" i="1"/>
  <c r="J77" i="1"/>
  <c r="K77" i="1"/>
  <c r="F110" i="1"/>
  <c r="G110" i="1"/>
  <c r="H110" i="1"/>
  <c r="I110" i="1"/>
  <c r="J110" i="1"/>
  <c r="K110" i="1"/>
  <c r="A17" i="1"/>
  <c r="A225" i="1"/>
  <c r="A97" i="1"/>
  <c r="A145" i="1"/>
  <c r="A226" i="1"/>
  <c r="A173" i="1"/>
  <c r="A43" i="1"/>
  <c r="A77" i="1"/>
  <c r="A110" i="1"/>
  <c r="F178" i="1" l="1"/>
  <c r="G178" i="1"/>
  <c r="H178" i="1"/>
  <c r="I178" i="1"/>
  <c r="J178" i="1"/>
  <c r="K178" i="1"/>
  <c r="F107" i="1"/>
  <c r="G107" i="1"/>
  <c r="H107" i="1"/>
  <c r="I107" i="1"/>
  <c r="J107" i="1"/>
  <c r="K107" i="1"/>
  <c r="F47" i="1"/>
  <c r="G47" i="1"/>
  <c r="H47" i="1"/>
  <c r="I47" i="1"/>
  <c r="J47" i="1"/>
  <c r="K47" i="1"/>
  <c r="F21" i="1"/>
  <c r="G21" i="1"/>
  <c r="H21" i="1"/>
  <c r="I21" i="1"/>
  <c r="J21" i="1"/>
  <c r="K21" i="1"/>
  <c r="A178" i="1"/>
  <c r="A107" i="1"/>
  <c r="A47" i="1"/>
  <c r="A21" i="1"/>
  <c r="F33" i="1" l="1"/>
  <c r="G33" i="1"/>
  <c r="H33" i="1"/>
  <c r="I33" i="1"/>
  <c r="J33" i="1"/>
  <c r="K33" i="1"/>
  <c r="A33" i="1"/>
  <c r="A72" i="1"/>
  <c r="F72" i="1"/>
  <c r="G72" i="1"/>
  <c r="H72" i="1"/>
  <c r="I72" i="1"/>
  <c r="J72" i="1"/>
  <c r="K72" i="1"/>
  <c r="F28" i="1" l="1"/>
  <c r="G28" i="1"/>
  <c r="H28" i="1"/>
  <c r="I28" i="1"/>
  <c r="J28" i="1"/>
  <c r="K28" i="1"/>
  <c r="A28" i="1"/>
  <c r="F25" i="1" l="1"/>
  <c r="G25" i="1"/>
  <c r="H25" i="1"/>
  <c r="I25" i="1"/>
  <c r="J25" i="1"/>
  <c r="K25" i="1"/>
  <c r="A25" i="1"/>
  <c r="A200" i="1" l="1"/>
  <c r="F200" i="1"/>
  <c r="G200" i="1"/>
  <c r="H200" i="1"/>
  <c r="I200" i="1"/>
  <c r="J200" i="1"/>
  <c r="K200" i="1"/>
  <c r="A29" i="1"/>
  <c r="F29" i="1"/>
  <c r="G29" i="1"/>
  <c r="H29" i="1"/>
  <c r="I29" i="1"/>
  <c r="J29" i="1"/>
  <c r="K29" i="1"/>
  <c r="A10" i="1"/>
  <c r="F10" i="1"/>
  <c r="G10" i="1"/>
  <c r="H10" i="1"/>
  <c r="I10" i="1"/>
  <c r="J10" i="1"/>
  <c r="K10" i="1"/>
  <c r="A41" i="1"/>
  <c r="F41" i="1"/>
  <c r="G41" i="1"/>
  <c r="H41" i="1"/>
  <c r="I41" i="1"/>
  <c r="J41" i="1"/>
  <c r="K41" i="1"/>
  <c r="A132" i="1"/>
  <c r="F132" i="1"/>
  <c r="G132" i="1"/>
  <c r="H132" i="1"/>
  <c r="I132" i="1"/>
  <c r="J132" i="1"/>
  <c r="K132" i="1"/>
  <c r="A51" i="1"/>
  <c r="F51" i="1"/>
  <c r="G51" i="1"/>
  <c r="H51" i="1"/>
  <c r="I51" i="1"/>
  <c r="J51" i="1"/>
  <c r="K51" i="1"/>
  <c r="A71" i="1"/>
  <c r="F71" i="1"/>
  <c r="G71" i="1"/>
  <c r="H71" i="1"/>
  <c r="I71" i="1"/>
  <c r="J71" i="1"/>
  <c r="K71" i="1"/>
  <c r="K42" i="1" l="1"/>
  <c r="J42" i="1"/>
  <c r="I42" i="1"/>
  <c r="H42" i="1"/>
  <c r="G42" i="1"/>
  <c r="F42" i="1"/>
  <c r="A42" i="1"/>
  <c r="A9" i="1" l="1"/>
  <c r="F9" i="1"/>
  <c r="G9" i="1"/>
  <c r="H9" i="1"/>
  <c r="I9" i="1"/>
  <c r="J9" i="1"/>
  <c r="K9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<sst xmlns="http://schemas.openxmlformats.org/spreadsheetml/2006/main" count="14580" uniqueCount="2813">
  <si>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</si>
  <si>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</si>
  <si>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</si>
  <si>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</si>
  <si>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</si>
  <si>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</si>
  <si>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</si>
  <si>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</si>
  <si>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</si>
  <si>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</si>
  <si>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</si>
  <si>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</si>
  <si>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</si>
  <si>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</si>
  <si>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</si>
  <si>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</si>
  <si>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</si>
  <si>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</si>
  <si>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</si>
  <si>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</si>
  <si>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</si>
  <si>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</si>
  <si>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</si>
  <si>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</si>
  <si>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</si>
  <si>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</si>
  <si>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</si>
  <si>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</si>
  <si>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</si>
  <si>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</si>
  <si>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</si>
  <si>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</si>
  <si>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</si>
  <si>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</si>
  <si>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</si>
  <si>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</si>
  <si>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</si>
  <si>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</si>
  <si>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</si>
  <si>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</si>
  <si>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</si>
  <si>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</si>
  <si>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</si>
  <si>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</si>
  <si>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</si>
  <si>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</si>
  <si>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</si>
  <si>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</si>
  <si>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</si>
  <si>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</si>
  <si>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</si>
  <si>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</si>
  <si>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</si>
  <si>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</si>
  <si>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</si>
  <si>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</si>
  <si>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</si>
  <si>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</si>
  <si>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</si>
  <si>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</si>
  <si>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</si>
  <si>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</si>
  <si>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</si>
  <si>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</si>
  <si>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</si>
  <si>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</si>
  <si>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</si>
  <si>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</si>
  <si>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</si>
  <si>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</si>
  <si>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</si>
  <si>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</si>
  <si>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</si>
  <si>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</si>
  <si>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</si>
  <si>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</si>
  <si>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</si>
  <si>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</si>
  <si>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</si>
  <si>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</si>
  <si>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</si>
  <si>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</si>
  <si>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</si>
  <si>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</si>
  <si>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</si>
  <si>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</si>
  <si>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</si>
  <si>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</si>
  <si>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</si>
  <si>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</si>
  <si>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</si>
  <si>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</si>
  <si>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</si>
  <si>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</si>
  <si>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</si>
  <si>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</si>
  <si>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</si>
  <si>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</si>
  <si>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</si>
  <si>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</si>
  <si>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</si>
  <si>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</si>
  <si>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</si>
  <si>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</si>
  <si>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</si>
  <si>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</si>
  <si>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</si>
  <si>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</si>
  <si>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</si>
  <si>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</si>
  <si>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</si>
  <si>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</si>
  <si>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</si>
  <si>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</si>
  <si>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</si>
  <si>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</si>
  <si>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</si>
  <si>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</si>
  <si>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</si>
  <si>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</si>
  <si>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</si>
  <si>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</si>
  <si>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</si>
  <si>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</si>
  <si>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</si>
  <si>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</si>
  <si>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</si>
  <si>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</si>
  <si>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</si>
  <si>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</si>
  <si>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</si>
  <si>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</si>
  <si>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</si>
  <si>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</si>
  <si>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</si>
  <si>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</si>
  <si>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</si>
  <si>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</si>
  <si>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</si>
  <si>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</si>
  <si>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</si>
  <si>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</si>
  <si>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</si>
  <si>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</si>
  <si>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</si>
  <si>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</si>
  <si>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</si>
  <si>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</si>
  <si>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</si>
  <si>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</si>
  <si>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</si>
  <si>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</si>
  <si>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</si>
  <si>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</si>
  <si>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</si>
  <si>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</si>
  <si>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</si>
  <si>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</si>
  <si>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</si>
  <si>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</si>
  <si>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</si>
  <si>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</si>
  <si>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</si>
  <si>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</si>
  <si>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</si>
  <si>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</si>
  <si>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</si>
  <si>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</si>
  <si>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</si>
  <si>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</si>
  <si>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</si>
  <si>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</si>
  <si>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</si>
  <si>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</si>
  <si>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</si>
  <si>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</si>
  <si>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</si>
  <si>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</si>
  <si>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</si>
  <si>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</si>
  <si>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</si>
  <si>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</si>
  <si>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</si>
  <si>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</si>
  <si>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</si>
  <si>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</si>
  <si>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</si>
  <si>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</si>
  <si>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</si>
  <si>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</si>
  <si>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</si>
  <si>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</si>
  <si>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</si>
  <si>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</si>
  <si>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</si>
  <si>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</si>
  <si>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</si>
  <si>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</si>
  <si>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</si>
  <si>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</si>
  <si>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</si>
  <si>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</si>
  <si>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</si>
  <si>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</si>
  <si>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</si>
  <si>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</si>
  <si>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</si>
  <si>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</si>
  <si>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</si>
  <si>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</si>
  <si>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</si>
  <si>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</si>
  <si>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</si>
  <si>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</si>
  <si>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</si>
  <si>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</si>
  <si>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</si>
  <si>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</si>
  <si>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</si>
  <si>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</si>
  <si>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</si>
  <si>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</si>
  <si>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</si>
  <si>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</si>
  <si>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</si>
  <si>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</si>
  <si>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</si>
  <si>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</si>
  <si>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</si>
  <si>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</si>
  <si>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</si>
  <si>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</si>
  <si>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</si>
  <si>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</si>
  <si>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</si>
  <si>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</si>
  <si>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</si>
  <si>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</si>
  <si>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</si>
  <si>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</si>
  <si>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</si>
  <si>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</si>
  <si>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</si>
  <si>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</si>
  <si>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</si>
  <si>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</si>
  <si>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</si>
  <si>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</si>
  <si>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</si>
  <si>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</si>
  <si>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</si>
  <si>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</si>
  <si>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</si>
  <si>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</si>
  <si>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</si>
  <si>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</si>
  <si>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</si>
  <si>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</si>
  <si>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</si>
  <si>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</si>
  <si>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</si>
  <si>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</si>
  <si>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</si>
  <si>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</si>
  <si>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</si>
  <si>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</si>
  <si>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</si>
  <si>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</si>
  <si>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</si>
  <si>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</si>
  <si>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</si>
  <si>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</si>
  <si>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</si>
  <si>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</si>
  <si>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</si>
  <si>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</si>
  <si>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</si>
  <si>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</si>
  <si>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</si>
  <si>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</si>
  <si>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</si>
  <si>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</si>
  <si>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</si>
  <si>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</si>
  <si>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</si>
  <si>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</si>
  <si>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</si>
  <si>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</si>
  <si>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</si>
  <si>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</si>
  <si>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</si>
  <si>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</si>
  <si>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</si>
  <si>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</si>
  <si>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</si>
  <si>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</si>
  <si>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</si>
  <si>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</si>
  <si>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</si>
  <si>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</si>
  <si>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</si>
  <si>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</si>
  <si>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</si>
  <si>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</si>
  <si>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</si>
  <si>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</si>
  <si>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</si>
  <si>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</si>
  <si>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</si>
  <si>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</si>
  <si>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</si>
  <si>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</si>
  <si>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</si>
  <si>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</si>
  <si>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</si>
  <si>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</si>
  <si>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</si>
  <si>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</si>
  <si>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</si>
  <si>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</si>
  <si>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</si>
  <si>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</si>
  <si>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</si>
  <si>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</si>
  <si>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</si>
  <si>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</si>
  <si>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</si>
  <si>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</si>
  <si>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</si>
  <si>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</si>
  <si>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</si>
  <si>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</si>
  <si>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</si>
  <si>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</si>
  <si>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</si>
  <si>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</si>
  <si>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</si>
  <si>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</si>
  <si>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</si>
  <si>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</si>
  <si>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</si>
  <si>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</si>
  <si>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</si>
  <si>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</si>
  <si>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</si>
  <si>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</si>
  <si>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</si>
  <si>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</si>
  <si>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</si>
  <si>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</si>
  <si>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</si>
  <si>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</si>
  <si>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</si>
  <si>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</si>
  <si>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</si>
  <si>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</si>
  <si>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</si>
  <si>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</si>
  <si>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</si>
  <si>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</si>
  <si>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</si>
  <si>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</si>
  <si>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</si>
  <si>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</si>
  <si>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</si>
  <si>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</si>
  <si>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</si>
  <si>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</si>
  <si>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</si>
  <si>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</si>
  <si>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</si>
  <si>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</si>
  <si>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</si>
  <si>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</si>
  <si>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</si>
  <si>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</si>
  <si>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</si>
  <si>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</si>
  <si>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</si>
  <si>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</si>
  <si>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</si>
  <si>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</si>
  <si>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</si>
  <si>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</si>
  <si>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</si>
  <si>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</si>
  <si>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</si>
  <si>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</si>
  <si>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</si>
  <si>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</si>
  <si>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</si>
  <si>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</si>
  <si>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</si>
  <si>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</si>
  <si>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</si>
  <si>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</si>
  <si>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</si>
  <si>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</si>
  <si>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</si>
  <si>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</si>
  <si>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</si>
  <si>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</si>
  <si>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</si>
  <si>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</si>
  <si>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</si>
  <si>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</si>
  <si>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</si>
  <si>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</si>
  <si>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</si>
  <si>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</si>
  <si>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</si>
  <si>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</si>
  <si>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</si>
  <si>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</si>
  <si>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</si>
  <si>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</si>
  <si>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</si>
  <si>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</si>
  <si>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</si>
  <si>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</si>
  <si>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</si>
  <si>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</si>
  <si>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</si>
  <si>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</si>
  <si>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</si>
  <si>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</si>
  <si>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</si>
  <si>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</si>
  <si>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</si>
  <si>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</si>
  <si>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</si>
  <si>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</si>
  <si>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</si>
  <si>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</si>
  <si>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</si>
  <si>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</si>
  <si>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</si>
  <si>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</si>
  <si>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</si>
  <si>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</si>
  <si>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</si>
  <si>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</si>
  <si>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</si>
  <si>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</si>
  <si>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</si>
  <si>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</si>
  <si>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</si>
  <si>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</si>
  <si>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</si>
  <si>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</si>
  <si>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</si>
  <si>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</si>
  <si>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</si>
  <si>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</si>
  <si>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</si>
  <si>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</si>
  <si>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</si>
  <si>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</si>
  <si>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</si>
  <si>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</si>
  <si>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</si>
  <si>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</si>
  <si>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</si>
  <si>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</si>
  <si>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</si>
  <si>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</si>
  <si>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</si>
  <si>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</si>
  <si>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</si>
  <si>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</si>
  <si>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</si>
  <si>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</si>
  <si>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</si>
  <si>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</si>
  <si>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</si>
  <si>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</si>
  <si>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</si>
  <si>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</si>
  <si>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</si>
  <si>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</si>
  <si>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</si>
  <si>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</si>
  <si>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</si>
  <si>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</si>
  <si>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</si>
  <si>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</si>
  <si>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</si>
  <si>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</si>
  <si>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</si>
  <si>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</si>
  <si>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</si>
  <si>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</si>
  <si>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</si>
  <si>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</si>
  <si>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</si>
  <si>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</si>
  <si>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</si>
  <si>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</si>
  <si>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</si>
  <si>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</si>
  <si>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</si>
  <si>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</si>
  <si>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</si>
  <si>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</si>
  <si>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</si>
  <si>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</si>
  <si>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</si>
  <si>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</si>
  <si>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</si>
  <si>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</si>
  <si>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</si>
  <si>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</si>
  <si>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</si>
  <si>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</si>
  <si>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</si>
  <si>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</si>
  <si>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</si>
  <si>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</si>
  <si>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</si>
  <si>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</si>
  <si>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</si>
  <si>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</si>
  <si>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</si>
  <si>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</si>
  <si>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</si>
  <si>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</si>
  <si>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</si>
  <si>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</si>
  <si>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</si>
  <si>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</si>
  <si>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</si>
  <si>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</si>
  <si>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</si>
  <si>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</si>
  <si>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</si>
  <si>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</si>
  <si>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</si>
  <si>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</si>
  <si>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</si>
  <si>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</si>
  <si>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</si>
  <si>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</si>
  <si>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</si>
  <si>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</si>
  <si>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</si>
  <si>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</si>
  <si>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</si>
  <si>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</si>
  <si>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</si>
  <si>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</si>
  <si>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</si>
  <si>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</si>
  <si>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</si>
  <si>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</si>
  <si>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</si>
  <si>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</si>
  <si>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</si>
  <si>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</si>
  <si>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</si>
  <si>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</si>
  <si>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</si>
  <si>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</si>
  <si>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</si>
  <si>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</si>
  <si>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</si>
  <si>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</si>
  <si>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</si>
  <si>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</si>
  <si>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</si>
  <si>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</si>
  <si>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</si>
  <si>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</si>
  <si>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</si>
  <si>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</si>
  <si>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</si>
  <si>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</si>
  <si>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</si>
  <si>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</si>
  <si>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</si>
  <si>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</si>
  <si>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</si>
  <si>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</si>
  <si>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</si>
  <si>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</si>
  <si>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</si>
  <si>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</si>
  <si>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</si>
  <si>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</si>
  <si>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</si>
  <si>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</si>
  <si>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</si>
  <si>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</si>
  <si>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</si>
  <si>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</si>
  <si>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</si>
  <si>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</si>
  <si>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</si>
  <si>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</si>
  <si>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</si>
  <si>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</si>
  <si>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</si>
  <si>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</si>
  <si>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</si>
  <si>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</si>
  <si>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</si>
  <si>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</si>
  <si>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</si>
  <si>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</si>
  <si>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</si>
  <si>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</si>
  <si>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</si>
  <si>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</si>
  <si>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</si>
  <si>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</si>
  <si>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</si>
  <si>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</si>
  <si>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</si>
  <si>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</si>
  <si>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</si>
  <si>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</si>
  <si>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</si>
  <si>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</si>
  <si>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</si>
  <si>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</si>
  <si>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</si>
  <si>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</si>
  <si>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</si>
  <si>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</si>
  <si>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</si>
  <si>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</si>
  <si>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</si>
  <si>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</si>
  <si>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</si>
  <si>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</si>
  <si>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</si>
  <si>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</si>
  <si>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</si>
  <si>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</si>
  <si>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</si>
  <si>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</si>
  <si>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</si>
  <si>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</si>
  <si>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</si>
  <si>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</si>
  <si>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</si>
  <si>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</si>
  <si>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</si>
  <si>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</si>
  <si>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</si>
  <si>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</si>
  <si>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</si>
  <si>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</si>
  <si>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</si>
  <si>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</si>
  <si>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</si>
  <si>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</si>
  <si>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</si>
  <si>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</si>
  <si>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</si>
  <si>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</si>
  <si>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</si>
  <si>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</si>
  <si>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</si>
  <si>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</si>
  <si>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</si>
  <si>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</si>
  <si>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</si>
  <si>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</si>
  <si>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</si>
  <si>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</si>
  <si>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</si>
  <si>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</si>
  <si>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</si>
  <si>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</si>
  <si>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</si>
  <si>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</si>
  <si>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</si>
  <si>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</si>
  <si>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</si>
  <si>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</si>
  <si>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</si>
  <si>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</si>
  <si>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</si>
  <si>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</si>
  <si>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</si>
  <si>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</si>
  <si>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</si>
  <si>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</si>
  <si>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</si>
  <si>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</si>
  <si>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</si>
  <si>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</si>
  <si>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</si>
  <si>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</si>
  <si>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</si>
  <si>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</si>
  <si>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</si>
  <si>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</si>
  <si>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</si>
  <si>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</si>
  <si>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</si>
  <si>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</si>
  <si>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</si>
  <si>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</si>
  <si>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</si>
  <si>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</si>
  <si>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</si>
  <si>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</si>
  <si>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</si>
  <si>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</si>
  <si>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</si>
  <si>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</si>
  <si>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</si>
  <si>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</si>
  <si>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</si>
  <si>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</si>
  <si>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</si>
  <si>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</si>
  <si>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</si>
  <si>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</si>
  <si>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</si>
  <si>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</si>
  <si>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</si>
  <si>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</si>
  <si>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</si>
  <si>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</si>
  <si>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</si>
  <si>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</si>
  <si>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</si>
  <si>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</si>
  <si>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</si>
  <si>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</si>
  <si>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</si>
  <si>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</si>
  <si>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</si>
  <si>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</si>
  <si>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</si>
  <si>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</si>
  <si>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</si>
  <si>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</si>
  <si>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</si>
  <si>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</si>
  <si>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</si>
  <si>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</si>
  <si>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</si>
  <si>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</si>
  <si>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</si>
  <si>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</si>
  <si>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</si>
  <si>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</si>
  <si>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</si>
  <si>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</si>
  <si>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</si>
  <si>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</si>
  <si>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</si>
  <si>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</si>
  <si>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</si>
  <si>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</si>
  <si>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</si>
  <si>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</si>
  <si>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</si>
  <si>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</si>
  <si>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</si>
  <si>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</si>
  <si>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</si>
  <si>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</si>
  <si>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</si>
  <si>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</si>
  <si>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</si>
  <si>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</si>
  <si>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</si>
  <si>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</si>
  <si>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</si>
  <si>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</si>
  <si>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</si>
  <si>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</si>
  <si>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</si>
  <si>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</si>
  <si>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</si>
  <si>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</si>
  <si>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</si>
  <si>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</si>
  <si>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</si>
  <si>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</si>
  <si>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</si>
  <si>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</si>
  <si>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</si>
  <si>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</si>
  <si>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</si>
  <si>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</si>
  <si>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</si>
  <si>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</si>
  <si>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</si>
  <si>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</si>
  <si>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</si>
  <si>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</si>
  <si>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</si>
  <si>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</si>
  <si>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</si>
  <si>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</si>
  <si>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</si>
  <si>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</si>
  <si>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</si>
  <si>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</si>
  <si>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</si>
  <si>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</si>
  <si>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</si>
  <si>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</si>
  <si>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</si>
  <si>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</si>
  <si>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</si>
  <si>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</si>
  <si>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</si>
  <si>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</si>
  <si>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</si>
  <si>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</si>
  <si>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</si>
  <si>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</si>
  <si>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</si>
  <si>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</si>
  <si>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</si>
  <si>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</si>
  <si>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</si>
  <si>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</si>
  <si>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</si>
  <si>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</si>
  <si>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</si>
  <si>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</si>
  <si>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</si>
  <si>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</si>
  <si>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</si>
  <si>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</si>
  <si>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</si>
  <si>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</si>
  <si>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</si>
  <si>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</si>
  <si>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</si>
  <si>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</si>
  <si>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</si>
  <si>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</si>
  <si>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</si>
  <si>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</si>
  <si>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</si>
  <si>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</si>
  <si>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</si>
  <si>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</si>
  <si>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</si>
  <si>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</si>
  <si>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</si>
  <si>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</si>
  <si>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</si>
  <si>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</si>
  <si>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</si>
  <si>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</si>
  <si>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</si>
  <si>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</si>
  <si>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</si>
  <si>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</si>
  <si>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</si>
  <si>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</si>
  <si>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</si>
  <si>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</si>
  <si>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</si>
  <si>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</si>
  <si>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</si>
  <si>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</si>
  <si>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</si>
  <si>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</si>
  <si>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</si>
  <si>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</si>
  <si>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</si>
  <si>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</si>
  <si>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</si>
  <si>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</si>
  <si>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</si>
  <si>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</si>
  <si>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</si>
  <si>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</si>
  <si>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</si>
  <si>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</si>
  <si>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</si>
  <si>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</si>
  <si>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</si>
  <si>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</si>
  <si>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</si>
  <si>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</si>
  <si>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</si>
  <si>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</si>
  <si>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</si>
  <si>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</si>
  <si>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</si>
  <si>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</si>
  <si>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</si>
  <si>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</si>
  <si>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</si>
  <si>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</si>
  <si>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</si>
  <si>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</si>
  <si>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</si>
  <si>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</si>
  <si>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</si>
  <si>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</si>
  <si>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</si>
  <si>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</si>
  <si>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</si>
  <si>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</si>
  <si>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</si>
  <si>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</si>
  <si>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</si>
  <si>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</si>
  <si>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</si>
  <si>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</si>
  <si>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</si>
  <si>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</si>
  <si>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</si>
  <si>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</si>
  <si>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</si>
  <si>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</si>
  <si>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</si>
  <si>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</si>
  <si>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</si>
  <si>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</si>
  <si>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</si>
  <si>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</si>
  <si>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</si>
  <si>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</si>
  <si>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</si>
  <si>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</si>
  <si>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</si>
  <si>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</si>
  <si>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</si>
  <si>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</si>
  <si>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</si>
  <si>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</si>
  <si>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</si>
  <si>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</si>
  <si>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</si>
  <si>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</si>
  <si>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</si>
  <si>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</si>
  <si>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</si>
  <si>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</si>
  <si>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</si>
  <si>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</si>
  <si>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</si>
  <si>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</si>
  <si>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</si>
  <si>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</si>
  <si>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</si>
  <si>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</si>
  <si>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</si>
  <si>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</si>
  <si>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</si>
  <si>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</si>
  <si>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</si>
  <si>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</si>
  <si>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</si>
  <si>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</si>
  <si>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</si>
  <si>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</si>
  <si>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</si>
  <si>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</si>
  <si>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</si>
  <si>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</si>
  <si>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</si>
  <si>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</si>
  <si>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</si>
  <si>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</si>
  <si>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</si>
  <si>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</si>
  <si>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</si>
  <si>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</si>
  <si>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</si>
  <si>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</si>
  <si>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</si>
  <si>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</si>
  <si>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</si>
  <si>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</si>
  <si>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</si>
  <si>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</si>
  <si>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</si>
  <si>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</si>
  <si>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</si>
  <si>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</si>
  <si>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</si>
  <si>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</si>
  <si>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</si>
  <si>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</si>
  <si>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</si>
  <si>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</si>
  <si>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</si>
  <si>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</si>
  <si>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</si>
  <si>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</si>
  <si>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</si>
  <si>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</si>
  <si>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</si>
  <si>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</si>
  <si>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</si>
  <si>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</si>
  <si>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</si>
  <si>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</si>
  <si>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</si>
  <si>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</si>
  <si>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</si>
  <si>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</si>
  <si>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</si>
  <si>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</si>
  <si>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</si>
  <si>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</si>
  <si>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</si>
  <si>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</si>
  <si>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</si>
  <si>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</si>
  <si>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</si>
  <si>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</si>
  <si>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</si>
  <si>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</si>
  <si>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</si>
  <si>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</si>
  <si>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</si>
  <si>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</si>
  <si>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</si>
  <si>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</si>
  <si>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</si>
  <si>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</si>
  <si>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</si>
  <si>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</si>
  <si>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</si>
  <si>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</si>
  <si>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</si>
  <si>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</si>
  <si>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</si>
  <si>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</si>
  <si>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</si>
  <si>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</si>
  <si>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</si>
  <si>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</si>
  <si>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</si>
  <si>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</si>
  <si>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</si>
  <si>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</si>
  <si>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</si>
  <si>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</si>
  <si>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</si>
  <si>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</si>
  <si>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</si>
  <si>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</si>
  <si>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</si>
  <si>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</si>
  <si>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</si>
  <si>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</si>
  <si>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</si>
  <si>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</si>
  <si>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</si>
  <si>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</si>
  <si>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</si>
  <si>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</si>
  <si>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</si>
  <si>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</si>
  <si>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</si>
  <si>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</si>
  <si>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</si>
  <si>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</si>
  <si>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</si>
  <si>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</si>
  <si>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</si>
  <si>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</si>
  <si>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</si>
  <si>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</si>
  <si>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</si>
  <si>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</si>
  <si>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</si>
  <si>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</si>
  <si>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</si>
  <si>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</si>
  <si>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</si>
  <si>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</si>
  <si>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</si>
  <si>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</si>
  <si>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</si>
  <si>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</si>
  <si>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</si>
  <si>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</si>
  <si>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</si>
  <si>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</si>
  <si>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</si>
  <si>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</si>
  <si>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</si>
  <si>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</si>
  <si>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</si>
  <si>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</si>
  <si>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</si>
  <si>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</si>
  <si>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</si>
  <si>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</si>
  <si>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</si>
  <si>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</si>
  <si>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</si>
  <si>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</si>
  <si>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</si>
  <si>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</si>
  <si>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</si>
  <si>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</si>
  <si>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</si>
  <si>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</si>
  <si>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</si>
  <si>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</si>
  <si>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</si>
  <si>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</si>
  <si>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</si>
  <si>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</si>
  <si>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</si>
  <si>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</si>
  <si>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</si>
  <si>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</si>
  <si>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</si>
  <si>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</si>
  <si>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</si>
  <si>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</si>
  <si>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</si>
  <si>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</si>
  <si>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</si>
  <si>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</si>
  <si>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</si>
  <si>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</si>
  <si>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</si>
  <si>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</si>
  <si>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</si>
  <si>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</si>
  <si>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</si>
  <si>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</si>
  <si>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</si>
  <si>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</si>
  <si>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</si>
  <si>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</si>
  <si>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</si>
  <si>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</si>
  <si>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</si>
  <si>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</si>
  <si>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</si>
  <si>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</si>
  <si>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</si>
  <si>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</si>
  <si>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</si>
  <si>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</si>
  <si>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</si>
  <si>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</si>
  <si>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</si>
  <si>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</si>
  <si>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</si>
  <si>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</si>
  <si>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</si>
  <si>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</si>
  <si>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</si>
  <si>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</si>
  <si>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</si>
  <si>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</si>
  <si>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</si>
  <si>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</si>
  <si>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</si>
  <si>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</si>
  <si>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</si>
  <si>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</si>
  <si>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</si>
  <si>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</si>
  <si>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</si>
  <si>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</si>
  <si>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</si>
  <si>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</si>
  <si>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</si>
  <si>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</si>
  <si>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</si>
  <si>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</si>
  <si>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</si>
  <si>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</si>
  <si>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</si>
  <si>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</si>
  <si>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</si>
  <si>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</si>
  <si>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</si>
  <si>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</si>
  <si>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</si>
  <si>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</si>
  <si>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</si>
  <si>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</si>
  <si>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</si>
  <si>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</si>
  <si>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</si>
  <si>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</si>
  <si>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</si>
  <si>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</si>
  <si>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</si>
  <si>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</si>
  <si>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</si>
  <si>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</si>
  <si>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</si>
  <si>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</si>
  <si>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</si>
  <si>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</si>
  <si>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</si>
  <si>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</si>
  <si>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</si>
  <si>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</si>
  <si>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</si>
  <si>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</si>
  <si>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</si>
  <si>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</si>
  <si>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</si>
  <si>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</si>
  <si>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</si>
  <si>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</si>
  <si>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</si>
  <si>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</si>
  <si>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</si>
  <si>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</si>
  <si>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</si>
  <si>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</si>
  <si>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</si>
  <si>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</si>
  <si>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</si>
  <si>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</si>
  <si>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</si>
  <si>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</si>
  <si>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</si>
  <si>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</si>
  <si>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</si>
  <si>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</si>
  <si>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</si>
  <si>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</si>
  <si>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</si>
  <si>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</si>
  <si>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</si>
  <si>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</si>
  <si>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</si>
  <si>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</si>
  <si>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</si>
  <si>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</si>
  <si>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</si>
  <si>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</si>
  <si>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</si>
  <si>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</si>
  <si>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</si>
  <si>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</si>
  <si>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</si>
  <si>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</si>
  <si>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</si>
  <si>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</si>
  <si>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</si>
  <si>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</si>
  <si>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</si>
  <si>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</si>
  <si>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</si>
  <si>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</si>
  <si>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</si>
  <si>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</si>
  <si>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</si>
  <si>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</si>
  <si>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</si>
  <si>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</si>
  <si>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</si>
  <si>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</si>
  <si>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</si>
  <si>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</si>
  <si>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</si>
  <si>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</si>
  <si>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</si>
  <si>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</si>
  <si>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</si>
  <si>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</si>
  <si>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</si>
  <si>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</si>
  <si>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</si>
  <si>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</si>
  <si>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</si>
  <si>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</si>
  <si>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</si>
  <si>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</si>
  <si>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</si>
  <si>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</si>
  <si>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</si>
  <si>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</si>
  <si>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</si>
  <si>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</si>
  <si>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</si>
  <si>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</si>
  <si>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</si>
  <si>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</si>
  <si>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</si>
  <si>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</si>
  <si>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</si>
  <si>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</si>
  <si>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</si>
  <si>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</si>
  <si>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</si>
  <si>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</si>
  <si>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</si>
  <si>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</si>
  <si>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</si>
  <si>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</si>
  <si>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</si>
  <si>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</si>
  <si>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</si>
  <si>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</si>
  <si>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</si>
  <si>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</si>
  <si>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</si>
  <si>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</si>
  <si>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</si>
  <si>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</si>
  <si>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</si>
  <si>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</si>
  <si>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</si>
  <si>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</si>
  <si>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</si>
  <si>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</si>
  <si>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</si>
  <si>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</si>
  <si>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</si>
  <si>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</si>
  <si>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</si>
  <si>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</si>
  <si>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</si>
  <si>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</si>
  <si>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</si>
  <si>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</si>
  <si>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</si>
  <si>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</si>
  <si>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</si>
  <si>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</si>
  <si>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</si>
  <si>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</si>
  <si>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</si>
  <si>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</si>
  <si>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</si>
  <si>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</si>
  <si>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</si>
  <si>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</si>
  <si>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</si>
  <si>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</si>
  <si>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</si>
  <si>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</si>
  <si>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</si>
  <si>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</si>
  <si>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</si>
  <si>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</si>
  <si>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</si>
  <si>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</si>
  <si>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</si>
  <si>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</si>
  <si>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</si>
  <si>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</si>
  <si>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</si>
  <si>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</si>
  <si>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</si>
  <si>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</si>
  <si>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</si>
  <si>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</si>
  <si>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</si>
  <si>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</si>
  <si>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</si>
  <si>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</si>
  <si>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</si>
  <si>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</si>
  <si>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</si>
  <si>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</si>
  <si>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</si>
  <si>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</si>
  <si>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</si>
  <si>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</si>
  <si>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</si>
  <si>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</si>
  <si>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</si>
  <si>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</si>
  <si>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</si>
  <si>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</si>
  <si>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</si>
  <si>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</si>
  <si>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</si>
  <si>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</si>
  <si>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</si>
  <si>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</si>
  <si>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</si>
  <si>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</si>
  <si>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</si>
  <si>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</si>
  <si>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</si>
  <si>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</si>
  <si>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</si>
  <si>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</si>
  <si>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</si>
  <si>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</si>
  <si>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</si>
  <si>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</si>
  <si>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</si>
  <si>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</si>
  <si>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</si>
  <si>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</si>
  <si>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</si>
  <si>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</si>
  <si>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</si>
  <si>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</si>
  <si>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</si>
  <si>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</si>
  <si>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</si>
  <si>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</si>
  <si>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</si>
  <si>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</si>
  <si>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</si>
  <si>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</si>
  <si>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</si>
  <si>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</si>
  <si>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</si>
  <si>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</si>
  <si>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</si>
  <si>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</si>
  <si>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</si>
  <si>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</si>
  <si>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</si>
  <si>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</si>
  <si>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</si>
  <si>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</si>
  <si>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</si>
  <si>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</si>
  <si>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</si>
  <si>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</si>
  <si>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</si>
  <si>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</si>
  <si>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</si>
  <si>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</si>
  <si>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</si>
  <si>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</si>
  <si>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</si>
  <si>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</si>
  <si>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</si>
  <si>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</si>
  <si>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</si>
  <si>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</si>
  <si>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</si>
  <si>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</si>
  <si>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</si>
  <si>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</si>
  <si>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</si>
  <si>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</si>
  <si>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</si>
  <si>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</si>
  <si>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</si>
  <si>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</si>
  <si>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</si>
  <si>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</si>
  <si>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</si>
  <si>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</si>
  <si>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</si>
  <si>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</si>
  <si>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</si>
  <si>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</si>
  <si>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</si>
  <si>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</si>
  <si>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</si>
  <si>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</si>
  <si>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</si>
  <si>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</si>
  <si>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</si>
  <si>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</si>
  <si>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</si>
  <si>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</si>
  <si>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</si>
  <si>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</si>
  <si>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</si>
  <si>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</si>
  <si>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</si>
  <si>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</si>
  <si>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</si>
  <si>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</si>
  <si>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</si>
  <si>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</si>
  <si>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</si>
  <si>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</si>
  <si>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</si>
  <si>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</si>
  <si>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</si>
  <si>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</si>
  <si>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</si>
  <si>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</si>
  <si>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</si>
  <si>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</si>
  <si>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</si>
  <si>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</si>
  <si>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</si>
  <si>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</si>
  <si>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</si>
  <si>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</si>
  <si>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</si>
  <si>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</si>
  <si>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</si>
  <si>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</si>
  <si>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</si>
  <si>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</si>
  <si>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</si>
  <si>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</si>
  <si>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</si>
  <si>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</si>
  <si>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</si>
  <si>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</si>
  <si>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</si>
  <si>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</si>
  <si>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</si>
  <si>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</si>
  <si>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</si>
  <si>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</si>
  <si>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</si>
  <si>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</si>
  <si>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</si>
  <si>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</si>
  <si>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</si>
  <si>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</si>
  <si>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</si>
  <si>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</si>
  <si>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</si>
  <si>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</si>
  <si>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</si>
  <si>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</si>
  <si>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</si>
  <si>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</si>
  <si>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</si>
  <si>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</si>
  <si>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</si>
  <si>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</si>
  <si>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</si>
  <si>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</si>
  <si>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</si>
  <si>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</si>
  <si>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</si>
  <si>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</si>
  <si>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</si>
  <si>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</si>
  <si>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</si>
  <si>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</si>
  <si>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</si>
  <si>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</si>
  <si>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</si>
  <si>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</si>
  <si>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</si>
  <si>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</si>
  <si>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</si>
  <si>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</si>
  <si>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</si>
  <si>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</si>
  <si>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</si>
  <si>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</si>
  <si>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</si>
  <si>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</si>
  <si>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</si>
  <si>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</si>
  <si>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</si>
  <si>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</si>
  <si>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</si>
  <si>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</si>
  <si>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</si>
  <si>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</si>
  <si>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</si>
  <si>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</si>
  <si>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</si>
  <si>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</si>
  <si>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</si>
  <si>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</si>
  <si>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</si>
  <si>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</si>
  <si>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</si>
  <si>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</si>
  <si>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</si>
  <si>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</si>
  <si>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</si>
  <si>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</si>
  <si>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</si>
  <si>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</si>
  <si>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</si>
  <si>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</si>
  <si>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</si>
  <si>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</si>
  <si>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</si>
  <si>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</si>
  <si>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</si>
  <si>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</si>
  <si>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</si>
  <si>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</si>
  <si>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</si>
  <si>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</si>
  <si>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</si>
  <si>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</si>
  <si>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</si>
  <si>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</si>
  <si>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</si>
  <si>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</si>
  <si>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</si>
  <si>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</si>
  <si>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</si>
  <si>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</si>
  <si>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</si>
  <si>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</si>
  <si>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</si>
  <si>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</si>
  <si>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</si>
  <si>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</si>
  <si>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</si>
  <si>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</si>
  <si>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</si>
  <si>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</si>
  <si>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</si>
  <si>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</si>
  <si>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</si>
  <si>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</si>
  <si>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</si>
  <si>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</si>
  <si>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</si>
  <si>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</si>
  <si>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</si>
  <si>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</si>
  <si>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</si>
  <si>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</si>
  <si>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</si>
  <si>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</si>
  <si>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</si>
  <si>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</si>
  <si>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</si>
  <si>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</si>
  <si>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</si>
  <si>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</si>
  <si>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</si>
  <si>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</si>
  <si>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</si>
  <si>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</si>
  <si>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</si>
  <si>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</si>
  <si>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</si>
  <si>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</si>
  <si>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</si>
  <si>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</si>
  <si>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</si>
  <si>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</si>
  <si>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</si>
  <si>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</si>
  <si>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</si>
  <si>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</si>
  <si>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</si>
  <si>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</si>
  <si>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</si>
  <si>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</si>
  <si>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</si>
  <si>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</si>
  <si>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</si>
  <si>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</si>
  <si>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</si>
  <si>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</si>
  <si>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</si>
  <si>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</si>
  <si>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</si>
  <si>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</si>
  <si>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</si>
  <si>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</si>
  <si>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</si>
  <si>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</si>
  <si>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</si>
  <si>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</si>
  <si>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</si>
  <si>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</si>
  <si>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</si>
  <si>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</si>
  <si>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</si>
  <si>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</si>
  <si>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</si>
  <si>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</si>
  <si>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</si>
  <si>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</si>
  <si>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</si>
  <si>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</si>
  <si>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</si>
  <si>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</si>
  <si>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</si>
  <si>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</si>
  <si>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</si>
  <si>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</si>
  <si>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</si>
  <si>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</si>
  <si>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</si>
  <si>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</si>
  <si>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</si>
  <si>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</si>
  <si>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</si>
  <si>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</si>
  <si>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</si>
  <si>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</si>
  <si>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</si>
  <si>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</si>
  <si>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</si>
  <si>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</si>
  <si>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</si>
  <si>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</si>
  <si>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</si>
  <si>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</si>
  <si>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</si>
  <si>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</si>
  <si>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</si>
  <si>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</si>
  <si>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</si>
  <si>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</si>
  <si>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</si>
  <si>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</si>
  <si>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</si>
  <si>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</si>
  <si>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</si>
  <si>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</si>
  <si>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</si>
  <si>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</si>
  <si>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</si>
  <si>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</si>
  <si>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</si>
  <si>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</si>
  <si>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</si>
  <si>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</si>
  <si>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</si>
  <si>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</si>
  <si>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</si>
  <si>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</si>
  <si>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</si>
  <si>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</si>
  <si>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</si>
  <si>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</si>
  <si>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</si>
  <si>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</si>
  <si>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</si>
  <si>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</si>
  <si>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</si>
  <si>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</si>
  <si>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</si>
  <si>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</si>
  <si>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</si>
  <si>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</si>
  <si>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</si>
  <si>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</si>
  <si>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</si>
  <si>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</si>
  <si>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</si>
  <si>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</si>
  <si>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</si>
  <si>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</si>
  <si>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</si>
  <si>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</si>
  <si>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</si>
  <si>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</si>
  <si>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</si>
  <si>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</si>
  <si>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</si>
  <si>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</si>
  <si>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</si>
  <si>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</si>
  <si>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</si>
  <si>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</si>
  <si>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</si>
  <si>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</si>
  <si>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</si>
  <si>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</si>
  <si>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</si>
  <si>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</si>
  <si>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</si>
  <si>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</si>
  <si>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</si>
  <si>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</si>
  <si>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</si>
  <si>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</si>
  <si>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</si>
  <si>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</si>
  <si>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</si>
  <si>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</si>
  <si>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</si>
  <si>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</si>
  <si>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</si>
  <si>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</si>
  <si>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</si>
  <si>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</si>
  <si>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</si>
  <si>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</si>
  <si>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</si>
  <si>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</si>
  <si>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</si>
  <si>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</si>
  <si>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</si>
  <si>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</si>
  <si>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</si>
  <si>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</si>
  <si>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</si>
  <si>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</si>
  <si>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</si>
  <si>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</si>
  <si>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</si>
  <si>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</si>
  <si>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</si>
  <si>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</si>
  <si>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</si>
  <si>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</si>
  <si>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</si>
  <si>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</si>
  <si>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</si>
  <si>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</si>
  <si>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</si>
  <si>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</si>
  <si>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</si>
  <si>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</si>
  <si>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</si>
  <si>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</si>
  <si>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</si>
  <si>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</si>
  <si>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</si>
  <si>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</si>
  <si>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</si>
  <si>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</si>
  <si>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</si>
  <si>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</si>
  <si>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</si>
  <si>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</si>
  <si>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</si>
  <si>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</si>
  <si>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</si>
  <si>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</si>
  <si>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</si>
  <si>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</si>
  <si>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</si>
  <si>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</si>
  <si>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</si>
  <si>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</si>
  <si>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</si>
  <si>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</si>
  <si>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</si>
  <si>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</si>
  <si>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</si>
  <si>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</si>
  <si>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</si>
  <si>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</si>
  <si>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</si>
  <si>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</si>
  <si>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</si>
  <si>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</si>
  <si>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</si>
  <si>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</si>
  <si>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</si>
  <si>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</si>
  <si>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</si>
  <si>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</si>
  <si>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</si>
  <si>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</si>
  <si>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</si>
  <si>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</si>
  <si>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</si>
  <si>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</si>
  <si>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</si>
  <si>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</si>
  <si>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</si>
  <si>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</si>
  <si>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</si>
  <si>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</si>
  <si>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</si>
  <si>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</si>
  <si>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</si>
  <si>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</si>
  <si>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</si>
  <si>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</si>
  <si>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</si>
  <si>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</si>
  <si>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</si>
  <si>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</si>
  <si>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</si>
  <si>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</si>
  <si>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</si>
  <si>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</si>
  <si>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</si>
  <si>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</si>
  <si>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</si>
  <si>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</si>
  <si>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</si>
  <si>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</si>
  <si>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</si>
  <si>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</si>
  <si>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</si>
  <si>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</si>
  <si>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</si>
  <si>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</si>
  <si>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</si>
  <si>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</si>
  <si>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</si>
  <si>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</si>
  <si>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</si>
  <si>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</si>
  <si>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</si>
  <si>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</si>
  <si>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</si>
  <si>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</si>
  <si>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</si>
  <si>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</si>
  <si>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</si>
  <si>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</si>
  <si>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</si>
  <si>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</si>
  <si>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</si>
  <si>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</si>
  <si>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</si>
  <si>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</si>
  <si>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</si>
  <si>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</si>
  <si>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</si>
  <si>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</si>
  <si>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</si>
  <si>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</si>
  <si>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</si>
  <si>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</si>
  <si>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</si>
  <si>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</si>
  <si>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</si>
  <si>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</si>
  <si>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</si>
  <si>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</si>
  <si>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</si>
  <si>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</si>
  <si>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</si>
  <si>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</si>
  <si>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</si>
  <si>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</si>
  <si>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</si>
  <si>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</si>
  <si>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</si>
  <si>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</si>
  <si>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</si>
  <si>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</si>
  <si>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</si>
  <si>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</si>
  <si>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</si>
  <si>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</si>
  <si>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</si>
  <si>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</si>
  <si>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</si>
  <si>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</si>
  <si>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</si>
  <si>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</si>
  <si>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</si>
  <si>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</si>
  <si>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</si>
  <si>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</si>
  <si>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</si>
  <si>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</si>
  <si>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</si>
  <si>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</si>
  <si>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</si>
  <si>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</si>
  <si>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</si>
  <si>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</si>
  <si>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</si>
  <si>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</si>
  <si>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</si>
  <si>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</si>
  <si>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</si>
  <si>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</si>
  <si>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</si>
  <si>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</si>
  <si>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</si>
  <si>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</si>
  <si>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</si>
  <si>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</si>
  <si>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</si>
  <si>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</si>
  <si>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</si>
  <si>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</si>
  <si>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</si>
  <si>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</si>
  <si>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</si>
  <si>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</si>
  <si>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</si>
  <si>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</si>
  <si>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</si>
  <si>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</si>
  <si>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</si>
  <si>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</si>
  <si>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</si>
  <si>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</si>
  <si>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</si>
  <si>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</si>
  <si>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</si>
  <si>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</si>
  <si>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</si>
  <si>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</si>
  <si>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</si>
  <si>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</si>
  <si>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</si>
  <si>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</si>
  <si>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</si>
  <si>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</si>
  <si>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</si>
  <si>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</si>
  <si>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</si>
  <si>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</si>
  <si>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</si>
  <si>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</si>
  <si>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</si>
  <si>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</si>
  <si>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</si>
  <si>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</si>
  <si>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</si>
  <si>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</si>
  <si>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</si>
  <si>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</si>
  <si>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</si>
  <si>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</si>
  <si>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</si>
  <si>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</si>
  <si>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</si>
  <si>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</si>
  <si>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</si>
  <si>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</si>
  <si>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</si>
  <si>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</si>
  <si>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</si>
  <si>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</si>
  <si>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</si>
  <si>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</si>
  <si>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</si>
  <si>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</si>
  <si>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</si>
  <si>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</si>
  <si>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</si>
  <si>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</si>
  <si>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</si>
  <si>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</si>
  <si>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</si>
  <si>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</si>
  <si>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</si>
  <si>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</si>
  <si>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</si>
  <si>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</si>
  <si>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</si>
  <si>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</si>
  <si>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</si>
  <si>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</si>
  <si>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</si>
  <si>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</si>
  <si>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</si>
  <si>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</si>
  <si>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</si>
  <si>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</si>
  <si>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</si>
  <si>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</si>
  <si>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</si>
  <si>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</si>
  <si>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</si>
  <si>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</si>
  <si>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</si>
  <si>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</si>
  <si>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</si>
  <si>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</si>
  <si>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</si>
  <si>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</si>
  <si>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</si>
  <si>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</si>
  <si>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</si>
  <si>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</si>
  <si>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</si>
  <si>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</si>
  <si>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</si>
  <si>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</si>
  <si>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</si>
  <si>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</si>
  <si>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</si>
  <si>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</si>
  <si>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</si>
  <si>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</si>
  <si>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</si>
  <si>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</si>
  <si>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</si>
  <si>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</si>
  <si>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</si>
  <si>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</si>
  <si>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</si>
  <si>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</si>
  <si>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</si>
  <si>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</si>
  <si>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</si>
  <si>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</si>
  <si>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</si>
  <si>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</si>
  <si>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</si>
  <si>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</si>
  <si>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</si>
  <si>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</si>
  <si>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</si>
  <si>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</si>
  <si>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</si>
  <si>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</si>
  <si>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</si>
  <si>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</si>
  <si>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</si>
  <si>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</si>
  <si>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</si>
  <si>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</si>
  <si>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</si>
  <si>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</si>
  <si>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</si>
  <si>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</si>
  <si>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</si>
  <si>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</si>
  <si>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</si>
  <si>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</si>
  <si>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</si>
  <si>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</si>
  <si>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</si>
  <si>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</si>
  <si>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</si>
  <si>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</si>
  <si>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</si>
  <si>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</si>
  <si>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</si>
  <si>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</si>
  <si>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</si>
  <si>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</si>
  <si>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</si>
  <si>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</si>
  <si>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</si>
  <si>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</si>
  <si>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</si>
  <si>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</si>
  <si>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</si>
  <si>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</si>
  <si>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</si>
  <si>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</si>
  <si>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</si>
  <si>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</si>
  <si>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</si>
  <si>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</si>
  <si>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</si>
  <si>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</si>
  <si>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</si>
  <si>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</si>
  <si>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</si>
  <si>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</si>
  <si>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</si>
  <si>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</si>
  <si>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</si>
  <si>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</si>
  <si>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</si>
  <si>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</si>
  <si>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</si>
  <si>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</si>
  <si>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</si>
  <si>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</si>
  <si>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</si>
  <si>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</si>
  <si>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</si>
  <si>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</si>
  <si>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</si>
  <si>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</si>
  <si>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</si>
  <si>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</si>
  <si>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</si>
  <si>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</si>
  <si>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</si>
  <si>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</si>
  <si>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</si>
  <si>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</si>
  <si>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</si>
  <si>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</si>
  <si>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</si>
  <si>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</si>
  <si>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</si>
  <si>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</si>
  <si>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</si>
  <si>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</si>
  <si>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</si>
  <si>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</si>
  <si>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</si>
  <si>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</si>
  <si>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</si>
  <si>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</si>
  <si>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</si>
  <si>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</si>
  <si>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</si>
  <si>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</si>
  <si>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</si>
  <si>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</si>
  <si>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</si>
  <si>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</si>
  <si>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</si>
  <si>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</si>
  <si>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</si>
  <si>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</si>
  <si>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</si>
  <si>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</si>
  <si>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</si>
  <si>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</si>
  <si>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</si>
  <si>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</si>
  <si>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</si>
  <si>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</si>
  <si>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</si>
  <si>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</si>
  <si>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</si>
  <si>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</si>
  <si>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</si>
  <si>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</si>
  <si>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</si>
  <si>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</si>
  <si>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</si>
  <si>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</si>
  <si>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</si>
  <si>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</si>
  <si>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</si>
  <si>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</si>
  <si>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</si>
  <si>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</si>
  <si>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</si>
  <si>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</si>
  <si>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</si>
  <si>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</si>
  <si>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</si>
  <si>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</si>
  <si>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</si>
  <si>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</si>
  <si>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</si>
  <si>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</si>
  <si>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</si>
  <si>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</si>
  <si>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</si>
  <si>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</si>
  <si>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</si>
  <si>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</si>
  <si>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</si>
  <si>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</si>
  <si>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</si>
  <si>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</si>
  <si>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</si>
  <si>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</si>
  <si>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</si>
  <si>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</si>
  <si>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</si>
  <si>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</si>
  <si>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</si>
  <si>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</si>
  <si>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</si>
  <si>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</si>
  <si>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</si>
  <si>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</si>
  <si>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</si>
  <si>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</si>
  <si>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</si>
  <si>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</si>
  <si>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</si>
  <si>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</si>
  <si>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</si>
  <si>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</si>
  <si>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</si>
  <si>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</si>
  <si>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</si>
  <si>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</si>
  <si>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</si>
  <si>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</si>
  <si>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</si>
  <si>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</si>
  <si>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</si>
  <si>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</si>
  <si>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</si>
  <si>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</si>
  <si>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</si>
  <si>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</si>
  <si>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</si>
  <si>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</si>
  <si>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</si>
  <si>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</si>
  <si>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</si>
  <si>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</si>
  <si>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</si>
  <si>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</si>
  <si>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</si>
  <si>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</si>
  <si>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</si>
  <si>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</si>
  <si>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</si>
  <si>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</si>
  <si>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</si>
  <si>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</si>
  <si>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</si>
  <si>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</si>
  <si>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</si>
  <si>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</si>
  <si>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</si>
  <si>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</si>
  <si>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</si>
  <si>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</si>
  <si>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</si>
  <si>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</si>
  <si>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</si>
  <si>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</si>
  <si>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</si>
  <si>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</si>
  <si>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</si>
  <si>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</si>
  <si>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</si>
  <si>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</si>
  <si>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</si>
  <si>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</si>
  <si>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</si>
  <si>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</si>
  <si>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</si>
  <si>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</si>
  <si>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</si>
  <si>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</si>
  <si>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</si>
  <si>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</si>
  <si>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</si>
  <si>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</si>
  <si>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</si>
  <si>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</si>
  <si>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</si>
  <si>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</si>
  <si>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</si>
  <si>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</si>
  <si>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</si>
  <si>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</si>
  <si>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</si>
  <si>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</si>
  <si>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</si>
  <si>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</si>
  <si>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</si>
  <si>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</si>
  <si>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</si>
  <si>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</si>
  <si>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</si>
  <si>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</si>
  <si>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</si>
  <si>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</si>
  <si>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</si>
  <si>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</si>
  <si>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</si>
  <si>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</si>
  <si>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</si>
  <si>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</si>
  <si>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</si>
  <si>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</si>
  <si>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</si>
  <si>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</si>
  <si>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</si>
  <si>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</si>
  <si>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</si>
  <si>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</si>
  <si>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</si>
  <si>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</si>
  <si>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</si>
  <si>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</si>
  <si>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</si>
  <si>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</si>
  <si>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</si>
  <si>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</si>
  <si>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</si>
  <si>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</si>
  <si>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</si>
  <si>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</si>
  <si>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</si>
  <si>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</si>
  <si>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</si>
  <si>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</si>
  <si>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</si>
  <si>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</si>
  <si>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</si>
  <si>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</si>
  <si>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</si>
  <si>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</si>
  <si>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</si>
  <si>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</si>
  <si>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</si>
  <si>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</si>
  <si>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</si>
  <si>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</si>
  <si>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</si>
  <si>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</si>
  <si>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</si>
  <si>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</si>
  <si>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</si>
  <si>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</si>
  <si>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</si>
  <si>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</si>
  <si>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</si>
  <si>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</si>
  <si>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</si>
  <si>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</si>
  <si>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</si>
  <si>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</si>
  <si>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</si>
  <si>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</si>
  <si>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</si>
  <si>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</si>
  <si>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</si>
  <si>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</si>
  <si>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</si>
  <si>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</si>
  <si>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</si>
  <si>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</si>
  <si>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</si>
  <si>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</si>
  <si>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</si>
  <si>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</si>
  <si>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</si>
  <si>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</si>
  <si>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</si>
  <si>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</si>
  <si>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</si>
  <si>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</si>
  <si>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</si>
  <si>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</si>
  <si>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</si>
  <si>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</si>
  <si>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</si>
  <si>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</si>
  <si>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</si>
  <si>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</si>
  <si>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</si>
  <si>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</si>
  <si>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</si>
  <si>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</si>
  <si>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</si>
  <si>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</si>
  <si>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</si>
  <si>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</si>
  <si>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</si>
  <si>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</si>
  <si>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</si>
  <si>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</si>
  <si>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</si>
  <si>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</si>
  <si>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</si>
  <si>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</si>
  <si>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</si>
  <si>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</si>
  <si>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</si>
  <si>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</si>
  <si>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</si>
  <si>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</si>
  <si>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</si>
  <si>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</si>
  <si>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</si>
  <si>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</si>
  <si>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</si>
  <si>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</si>
  <si>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</si>
  <si>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</si>
  <si>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</si>
  <si>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</si>
  <si>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</si>
  <si>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</si>
  <si>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</si>
  <si>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</si>
  <si>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</si>
  <si>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</si>
  <si>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</si>
  <si>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</si>
  <si>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</si>
  <si>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</si>
  <si>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</si>
  <si>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</si>
  <si>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</si>
  <si>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</si>
  <si>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</si>
  <si>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</si>
  <si>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</si>
  <si>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</si>
  <si>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</si>
  <si>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</si>
  <si>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</si>
  <si>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</si>
  <si>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</si>
  <si>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</si>
  <si>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</si>
  <si>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</si>
  <si>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</si>
  <si>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</si>
  <si>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</si>
  <si>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</si>
  <si>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</si>
  <si>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</si>
  <si>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</si>
  <si>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</si>
  <si>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</si>
  <si>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</si>
  <si>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</si>
  <si>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</si>
  <si>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</si>
  <si>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</si>
  <si>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</si>
  <si>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</si>
  <si>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</si>
  <si>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</si>
  <si>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</si>
  <si>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</si>
  <si>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</si>
  <si>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</si>
  <si>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</si>
  <si>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</si>
  <si>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</si>
  <si>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</si>
  <si>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</si>
  <si>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</si>
  <si>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</si>
  <si>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</si>
  <si>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</si>
  <si>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</si>
  <si>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</si>
  <si>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</si>
  <si>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</si>
  <si>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</si>
  <si>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</si>
  <si>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</si>
  <si>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</si>
  <si>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</si>
  <si>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</si>
  <si>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</si>
  <si>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</si>
  <si>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</si>
  <si>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</si>
  <si>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</si>
  <si>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</si>
  <si>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</si>
  <si>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</si>
  <si>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</si>
  <si>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</si>
  <si>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</si>
  <si>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</si>
  <si>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</si>
  <si>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</si>
  <si>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</si>
  <si>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</si>
  <si>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</si>
  <si>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</si>
  <si>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</si>
  <si>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</si>
  <si>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</si>
  <si>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</si>
  <si>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</si>
  <si>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</si>
  <si>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</si>
  <si>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</si>
  <si>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</si>
  <si>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</si>
  <si>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</si>
  <si>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</si>
  <si>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</si>
  <si>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</si>
  <si>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</si>
  <si>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</si>
  <si>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</si>
  <si>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</si>
  <si>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</si>
  <si>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</si>
  <si>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</si>
  <si>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</si>
  <si>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</si>
  <si>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</si>
  <si>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</si>
  <si>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</si>
  <si>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</si>
  <si>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</si>
  <si>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</si>
  <si>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</si>
  <si>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</si>
  <si>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</si>
  <si>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</si>
  <si>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</si>
  <si>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</si>
  <si>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</si>
  <si>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</si>
  <si>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</si>
  <si>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</si>
  <si>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</si>
  <si>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</si>
  <si>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</si>
  <si>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</si>
  <si>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</si>
  <si>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</si>
  <si>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</si>
  <si>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>335863747</t>
  </si>
  <si>
    <t>335864100</t>
  </si>
  <si>
    <t>335864042</t>
  </si>
  <si>
    <t>335863998</t>
  </si>
  <si>
    <t>Morales Payano, Wilfredy Leandro</t>
  </si>
  <si>
    <t>335864245</t>
  </si>
  <si>
    <t>335864234</t>
  </si>
  <si>
    <t>335864221</t>
  </si>
  <si>
    <t>335864218</t>
  </si>
  <si>
    <t>335864258</t>
  </si>
  <si>
    <t>335864271</t>
  </si>
  <si>
    <t>335864448</t>
  </si>
  <si>
    <t>335864505</t>
  </si>
  <si>
    <t>335864503</t>
  </si>
  <si>
    <t>335864497</t>
  </si>
  <si>
    <t>335864490</t>
  </si>
  <si>
    <t>335864554</t>
  </si>
  <si>
    <t>335864553</t>
  </si>
  <si>
    <t>335864552</t>
  </si>
  <si>
    <t>335864551</t>
  </si>
  <si>
    <t>335864539</t>
  </si>
  <si>
    <t>335864528</t>
  </si>
  <si>
    <t>335864517</t>
  </si>
  <si>
    <t>335864516</t>
  </si>
  <si>
    <t>335864515</t>
  </si>
  <si>
    <t>TECLADO</t>
  </si>
  <si>
    <t>3335864602</t>
  </si>
  <si>
    <t>3335864599</t>
  </si>
  <si>
    <t>3335864594</t>
  </si>
  <si>
    <t>3335864592</t>
  </si>
  <si>
    <t>3335864586</t>
  </si>
  <si>
    <t>3335864584</t>
  </si>
  <si>
    <t>3335864582</t>
  </si>
  <si>
    <t>3335864580</t>
  </si>
  <si>
    <t>3335864577</t>
  </si>
  <si>
    <t>3335864576</t>
  </si>
  <si>
    <t>3335864575</t>
  </si>
  <si>
    <t>3335864573</t>
  </si>
  <si>
    <t>3335864570</t>
  </si>
  <si>
    <t>3335864569</t>
  </si>
  <si>
    <t>3335864568</t>
  </si>
  <si>
    <t>3335864563</t>
  </si>
  <si>
    <t>3335864558</t>
  </si>
  <si>
    <t xml:space="preserve">Brioso Luciano, Cristino </t>
  </si>
  <si>
    <t>3335864603</t>
  </si>
  <si>
    <t>3335864605</t>
  </si>
  <si>
    <t>3335864608</t>
  </si>
  <si>
    <t>3335864609</t>
  </si>
  <si>
    <t>3335864610</t>
  </si>
  <si>
    <t>3335864611</t>
  </si>
  <si>
    <t>3335864614</t>
  </si>
  <si>
    <t>3335864613</t>
  </si>
  <si>
    <t>3335864650</t>
  </si>
  <si>
    <t>3335864648</t>
  </si>
  <si>
    <t>3335864647</t>
  </si>
  <si>
    <t>3335864646</t>
  </si>
  <si>
    <t>3335864644</t>
  </si>
  <si>
    <t>3335864641</t>
  </si>
  <si>
    <t>3335864640</t>
  </si>
  <si>
    <t>3335864639</t>
  </si>
  <si>
    <t>3335864638</t>
  </si>
  <si>
    <t>3335864636</t>
  </si>
  <si>
    <t>3335864635</t>
  </si>
  <si>
    <t>3335864630</t>
  </si>
  <si>
    <t>3335864629</t>
  </si>
  <si>
    <t>3335864626</t>
  </si>
  <si>
    <t>3335864625</t>
  </si>
  <si>
    <t>3335864624</t>
  </si>
  <si>
    <t>3335864623</t>
  </si>
  <si>
    <t>3335864621</t>
  </si>
  <si>
    <t>3335864672</t>
  </si>
  <si>
    <t>3335864671</t>
  </si>
  <si>
    <t>3335864670</t>
  </si>
  <si>
    <t>3335864667</t>
  </si>
  <si>
    <t>3335864665</t>
  </si>
  <si>
    <t>3335864664</t>
  </si>
  <si>
    <t>3335864663</t>
  </si>
  <si>
    <t>3335864662</t>
  </si>
  <si>
    <t>3335864661</t>
  </si>
  <si>
    <t>3335864659</t>
  </si>
  <si>
    <t>3335864657</t>
  </si>
  <si>
    <t>3335864656</t>
  </si>
  <si>
    <t>3335864653</t>
  </si>
  <si>
    <t>3335864651</t>
  </si>
  <si>
    <t>3335864681</t>
  </si>
  <si>
    <t>3335864705</t>
  </si>
  <si>
    <t>3335864704</t>
  </si>
  <si>
    <t>3335864703</t>
  </si>
  <si>
    <t>3335864702</t>
  </si>
  <si>
    <t>3335864701</t>
  </si>
  <si>
    <t>3335864700</t>
  </si>
  <si>
    <t>3335864699</t>
  </si>
  <si>
    <t>3335864698</t>
  </si>
  <si>
    <t>3335864697</t>
  </si>
  <si>
    <t>3335864696</t>
  </si>
  <si>
    <t>3335864695</t>
  </si>
  <si>
    <t>3335864694</t>
  </si>
  <si>
    <t>3335864692</t>
  </si>
  <si>
    <t>3335864691</t>
  </si>
  <si>
    <t>GAVETAS VACIAS +  GAVETAS FALLANDO</t>
  </si>
  <si>
    <t>3335864723</t>
  </si>
  <si>
    <t>3335864722</t>
  </si>
  <si>
    <t>3335864721</t>
  </si>
  <si>
    <t>3335864720</t>
  </si>
  <si>
    <t>3335864719</t>
  </si>
  <si>
    <t>3335864718</t>
  </si>
  <si>
    <t>3335864716</t>
  </si>
  <si>
    <t>3335864715</t>
  </si>
  <si>
    <t>3335864714</t>
  </si>
  <si>
    <t>3335864713</t>
  </si>
  <si>
    <t>3335864712</t>
  </si>
  <si>
    <t>3335864711</t>
  </si>
  <si>
    <t>3335864708</t>
  </si>
  <si>
    <t>3335864707</t>
  </si>
  <si>
    <t>SIN ACTIVIDAD DE RETIRO</t>
  </si>
  <si>
    <t xml:space="preserve">Perez Almonte, Franklin </t>
  </si>
  <si>
    <t>Triinet</t>
  </si>
  <si>
    <t>3335864735</t>
  </si>
  <si>
    <t>3335864734</t>
  </si>
  <si>
    <t>3335864733</t>
  </si>
  <si>
    <t>3335864732</t>
  </si>
  <si>
    <t>3335864731</t>
  </si>
  <si>
    <t>3335864730</t>
  </si>
  <si>
    <t>3335864729</t>
  </si>
  <si>
    <t>3335864728</t>
  </si>
  <si>
    <t>3335864727</t>
  </si>
  <si>
    <t>3335864726</t>
  </si>
  <si>
    <t>3335864725</t>
  </si>
  <si>
    <t>3335864724</t>
  </si>
  <si>
    <t>3335864742</t>
  </si>
  <si>
    <t>3335864741</t>
  </si>
  <si>
    <t>3335864738</t>
  </si>
  <si>
    <t>3335864737</t>
  </si>
  <si>
    <t>26 Abril de 2021</t>
  </si>
  <si>
    <t>3335864703 </t>
  </si>
  <si>
    <t>3335864964</t>
  </si>
  <si>
    <t>3335864889</t>
  </si>
  <si>
    <t>3335864869</t>
  </si>
  <si>
    <t>3335864821</t>
  </si>
  <si>
    <t>3335864804</t>
  </si>
  <si>
    <t>3335864773</t>
  </si>
  <si>
    <t>3335864764</t>
  </si>
  <si>
    <t>3335864760</t>
  </si>
  <si>
    <t>3335864754</t>
  </si>
  <si>
    <t>En Servicio</t>
  </si>
  <si>
    <t>3335865505</t>
  </si>
  <si>
    <t>3335865427</t>
  </si>
  <si>
    <t>3335865295</t>
  </si>
  <si>
    <t>3335865286</t>
  </si>
  <si>
    <t>3335865279</t>
  </si>
  <si>
    <t>3335865272</t>
  </si>
  <si>
    <t>3335865265</t>
  </si>
  <si>
    <t>3335865254</t>
  </si>
  <si>
    <t>3335865240</t>
  </si>
  <si>
    <t>3335865207</t>
  </si>
  <si>
    <t>3335865176</t>
  </si>
  <si>
    <t>3335865152</t>
  </si>
  <si>
    <t>3335865147</t>
  </si>
  <si>
    <t>3335865091</t>
  </si>
  <si>
    <t>3335865085</t>
  </si>
  <si>
    <t>3335865070</t>
  </si>
  <si>
    <t>3335865039</t>
  </si>
  <si>
    <t>3335865029</t>
  </si>
  <si>
    <t>3335865017</t>
  </si>
  <si>
    <t>3335865008</t>
  </si>
  <si>
    <t>GAVTEAS VACIAS + GAVTEAS FALLANDO</t>
  </si>
  <si>
    <t>Abastecido</t>
  </si>
  <si>
    <t>3335865906</t>
  </si>
  <si>
    <t>3335865880</t>
  </si>
  <si>
    <t>3335865870</t>
  </si>
  <si>
    <t>3335865867</t>
  </si>
  <si>
    <t>3335865860</t>
  </si>
  <si>
    <t>3335865858</t>
  </si>
  <si>
    <t>3335865855</t>
  </si>
  <si>
    <t>3335865854</t>
  </si>
  <si>
    <t>3335865848</t>
  </si>
  <si>
    <t>3335865839</t>
  </si>
  <si>
    <t>3335865834</t>
  </si>
  <si>
    <t>3335865806</t>
  </si>
  <si>
    <t>3335865743</t>
  </si>
  <si>
    <t>3335865742</t>
  </si>
  <si>
    <t>3335865734</t>
  </si>
  <si>
    <t>3335865732</t>
  </si>
  <si>
    <t>3335865730</t>
  </si>
  <si>
    <t>3335865723</t>
  </si>
  <si>
    <t>3335865718</t>
  </si>
  <si>
    <t>3335865714</t>
  </si>
  <si>
    <t>3335865700</t>
  </si>
  <si>
    <t>3335865693</t>
  </si>
  <si>
    <t>3335865688</t>
  </si>
  <si>
    <t>3335865644</t>
  </si>
  <si>
    <t>3335865632</t>
  </si>
  <si>
    <t>3335865625</t>
  </si>
  <si>
    <t>3335865619</t>
  </si>
  <si>
    <t>3335865610</t>
  </si>
  <si>
    <t>3335865601</t>
  </si>
  <si>
    <t>3335865587</t>
  </si>
  <si>
    <t>3335865971</t>
  </si>
  <si>
    <t>Closed</t>
  </si>
  <si>
    <t>3335866189</t>
  </si>
  <si>
    <t>3335866188</t>
  </si>
  <si>
    <t>3335866186</t>
  </si>
  <si>
    <t>3335866177</t>
  </si>
  <si>
    <t>3335866175</t>
  </si>
  <si>
    <t>3335866169</t>
  </si>
  <si>
    <t>3335866166</t>
  </si>
  <si>
    <t>3335866163</t>
  </si>
  <si>
    <t>3335866162</t>
  </si>
  <si>
    <t>3335866159</t>
  </si>
  <si>
    <t>3335866158</t>
  </si>
  <si>
    <t>3335866151</t>
  </si>
  <si>
    <t>3335866150</t>
  </si>
  <si>
    <t>3335866143</t>
  </si>
  <si>
    <t>3335866141</t>
  </si>
  <si>
    <t>3335866137</t>
  </si>
  <si>
    <t>3335866135</t>
  </si>
  <si>
    <t>3335866131</t>
  </si>
  <si>
    <t>3335866126</t>
  </si>
  <si>
    <t>3335866117</t>
  </si>
  <si>
    <t>3335866095</t>
  </si>
  <si>
    <t>3335866018</t>
  </si>
  <si>
    <t>3335866017</t>
  </si>
  <si>
    <t>3335866011</t>
  </si>
  <si>
    <t>3335866010</t>
  </si>
  <si>
    <t>3335866002</t>
  </si>
  <si>
    <t>3335865999</t>
  </si>
  <si>
    <t>3335865980</t>
  </si>
  <si>
    <t>3335865952</t>
  </si>
  <si>
    <t>3335865945</t>
  </si>
  <si>
    <t>VANDALIZADO</t>
  </si>
  <si>
    <t>Fernandez Pichardo, Jorge Rafael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</si>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</sst>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.9"/>
      <color rgb="FF333333"/>
      <name val="Verdan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53" fillId="46" borderId="65" xfId="0" applyFont="1" applyFill="1" applyBorder="1" applyAlignment="1">
      <alignment horizontal="left" vertical="center"/>
    </xf>
    <xf numFmtId="0" fontId="30" fillId="5" borderId="65" xfId="0" applyFont="1" applyFill="1" applyBorder="1" applyAlignment="1">
      <alignment horizontal="center" vertical="center" wrapText="1"/>
    </xf>
    <xf numFmtId="22" fontId="54" fillId="5" borderId="64" xfId="0" applyNumberFormat="1" applyFont="1" applyFill="1" applyBorder="1" applyAlignment="1">
      <alignment horizontal="center" vertical="center"/>
    </xf>
    <xf numFmtId="22" fontId="54" fillId="5" borderId="65" xfId="0" applyNumberFormat="1" applyFont="1" applyFill="1" applyBorder="1" applyAlignment="1">
      <alignment horizontal="center" vertical="center"/>
    </xf>
    <xf numFmtId="0" fontId="54" fillId="5" borderId="64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64" xfId="0" applyNumberFormat="1" applyFont="1" applyFill="1" applyBorder="1" applyAlignment="1">
      <alignment horizontal="center" vertical="center"/>
    </xf>
    <xf numFmtId="22" fontId="55" fillId="5" borderId="65" xfId="0" applyNumberFormat="1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93"/>
      <tableStyleElement type="headerRow" dxfId="892"/>
      <tableStyleElement type="totalRow" dxfId="891"/>
      <tableStyleElement type="firstColumn" dxfId="890"/>
      <tableStyleElement type="lastColumn" dxfId="889"/>
      <tableStyleElement type="firstRowStripe" dxfId="888"/>
      <tableStyleElement type="firstColumnStripe" dxfId="8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27"/>
  <sheetViews>
    <sheetView tabSelected="1" zoomScale="85" zoomScaleNormal="85" workbookViewId="0">
      <pane ySplit="4" topLeftCell="A5" activePane="bottomLeft" state="frozen"/>
      <selection pane="bottomLeft" activeCell="G14" sqref="G14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6.42578125" style="46" customWidth="1"/>
    <col min="4" max="4" width="29.28515625" style="90" customWidth="1"/>
    <col min="5" max="5" width="11.42578125" style="85" bestFit="1" customWidth="1"/>
    <col min="6" max="6" width="11.28515625" style="47" customWidth="1"/>
    <col min="7" max="7" width="53.5703125" style="47" customWidth="1"/>
    <col min="8" max="11" width="5.28515625" style="47" customWidth="1"/>
    <col min="12" max="12" width="52.5703125" style="47" customWidth="1"/>
    <col min="13" max="13" width="20" style="90" customWidth="1"/>
    <col min="14" max="14" width="16.5703125" style="90" customWidth="1"/>
    <col min="15" max="15" width="42.85546875" style="90" customWidth="1"/>
    <col min="16" max="16" width="22.28515625" style="92" customWidth="1"/>
    <col min="17" max="17" width="52.57031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8" t="s">
        <v>2154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</row>
    <row r="2" spans="1:18" ht="18" x14ac:dyDescent="0.25">
      <c r="A2" s="167" t="s">
        <v>2151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</row>
    <row r="3" spans="1:18" ht="18.75" thickBot="1" x14ac:dyDescent="0.3">
      <c r="A3" s="169" t="s">
        <v>2714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NORTE</v>
      </c>
      <c r="B5" s="134" t="s">
        <v>2666</v>
      </c>
      <c r="C5" s="118">
        <v>44311.655335648145</v>
      </c>
      <c r="D5" s="118" t="s">
        <v>2183</v>
      </c>
      <c r="E5" s="120">
        <v>275</v>
      </c>
      <c r="F5" s="146" t="str">
        <f>VLOOKUP(E5,VIP!$A$2:$O12868,2,0)</f>
        <v>DRBR275</v>
      </c>
      <c r="G5" s="119" t="str">
        <f>VLOOKUP(E5,'LISTADO ATM'!$A$2:$B$899,2,0)</f>
        <v xml:space="preserve">ATM Autobanco Duarte Stgo. II </v>
      </c>
      <c r="H5" s="119" t="str">
        <f>VLOOKUP(E5,VIP!$A$2:$O17789,7,FALSE)</f>
        <v>Si</v>
      </c>
      <c r="I5" s="119" t="str">
        <f>VLOOKUP(E5,VIP!$A$2:$O9754,8,FALSE)</f>
        <v>Si</v>
      </c>
      <c r="J5" s="119" t="str">
        <f>VLOOKUP(E5,VIP!$A$2:$O9704,8,FALSE)</f>
        <v>Si</v>
      </c>
      <c r="K5" s="119" t="str">
        <f>VLOOKUP(E5,VIP!$A$2:$O13278,6,0)</f>
        <v>NO</v>
      </c>
      <c r="L5" s="121" t="s">
        <v>2221</v>
      </c>
      <c r="M5" s="166" t="s">
        <v>2725</v>
      </c>
      <c r="N5" s="117" t="s">
        <v>2465</v>
      </c>
      <c r="O5" s="146" t="s">
        <v>2494</v>
      </c>
      <c r="P5" s="139"/>
      <c r="Q5" s="164">
        <v>44312.449456018519</v>
      </c>
    </row>
    <row r="6" spans="1:18" ht="18" x14ac:dyDescent="0.25">
      <c r="A6" s="119" t="str">
        <f>VLOOKUP(E6,'LISTADO ATM'!$A$2:$C$900,3,0)</f>
        <v>DISTRITO NACIONAL</v>
      </c>
      <c r="B6" s="134" t="s">
        <v>2635</v>
      </c>
      <c r="C6" s="118">
        <v>44311.441435185188</v>
      </c>
      <c r="D6" s="118" t="s">
        <v>2182</v>
      </c>
      <c r="E6" s="120">
        <v>281</v>
      </c>
      <c r="F6" s="146" t="str">
        <f>VLOOKUP(E6,VIP!$A$2:$O12841,2,0)</f>
        <v>DRBR737</v>
      </c>
      <c r="G6" s="119" t="str">
        <f>VLOOKUP(E6,'LISTADO ATM'!$A$2:$B$899,2,0)</f>
        <v xml:space="preserve">ATM S/M Pola Independencia </v>
      </c>
      <c r="H6" s="119" t="str">
        <f>VLOOKUP(E6,VIP!$A$2:$O17762,7,FALSE)</f>
        <v>Si</v>
      </c>
      <c r="I6" s="119" t="str">
        <f>VLOOKUP(E6,VIP!$A$2:$O9727,8,FALSE)</f>
        <v>Si</v>
      </c>
      <c r="J6" s="119" t="str">
        <f>VLOOKUP(E6,VIP!$A$2:$O9677,8,FALSE)</f>
        <v>Si</v>
      </c>
      <c r="K6" s="119" t="str">
        <f>VLOOKUP(E6,VIP!$A$2:$O13251,6,0)</f>
        <v>NO</v>
      </c>
      <c r="L6" s="121" t="s">
        <v>2221</v>
      </c>
      <c r="M6" s="166" t="s">
        <v>2725</v>
      </c>
      <c r="N6" s="117" t="s">
        <v>2465</v>
      </c>
      <c r="O6" s="146" t="s">
        <v>2467</v>
      </c>
      <c r="P6" s="139"/>
      <c r="Q6" s="164">
        <v>44312.449456018519</v>
      </c>
    </row>
    <row r="7" spans="1:18" ht="18" x14ac:dyDescent="0.25">
      <c r="A7" s="119" t="str">
        <f>VLOOKUP(E7,'LISTADO ATM'!$A$2:$C$900,3,0)</f>
        <v>DISTRITO NACIONAL</v>
      </c>
      <c r="B7" s="134" t="s">
        <v>2618</v>
      </c>
      <c r="C7" s="118">
        <v>44310.946273148147</v>
      </c>
      <c r="D7" s="118" t="s">
        <v>2182</v>
      </c>
      <c r="E7" s="120">
        <v>917</v>
      </c>
      <c r="F7" s="146" t="str">
        <f>VLOOKUP(E7,VIP!$A$2:$O12852,2,0)</f>
        <v>DRBR01B</v>
      </c>
      <c r="G7" s="119" t="str">
        <f>VLOOKUP(E7,'LISTADO ATM'!$A$2:$B$899,2,0)</f>
        <v xml:space="preserve">ATM Oficina Los Mina </v>
      </c>
      <c r="H7" s="119" t="str">
        <f>VLOOKUP(E7,VIP!$A$2:$O17773,7,FALSE)</f>
        <v>Si</v>
      </c>
      <c r="I7" s="119" t="str">
        <f>VLOOKUP(E7,VIP!$A$2:$O9738,8,FALSE)</f>
        <v>Si</v>
      </c>
      <c r="J7" s="119" t="str">
        <f>VLOOKUP(E7,VIP!$A$2:$O9688,8,FALSE)</f>
        <v>Si</v>
      </c>
      <c r="K7" s="119" t="str">
        <f>VLOOKUP(E7,VIP!$A$2:$O13262,6,0)</f>
        <v>NO</v>
      </c>
      <c r="L7" s="121" t="s">
        <v>2221</v>
      </c>
      <c r="M7" s="166" t="s">
        <v>2725</v>
      </c>
      <c r="N7" s="117" t="s">
        <v>2465</v>
      </c>
      <c r="O7" s="146" t="s">
        <v>2467</v>
      </c>
      <c r="P7" s="139"/>
      <c r="Q7" s="165">
        <v>44312.449456018519</v>
      </c>
    </row>
    <row r="8" spans="1:18" ht="18" x14ac:dyDescent="0.25">
      <c r="A8" s="119" t="str">
        <f>VLOOKUP(E8,'LISTADO ATM'!$A$2:$C$900,3,0)</f>
        <v>SUR</v>
      </c>
      <c r="B8" s="134" t="s">
        <v>2619</v>
      </c>
      <c r="C8" s="118">
        <v>44310.944097222222</v>
      </c>
      <c r="D8" s="118" t="s">
        <v>2182</v>
      </c>
      <c r="E8" s="120">
        <v>47</v>
      </c>
      <c r="F8" s="146" t="str">
        <f>VLOOKUP(E8,VIP!$A$2:$O12855,2,0)</f>
        <v>DRBR047</v>
      </c>
      <c r="G8" s="119" t="str">
        <f>VLOOKUP(E8,'LISTADO ATM'!$A$2:$B$899,2,0)</f>
        <v xml:space="preserve">ATM Oficina Jimaní </v>
      </c>
      <c r="H8" s="119" t="str">
        <f>VLOOKUP(E8,VIP!$A$2:$O17776,7,FALSE)</f>
        <v>Si</v>
      </c>
      <c r="I8" s="119" t="str">
        <f>VLOOKUP(E8,VIP!$A$2:$O9741,8,FALSE)</f>
        <v>Si</v>
      </c>
      <c r="J8" s="119" t="str">
        <f>VLOOKUP(E8,VIP!$A$2:$O9691,8,FALSE)</f>
        <v>Si</v>
      </c>
      <c r="K8" s="119" t="str">
        <f>VLOOKUP(E8,VIP!$A$2:$O13265,6,0)</f>
        <v>NO</v>
      </c>
      <c r="L8" s="121" t="s">
        <v>2221</v>
      </c>
      <c r="M8" s="166" t="s">
        <v>2725</v>
      </c>
      <c r="N8" s="117" t="s">
        <v>2465</v>
      </c>
      <c r="O8" s="146" t="s">
        <v>2467</v>
      </c>
      <c r="P8" s="139"/>
      <c r="Q8" s="165">
        <v>44312.449456018519</v>
      </c>
    </row>
    <row r="9" spans="1:18" ht="18" x14ac:dyDescent="0.25">
      <c r="A9" s="119" t="str">
        <f>VLOOKUP(E9,'LISTADO ATM'!$A$2:$C$900,3,0)</f>
        <v>DISTRITO NACIONAL</v>
      </c>
      <c r="B9" s="134">
        <v>335862965</v>
      </c>
      <c r="C9" s="118">
        <v>44308.978738425925</v>
      </c>
      <c r="D9" s="119" t="s">
        <v>2182</v>
      </c>
      <c r="E9" s="120">
        <v>57</v>
      </c>
      <c r="F9" s="146" t="str">
        <f>VLOOKUP(E9,VIP!$A$2:$O12787,2,0)</f>
        <v>DRBR057</v>
      </c>
      <c r="G9" s="119" t="str">
        <f>VLOOKUP(E9,'LISTADO ATM'!$A$2:$B$899,2,0)</f>
        <v xml:space="preserve">ATM Oficina Malecon Center </v>
      </c>
      <c r="H9" s="119" t="str">
        <f>VLOOKUP(E9,VIP!$A$2:$O17708,7,FALSE)</f>
        <v>Si</v>
      </c>
      <c r="I9" s="119" t="str">
        <f>VLOOKUP(E9,VIP!$A$2:$O9673,8,FALSE)</f>
        <v>Si</v>
      </c>
      <c r="J9" s="119" t="str">
        <f>VLOOKUP(E9,VIP!$A$2:$O9623,8,FALSE)</f>
        <v>Si</v>
      </c>
      <c r="K9" s="119" t="str">
        <f>VLOOKUP(E9,VIP!$A$2:$O13197,6,0)</f>
        <v>NO</v>
      </c>
      <c r="L9" s="121" t="s">
        <v>2221</v>
      </c>
      <c r="M9" s="166" t="s">
        <v>2725</v>
      </c>
      <c r="N9" s="117" t="s">
        <v>2465</v>
      </c>
      <c r="O9" s="146" t="s">
        <v>2467</v>
      </c>
      <c r="P9" s="139"/>
      <c r="Q9" s="164">
        <v>44312.449456018519</v>
      </c>
    </row>
    <row r="10" spans="1:18" ht="18" x14ac:dyDescent="0.25">
      <c r="A10" s="119" t="str">
        <f>VLOOKUP(E10,'LISTADO ATM'!$A$2:$C$900,3,0)</f>
        <v>DISTRITO NACIONAL</v>
      </c>
      <c r="B10" s="134" t="s">
        <v>2588</v>
      </c>
      <c r="C10" s="118">
        <v>44309.815740740742</v>
      </c>
      <c r="D10" s="118" t="s">
        <v>2182</v>
      </c>
      <c r="E10" s="120">
        <v>346</v>
      </c>
      <c r="F10" s="146" t="str">
        <f>VLOOKUP(E10,VIP!$A$2:$O12826,2,0)</f>
        <v>DRBR346</v>
      </c>
      <c r="G10" s="119" t="str">
        <f>VLOOKUP(E10,'LISTADO ATM'!$A$2:$B$899,2,0)</f>
        <v>ATM Ministerio de Industria y Comercio</v>
      </c>
      <c r="H10" s="119" t="str">
        <f>VLOOKUP(E10,VIP!$A$2:$O17747,7,FALSE)</f>
        <v>Si</v>
      </c>
      <c r="I10" s="119" t="str">
        <f>VLOOKUP(E10,VIP!$A$2:$O9712,8,FALSE)</f>
        <v>Si</v>
      </c>
      <c r="J10" s="119" t="str">
        <f>VLOOKUP(E10,VIP!$A$2:$O9662,8,FALSE)</f>
        <v>Si</v>
      </c>
      <c r="K10" s="119">
        <f>VLOOKUP(E10,VIP!$A$2:$O13236,6,0)</f>
        <v>0</v>
      </c>
      <c r="L10" s="121" t="s">
        <v>2221</v>
      </c>
      <c r="M10" s="166" t="s">
        <v>2725</v>
      </c>
      <c r="N10" s="117" t="s">
        <v>2465</v>
      </c>
      <c r="O10" s="146" t="s">
        <v>2467</v>
      </c>
      <c r="P10" s="139"/>
      <c r="Q10" s="165">
        <v>44312.449456018519</v>
      </c>
    </row>
    <row r="11" spans="1:18" ht="18" x14ac:dyDescent="0.25">
      <c r="A11" s="119" t="str">
        <f>VLOOKUP(E11,'LISTADO ATM'!$A$2:$C$900,3,0)</f>
        <v>NORTE</v>
      </c>
      <c r="B11" s="134" t="s">
        <v>2716</v>
      </c>
      <c r="C11" s="118">
        <v>44312.35015046296</v>
      </c>
      <c r="D11" s="118" t="s">
        <v>2183</v>
      </c>
      <c r="E11" s="120">
        <v>351</v>
      </c>
      <c r="F11" s="146" t="str">
        <f>VLOOKUP(E11,VIP!$A$2:$O12872,2,0)</f>
        <v>DRBR351</v>
      </c>
      <c r="G11" s="119" t="str">
        <f>VLOOKUP(E11,'LISTADO ATM'!$A$2:$B$899,2,0)</f>
        <v xml:space="preserve">ATM S/M José Luís (Puerto Plata) </v>
      </c>
      <c r="H11" s="119" t="str">
        <f>VLOOKUP(E11,VIP!$A$2:$O17793,7,FALSE)</f>
        <v>Si</v>
      </c>
      <c r="I11" s="119" t="str">
        <f>VLOOKUP(E11,VIP!$A$2:$O9758,8,FALSE)</f>
        <v>Si</v>
      </c>
      <c r="J11" s="119" t="str">
        <f>VLOOKUP(E11,VIP!$A$2:$O9708,8,FALSE)</f>
        <v>Si</v>
      </c>
      <c r="K11" s="119" t="str">
        <f>VLOOKUP(E11,VIP!$A$2:$O13282,6,0)</f>
        <v>NO</v>
      </c>
      <c r="L11" s="121" t="s">
        <v>2221</v>
      </c>
      <c r="M11" s="166" t="s">
        <v>2725</v>
      </c>
      <c r="N11" s="117" t="s">
        <v>2465</v>
      </c>
      <c r="O11" s="146" t="s">
        <v>2494</v>
      </c>
      <c r="P11" s="139"/>
      <c r="Q11" s="165">
        <v>44312.449456018519</v>
      </c>
    </row>
    <row r="12" spans="1:18" ht="18" x14ac:dyDescent="0.25">
      <c r="A12" s="119" t="str">
        <f>VLOOKUP(E12,'LISTADO ATM'!$A$2:$C$900,3,0)</f>
        <v>DISTRITO NACIONAL</v>
      </c>
      <c r="B12" s="134" t="s">
        <v>2611</v>
      </c>
      <c r="C12" s="118">
        <v>44310.957199074073</v>
      </c>
      <c r="D12" s="118" t="s">
        <v>2182</v>
      </c>
      <c r="E12" s="120">
        <v>622</v>
      </c>
      <c r="F12" s="146" t="str">
        <f>VLOOKUP(E12,VIP!$A$2:$O12841,2,0)</f>
        <v>DRBR622</v>
      </c>
      <c r="G12" s="119" t="str">
        <f>VLOOKUP(E12,'LISTADO ATM'!$A$2:$B$899,2,0)</f>
        <v xml:space="preserve">ATM Ayuntamiento D.N. </v>
      </c>
      <c r="H12" s="119" t="str">
        <f>VLOOKUP(E12,VIP!$A$2:$O17762,7,FALSE)</f>
        <v>Si</v>
      </c>
      <c r="I12" s="119" t="str">
        <f>VLOOKUP(E12,VIP!$A$2:$O9727,8,FALSE)</f>
        <v>Si</v>
      </c>
      <c r="J12" s="119" t="str">
        <f>VLOOKUP(E12,VIP!$A$2:$O9677,8,FALSE)</f>
        <v>Si</v>
      </c>
      <c r="K12" s="119" t="str">
        <f>VLOOKUP(E12,VIP!$A$2:$O13251,6,0)</f>
        <v>NO</v>
      </c>
      <c r="L12" s="121" t="s">
        <v>2221</v>
      </c>
      <c r="M12" s="166" t="s">
        <v>2725</v>
      </c>
      <c r="N12" s="117" t="s">
        <v>2465</v>
      </c>
      <c r="O12" s="146" t="s">
        <v>2467</v>
      </c>
      <c r="P12" s="139"/>
      <c r="Q12" s="165">
        <v>44312.449456018519</v>
      </c>
    </row>
    <row r="13" spans="1:18" ht="18" x14ac:dyDescent="0.25">
      <c r="A13" s="119" t="str">
        <f>VLOOKUP(E13,'LISTADO ATM'!$A$2:$C$900,3,0)</f>
        <v>ESTE</v>
      </c>
      <c r="B13" s="134" t="s">
        <v>2646</v>
      </c>
      <c r="C13" s="118">
        <v>44311.38721064815</v>
      </c>
      <c r="D13" s="118" t="s">
        <v>2182</v>
      </c>
      <c r="E13" s="120">
        <v>661</v>
      </c>
      <c r="F13" s="146" t="str">
        <f>VLOOKUP(E13,VIP!$A$2:$O12858,2,0)</f>
        <v>DRBR661</v>
      </c>
      <c r="G13" s="119" t="str">
        <f>VLOOKUP(E13,'LISTADO ATM'!$A$2:$B$899,2,0)</f>
        <v xml:space="preserve">ATM Almacenes Iberia (San Pedro) </v>
      </c>
      <c r="H13" s="119" t="str">
        <f>VLOOKUP(E13,VIP!$A$2:$O17779,7,FALSE)</f>
        <v>N/A</v>
      </c>
      <c r="I13" s="119" t="str">
        <f>VLOOKUP(E13,VIP!$A$2:$O9744,8,FALSE)</f>
        <v>N/A</v>
      </c>
      <c r="J13" s="119" t="str">
        <f>VLOOKUP(E13,VIP!$A$2:$O9694,8,FALSE)</f>
        <v>N/A</v>
      </c>
      <c r="K13" s="119" t="str">
        <f>VLOOKUP(E13,VIP!$A$2:$O13268,6,0)</f>
        <v>N/A</v>
      </c>
      <c r="L13" s="121" t="s">
        <v>2221</v>
      </c>
      <c r="M13" s="166" t="s">
        <v>2725</v>
      </c>
      <c r="N13" s="117" t="s">
        <v>2465</v>
      </c>
      <c r="O13" s="146" t="s">
        <v>2467</v>
      </c>
      <c r="P13" s="139"/>
      <c r="Q13" s="165">
        <v>44312.449456018519</v>
      </c>
    </row>
    <row r="14" spans="1:18" ht="18" x14ac:dyDescent="0.25">
      <c r="A14" s="119" t="str">
        <f>VLOOKUP(E14,'LISTADO ATM'!$A$2:$C$900,3,0)</f>
        <v>NORTE</v>
      </c>
      <c r="B14" s="134" t="s">
        <v>2706</v>
      </c>
      <c r="C14" s="118">
        <v>44311.830474537041</v>
      </c>
      <c r="D14" s="118" t="s">
        <v>2183</v>
      </c>
      <c r="E14" s="120">
        <v>771</v>
      </c>
      <c r="F14" s="146" t="str">
        <f>VLOOKUP(E14,VIP!$A$2:$O12878,2,0)</f>
        <v>DRBR771</v>
      </c>
      <c r="G14" s="119" t="str">
        <f>VLOOKUP(E14,'LISTADO ATM'!$A$2:$B$899,2,0)</f>
        <v xml:space="preserve">ATM UASD Mao </v>
      </c>
      <c r="H14" s="119" t="str">
        <f>VLOOKUP(E14,VIP!$A$2:$O17799,7,FALSE)</f>
        <v>Si</v>
      </c>
      <c r="I14" s="119" t="str">
        <f>VLOOKUP(E14,VIP!$A$2:$O9764,8,FALSE)</f>
        <v>Si</v>
      </c>
      <c r="J14" s="119" t="str">
        <f>VLOOKUP(E14,VIP!$A$2:$O9714,8,FALSE)</f>
        <v>Si</v>
      </c>
      <c r="K14" s="119" t="str">
        <f>VLOOKUP(E14,VIP!$A$2:$O13288,6,0)</f>
        <v>NO</v>
      </c>
      <c r="L14" s="121" t="s">
        <v>2221</v>
      </c>
      <c r="M14" s="166" t="s">
        <v>2725</v>
      </c>
      <c r="N14" s="117" t="s">
        <v>2465</v>
      </c>
      <c r="O14" s="146" t="s">
        <v>2494</v>
      </c>
      <c r="P14" s="139"/>
      <c r="Q14" s="164">
        <v>44312.449456018519</v>
      </c>
    </row>
    <row r="15" spans="1:18" ht="18" x14ac:dyDescent="0.25">
      <c r="A15" s="119" t="str">
        <f>VLOOKUP(E15,'LISTADO ATM'!$A$2:$C$900,3,0)</f>
        <v>DISTRITO NACIONAL</v>
      </c>
      <c r="B15" s="134" t="s">
        <v>2625</v>
      </c>
      <c r="C15" s="118">
        <v>44311.069837962961</v>
      </c>
      <c r="D15" s="118" t="s">
        <v>2182</v>
      </c>
      <c r="E15" s="120">
        <v>858</v>
      </c>
      <c r="F15" s="146" t="str">
        <f>VLOOKUP(E15,VIP!$A$2:$O12829,2,0)</f>
        <v>DRBR858</v>
      </c>
      <c r="G15" s="119" t="str">
        <f>VLOOKUP(E15,'LISTADO ATM'!$A$2:$B$899,2,0)</f>
        <v xml:space="preserve">ATM Cooperativa Maestros (COOPNAMA) </v>
      </c>
      <c r="H15" s="119" t="str">
        <f>VLOOKUP(E15,VIP!$A$2:$O17750,7,FALSE)</f>
        <v>Si</v>
      </c>
      <c r="I15" s="119" t="str">
        <f>VLOOKUP(E15,VIP!$A$2:$O9715,8,FALSE)</f>
        <v>No</v>
      </c>
      <c r="J15" s="119" t="str">
        <f>VLOOKUP(E15,VIP!$A$2:$O9665,8,FALSE)</f>
        <v>No</v>
      </c>
      <c r="K15" s="119" t="str">
        <f>VLOOKUP(E15,VIP!$A$2:$O13239,6,0)</f>
        <v>NO</v>
      </c>
      <c r="L15" s="121" t="s">
        <v>2221</v>
      </c>
      <c r="M15" s="166" t="s">
        <v>2725</v>
      </c>
      <c r="N15" s="117" t="s">
        <v>2465</v>
      </c>
      <c r="O15" s="146" t="s">
        <v>2467</v>
      </c>
      <c r="P15" s="139"/>
      <c r="Q15" s="164">
        <v>44312.449456018519</v>
      </c>
    </row>
    <row r="16" spans="1:18" ht="18" x14ac:dyDescent="0.25">
      <c r="A16" s="119" t="str">
        <f>VLOOKUP(E16,'LISTADO ATM'!$A$2:$C$900,3,0)</f>
        <v>NORTE</v>
      </c>
      <c r="B16" s="134" t="s">
        <v>2667</v>
      </c>
      <c r="C16" s="118">
        <v>44311.653321759259</v>
      </c>
      <c r="D16" s="118" t="s">
        <v>2183</v>
      </c>
      <c r="E16" s="120">
        <v>99</v>
      </c>
      <c r="F16" s="146" t="str">
        <f>VLOOKUP(E16,VIP!$A$2:$O12869,2,0)</f>
        <v>DRBR099</v>
      </c>
      <c r="G16" s="119" t="str">
        <f>VLOOKUP(E16,'LISTADO ATM'!$A$2:$B$899,2,0)</f>
        <v xml:space="preserve">ATM Multicentro La Sirena S.F.M. </v>
      </c>
      <c r="H16" s="119" t="str">
        <f>VLOOKUP(E16,VIP!$A$2:$O17790,7,FALSE)</f>
        <v>Si</v>
      </c>
      <c r="I16" s="119" t="str">
        <f>VLOOKUP(E16,VIP!$A$2:$O9755,8,FALSE)</f>
        <v>Si</v>
      </c>
      <c r="J16" s="119" t="str">
        <f>VLOOKUP(E16,VIP!$A$2:$O9705,8,FALSE)</f>
        <v>Si</v>
      </c>
      <c r="K16" s="119" t="str">
        <f>VLOOKUP(E16,VIP!$A$2:$O13279,6,0)</f>
        <v>NO</v>
      </c>
      <c r="L16" s="121" t="s">
        <v>2221</v>
      </c>
      <c r="M16" s="166" t="s">
        <v>2725</v>
      </c>
      <c r="N16" s="117" t="s">
        <v>2465</v>
      </c>
      <c r="O16" s="146" t="s">
        <v>2494</v>
      </c>
      <c r="P16" s="139"/>
      <c r="Q16" s="207">
        <v>44312.615902777776</v>
      </c>
    </row>
    <row r="17" spans="1:17" ht="18" x14ac:dyDescent="0.25">
      <c r="A17" s="119" t="str">
        <f>VLOOKUP(E17,'LISTADO ATM'!$A$2:$C$900,3,0)</f>
        <v>DISTRITO NACIONAL</v>
      </c>
      <c r="B17" s="134" t="s">
        <v>2597</v>
      </c>
      <c r="C17" s="118">
        <v>44310.701701388891</v>
      </c>
      <c r="D17" s="118" t="s">
        <v>2182</v>
      </c>
      <c r="E17" s="120">
        <v>160</v>
      </c>
      <c r="F17" s="146" t="str">
        <f>VLOOKUP(E17,VIP!$A$2:$O12827,2,0)</f>
        <v>DRBR160</v>
      </c>
      <c r="G17" s="119" t="str">
        <f>VLOOKUP(E17,'LISTADO ATM'!$A$2:$B$899,2,0)</f>
        <v xml:space="preserve">ATM Oficina Herrera </v>
      </c>
      <c r="H17" s="119" t="str">
        <f>VLOOKUP(E17,VIP!$A$2:$O17748,7,FALSE)</f>
        <v>Si</v>
      </c>
      <c r="I17" s="119" t="str">
        <f>VLOOKUP(E17,VIP!$A$2:$O9713,8,FALSE)</f>
        <v>Si</v>
      </c>
      <c r="J17" s="119" t="str">
        <f>VLOOKUP(E17,VIP!$A$2:$O9663,8,FALSE)</f>
        <v>Si</v>
      </c>
      <c r="K17" s="119" t="str">
        <f>VLOOKUP(E17,VIP!$A$2:$O13237,6,0)</f>
        <v>NO</v>
      </c>
      <c r="L17" s="121" t="s">
        <v>2221</v>
      </c>
      <c r="M17" s="166" t="s">
        <v>2725</v>
      </c>
      <c r="N17" s="117" t="s">
        <v>2465</v>
      </c>
      <c r="O17" s="146" t="s">
        <v>2467</v>
      </c>
      <c r="P17" s="139"/>
      <c r="Q17" s="207">
        <v>44312.615902777776</v>
      </c>
    </row>
    <row r="18" spans="1:17" ht="18" x14ac:dyDescent="0.25">
      <c r="A18" s="119" t="str">
        <f>VLOOKUP(E18,'LISTADO ATM'!$A$2:$C$900,3,0)</f>
        <v>ESTE</v>
      </c>
      <c r="B18" s="134" t="s">
        <v>2617</v>
      </c>
      <c r="C18" s="118">
        <v>44310.950844907406</v>
      </c>
      <c r="D18" s="118" t="s">
        <v>2182</v>
      </c>
      <c r="E18" s="120">
        <v>217</v>
      </c>
      <c r="F18" s="146" t="str">
        <f>VLOOKUP(E18,VIP!$A$2:$O12851,2,0)</f>
        <v>DRBR217</v>
      </c>
      <c r="G18" s="119" t="str">
        <f>VLOOKUP(E18,'LISTADO ATM'!$A$2:$B$899,2,0)</f>
        <v xml:space="preserve">ATM Oficina Bávaro </v>
      </c>
      <c r="H18" s="119" t="str">
        <f>VLOOKUP(E18,VIP!$A$2:$O17772,7,FALSE)</f>
        <v>Si</v>
      </c>
      <c r="I18" s="119" t="str">
        <f>VLOOKUP(E18,VIP!$A$2:$O9737,8,FALSE)</f>
        <v>Si</v>
      </c>
      <c r="J18" s="119" t="str">
        <f>VLOOKUP(E18,VIP!$A$2:$O9687,8,FALSE)</f>
        <v>Si</v>
      </c>
      <c r="K18" s="119" t="str">
        <f>VLOOKUP(E18,VIP!$A$2:$O13261,6,0)</f>
        <v>NO</v>
      </c>
      <c r="L18" s="121" t="s">
        <v>2221</v>
      </c>
      <c r="M18" s="166" t="s">
        <v>2725</v>
      </c>
      <c r="N18" s="117" t="s">
        <v>2465</v>
      </c>
      <c r="O18" s="146" t="s">
        <v>2467</v>
      </c>
      <c r="P18" s="139"/>
      <c r="Q18" s="207">
        <v>44312.615902777776</v>
      </c>
    </row>
    <row r="19" spans="1:17" ht="18" x14ac:dyDescent="0.25">
      <c r="A19" s="119" t="str">
        <f>VLOOKUP(E19,'LISTADO ATM'!$A$2:$C$900,3,0)</f>
        <v>DISTRITO NACIONAL</v>
      </c>
      <c r="B19" s="134" t="s">
        <v>2654</v>
      </c>
      <c r="C19" s="118">
        <v>44311.520104166666</v>
      </c>
      <c r="D19" s="118" t="s">
        <v>2182</v>
      </c>
      <c r="E19" s="120">
        <v>488</v>
      </c>
      <c r="F19" s="146" t="str">
        <f>VLOOKUP(E19,VIP!$A$2:$O12869,2,0)</f>
        <v>DRBR488</v>
      </c>
      <c r="G19" s="119" t="str">
        <f>VLOOKUP(E19,'LISTADO ATM'!$A$2:$B$899,2,0)</f>
        <v xml:space="preserve">ATM Aeropuerto El Higuero </v>
      </c>
      <c r="H19" s="119" t="str">
        <f>VLOOKUP(E19,VIP!$A$2:$O17790,7,FALSE)</f>
        <v>Si</v>
      </c>
      <c r="I19" s="119" t="str">
        <f>VLOOKUP(E19,VIP!$A$2:$O9755,8,FALSE)</f>
        <v>Si</v>
      </c>
      <c r="J19" s="119" t="str">
        <f>VLOOKUP(E19,VIP!$A$2:$O9705,8,FALSE)</f>
        <v>Si</v>
      </c>
      <c r="K19" s="119" t="str">
        <f>VLOOKUP(E19,VIP!$A$2:$O13279,6,0)</f>
        <v>NO</v>
      </c>
      <c r="L19" s="121" t="s">
        <v>2221</v>
      </c>
      <c r="M19" s="166" t="s">
        <v>2725</v>
      </c>
      <c r="N19" s="117" t="s">
        <v>2465</v>
      </c>
      <c r="O19" s="146" t="s">
        <v>2467</v>
      </c>
      <c r="P19" s="139"/>
      <c r="Q19" s="207">
        <v>44312.615902777776</v>
      </c>
    </row>
    <row r="20" spans="1:17" ht="18" x14ac:dyDescent="0.25">
      <c r="A20" s="119" t="str">
        <f>VLOOKUP(E20,'LISTADO ATM'!$A$2:$C$900,3,0)</f>
        <v>ESTE</v>
      </c>
      <c r="B20" s="134" t="s">
        <v>2615</v>
      </c>
      <c r="C20" s="118">
        <v>44310.952141203707</v>
      </c>
      <c r="D20" s="118" t="s">
        <v>2182</v>
      </c>
      <c r="E20" s="120">
        <v>519</v>
      </c>
      <c r="F20" s="146" t="str">
        <f>VLOOKUP(E20,VIP!$A$2:$O12849,2,0)</f>
        <v>DRBR519</v>
      </c>
      <c r="G20" s="119" t="str">
        <f>VLOOKUP(E20,'LISTADO ATM'!$A$2:$B$899,2,0)</f>
        <v xml:space="preserve">ATM Plaza Estrella (Bávaro) </v>
      </c>
      <c r="H20" s="119" t="str">
        <f>VLOOKUP(E20,VIP!$A$2:$O17770,7,FALSE)</f>
        <v>Si</v>
      </c>
      <c r="I20" s="119" t="str">
        <f>VLOOKUP(E20,VIP!$A$2:$O9735,8,FALSE)</f>
        <v>Si</v>
      </c>
      <c r="J20" s="119" t="str">
        <f>VLOOKUP(E20,VIP!$A$2:$O9685,8,FALSE)</f>
        <v>Si</v>
      </c>
      <c r="K20" s="119" t="str">
        <f>VLOOKUP(E20,VIP!$A$2:$O13259,6,0)</f>
        <v>NO</v>
      </c>
      <c r="L20" s="121" t="s">
        <v>2221</v>
      </c>
      <c r="M20" s="166" t="s">
        <v>2725</v>
      </c>
      <c r="N20" s="117" t="s">
        <v>2465</v>
      </c>
      <c r="O20" s="146" t="s">
        <v>2467</v>
      </c>
      <c r="P20" s="139"/>
      <c r="Q20" s="207">
        <v>44312.615902777776</v>
      </c>
    </row>
    <row r="21" spans="1:17" ht="18" x14ac:dyDescent="0.25">
      <c r="A21" s="119" t="str">
        <f>VLOOKUP(E21,'LISTADO ATM'!$A$2:$C$900,3,0)</f>
        <v>DISTRITO NACIONAL</v>
      </c>
      <c r="B21" s="134" t="s">
        <v>2596</v>
      </c>
      <c r="C21" s="118">
        <v>44310.574895833335</v>
      </c>
      <c r="D21" s="118" t="s">
        <v>2182</v>
      </c>
      <c r="E21" s="120">
        <v>589</v>
      </c>
      <c r="F21" s="147" t="str">
        <f>VLOOKUP(E21,VIP!$A$2:$O12832,2,0)</f>
        <v>DRBR23E</v>
      </c>
      <c r="G21" s="119" t="str">
        <f>VLOOKUP(E21,'LISTADO ATM'!$A$2:$B$899,2,0)</f>
        <v xml:space="preserve">ATM S/M Bravo San Vicente de Paul </v>
      </c>
      <c r="H21" s="119" t="str">
        <f>VLOOKUP(E21,VIP!$A$2:$O17753,7,FALSE)</f>
        <v>Si</v>
      </c>
      <c r="I21" s="119" t="str">
        <f>VLOOKUP(E21,VIP!$A$2:$O9718,8,FALSE)</f>
        <v>No</v>
      </c>
      <c r="J21" s="119" t="str">
        <f>VLOOKUP(E21,VIP!$A$2:$O9668,8,FALSE)</f>
        <v>No</v>
      </c>
      <c r="K21" s="119" t="str">
        <f>VLOOKUP(E21,VIP!$A$2:$O13242,6,0)</f>
        <v>NO</v>
      </c>
      <c r="L21" s="121" t="s">
        <v>2221</v>
      </c>
      <c r="M21" s="166" t="s">
        <v>2725</v>
      </c>
      <c r="N21" s="117" t="s">
        <v>2465</v>
      </c>
      <c r="O21" s="147" t="s">
        <v>2467</v>
      </c>
      <c r="P21" s="139"/>
      <c r="Q21" s="207">
        <v>44312.615902777776</v>
      </c>
    </row>
    <row r="22" spans="1:17" ht="18" x14ac:dyDescent="0.25">
      <c r="A22" s="119" t="str">
        <f>VLOOKUP(E22,'LISTADO ATM'!$A$2:$C$900,3,0)</f>
        <v>DISTRITO NACIONAL</v>
      </c>
      <c r="B22" s="134" t="s">
        <v>2636</v>
      </c>
      <c r="C22" s="118">
        <v>44311.440509259257</v>
      </c>
      <c r="D22" s="118" t="s">
        <v>2182</v>
      </c>
      <c r="E22" s="120">
        <v>845</v>
      </c>
      <c r="F22" s="147" t="str">
        <f>VLOOKUP(E22,VIP!$A$2:$O12842,2,0)</f>
        <v>DRBR845</v>
      </c>
      <c r="G22" s="119" t="str">
        <f>VLOOKUP(E22,'LISTADO ATM'!$A$2:$B$899,2,0)</f>
        <v xml:space="preserve">ATM CERTV (Canal 4) </v>
      </c>
      <c r="H22" s="119" t="str">
        <f>VLOOKUP(E22,VIP!$A$2:$O17763,7,FALSE)</f>
        <v>Si</v>
      </c>
      <c r="I22" s="119" t="str">
        <f>VLOOKUP(E22,VIP!$A$2:$O9728,8,FALSE)</f>
        <v>Si</v>
      </c>
      <c r="J22" s="119" t="str">
        <f>VLOOKUP(E22,VIP!$A$2:$O9678,8,FALSE)</f>
        <v>Si</v>
      </c>
      <c r="K22" s="119" t="str">
        <f>VLOOKUP(E22,VIP!$A$2:$O13252,6,0)</f>
        <v>NO</v>
      </c>
      <c r="L22" s="121" t="s">
        <v>2221</v>
      </c>
      <c r="M22" s="166" t="s">
        <v>2725</v>
      </c>
      <c r="N22" s="117" t="s">
        <v>2465</v>
      </c>
      <c r="O22" s="147" t="s">
        <v>2467</v>
      </c>
      <c r="P22" s="139"/>
      <c r="Q22" s="207">
        <v>44312.615902777776</v>
      </c>
    </row>
    <row r="23" spans="1:17" ht="18" x14ac:dyDescent="0.25">
      <c r="A23" s="119" t="str">
        <f>VLOOKUP(E23,'LISTADO ATM'!$A$2:$C$900,3,0)</f>
        <v>DISTRITO NACIONAL</v>
      </c>
      <c r="B23" s="134" t="s">
        <v>2612</v>
      </c>
      <c r="C23" s="118">
        <v>44310.955497685187</v>
      </c>
      <c r="D23" s="118" t="s">
        <v>2182</v>
      </c>
      <c r="E23" s="120">
        <v>927</v>
      </c>
      <c r="F23" s="147" t="str">
        <f>VLOOKUP(E23,VIP!$A$2:$O12843,2,0)</f>
        <v>DRBR927</v>
      </c>
      <c r="G23" s="119" t="str">
        <f>VLOOKUP(E23,'LISTADO ATM'!$A$2:$B$899,2,0)</f>
        <v>ATM S/M Bravo La Esperilla</v>
      </c>
      <c r="H23" s="119" t="str">
        <f>VLOOKUP(E23,VIP!$A$2:$O17764,7,FALSE)</f>
        <v>Si</v>
      </c>
      <c r="I23" s="119" t="str">
        <f>VLOOKUP(E23,VIP!$A$2:$O9729,8,FALSE)</f>
        <v>Si</v>
      </c>
      <c r="J23" s="119" t="str">
        <f>VLOOKUP(E23,VIP!$A$2:$O9679,8,FALSE)</f>
        <v>Si</v>
      </c>
      <c r="K23" s="119" t="str">
        <f>VLOOKUP(E23,VIP!$A$2:$O13253,6,0)</f>
        <v>NO</v>
      </c>
      <c r="L23" s="121" t="s">
        <v>2221</v>
      </c>
      <c r="M23" s="166" t="s">
        <v>2725</v>
      </c>
      <c r="N23" s="117" t="s">
        <v>2465</v>
      </c>
      <c r="O23" s="147" t="s">
        <v>2467</v>
      </c>
      <c r="P23" s="139"/>
      <c r="Q23" s="207">
        <v>44312.615902777776</v>
      </c>
    </row>
    <row r="24" spans="1:17" ht="18" x14ac:dyDescent="0.25">
      <c r="A24" s="119" t="str">
        <f>VLOOKUP(E24,'LISTADO ATM'!$A$2:$C$900,3,0)</f>
        <v>DISTRITO NACIONAL</v>
      </c>
      <c r="B24" s="134" t="s">
        <v>2614</v>
      </c>
      <c r="C24" s="118">
        <v>44310.953032407408</v>
      </c>
      <c r="D24" s="118" t="s">
        <v>2182</v>
      </c>
      <c r="E24" s="120">
        <v>952</v>
      </c>
      <c r="F24" s="147" t="str">
        <f>VLOOKUP(E24,VIP!$A$2:$O12847,2,0)</f>
        <v>DRBR16L</v>
      </c>
      <c r="G24" s="119" t="str">
        <f>VLOOKUP(E24,'LISTADO ATM'!$A$2:$B$899,2,0)</f>
        <v xml:space="preserve">ATM Alvarez Rivas </v>
      </c>
      <c r="H24" s="119" t="str">
        <f>VLOOKUP(E24,VIP!$A$2:$O17768,7,FALSE)</f>
        <v>Si</v>
      </c>
      <c r="I24" s="119" t="str">
        <f>VLOOKUP(E24,VIP!$A$2:$O9733,8,FALSE)</f>
        <v>Si</v>
      </c>
      <c r="J24" s="119" t="str">
        <f>VLOOKUP(E24,VIP!$A$2:$O9683,8,FALSE)</f>
        <v>Si</v>
      </c>
      <c r="K24" s="119" t="str">
        <f>VLOOKUP(E24,VIP!$A$2:$O13257,6,0)</f>
        <v>NO</v>
      </c>
      <c r="L24" s="121" t="s">
        <v>2221</v>
      </c>
      <c r="M24" s="166" t="s">
        <v>2725</v>
      </c>
      <c r="N24" s="117" t="s">
        <v>2465</v>
      </c>
      <c r="O24" s="147" t="s">
        <v>2467</v>
      </c>
      <c r="P24" s="139"/>
      <c r="Q24" s="207">
        <v>44312.615902777776</v>
      </c>
    </row>
    <row r="25" spans="1:17" ht="18" x14ac:dyDescent="0.25">
      <c r="A25" s="119" t="str">
        <f>VLOOKUP(E25,'LISTADO ATM'!$A$2:$C$900,3,0)</f>
        <v>DISTRITO NACIONAL</v>
      </c>
      <c r="B25" s="134" t="s">
        <v>2590</v>
      </c>
      <c r="C25" s="118">
        <v>44310.322025462963</v>
      </c>
      <c r="D25" s="118" t="s">
        <v>2182</v>
      </c>
      <c r="E25" s="120">
        <v>966</v>
      </c>
      <c r="F25" s="147" t="str">
        <f>VLOOKUP(E25,VIP!$A$2:$O12812,2,0)</f>
        <v>DRBR966</v>
      </c>
      <c r="G25" s="119" t="str">
        <f>VLOOKUP(E25,'LISTADO ATM'!$A$2:$B$899,2,0)</f>
        <v>ATM Centro Medico Real</v>
      </c>
      <c r="H25" s="119" t="str">
        <f>VLOOKUP(E25,VIP!$A$2:$O17733,7,FALSE)</f>
        <v>Si</v>
      </c>
      <c r="I25" s="119" t="str">
        <f>VLOOKUP(E25,VIP!$A$2:$O9698,8,FALSE)</f>
        <v>Si</v>
      </c>
      <c r="J25" s="119" t="str">
        <f>VLOOKUP(E25,VIP!$A$2:$O9648,8,FALSE)</f>
        <v>Si</v>
      </c>
      <c r="K25" s="119" t="str">
        <f>VLOOKUP(E25,VIP!$A$2:$O13222,6,0)</f>
        <v>NO</v>
      </c>
      <c r="L25" s="121" t="s">
        <v>2221</v>
      </c>
      <c r="M25" s="166" t="s">
        <v>2725</v>
      </c>
      <c r="N25" s="117" t="s">
        <v>2465</v>
      </c>
      <c r="O25" s="147" t="s">
        <v>2467</v>
      </c>
      <c r="P25" s="139"/>
      <c r="Q25" s="208">
        <v>44312.615902777776</v>
      </c>
    </row>
    <row r="26" spans="1:17" ht="18" x14ac:dyDescent="0.25">
      <c r="A26" s="119" t="str">
        <f>VLOOKUP(E26,'LISTADO ATM'!$A$2:$C$900,3,0)</f>
        <v>SUR</v>
      </c>
      <c r="B26" s="134" t="s">
        <v>2630</v>
      </c>
      <c r="C26" s="118">
        <v>44311.275173611109</v>
      </c>
      <c r="D26" s="118" t="s">
        <v>2182</v>
      </c>
      <c r="E26" s="120">
        <v>50</v>
      </c>
      <c r="F26" s="147" t="str">
        <f>VLOOKUP(E26,VIP!$A$2:$O12837,2,0)</f>
        <v>DRBR050</v>
      </c>
      <c r="G26" s="119" t="str">
        <f>VLOOKUP(E26,'LISTADO ATM'!$A$2:$B$899,2,0)</f>
        <v xml:space="preserve">ATM Oficina Padre Las Casas (Azua) </v>
      </c>
      <c r="H26" s="119" t="str">
        <f>VLOOKUP(E26,VIP!$A$2:$O17758,7,FALSE)</f>
        <v>Si</v>
      </c>
      <c r="I26" s="119" t="str">
        <f>VLOOKUP(E26,VIP!$A$2:$O9723,8,FALSE)</f>
        <v>Si</v>
      </c>
      <c r="J26" s="119" t="str">
        <f>VLOOKUP(E26,VIP!$A$2:$O9673,8,FALSE)</f>
        <v>Si</v>
      </c>
      <c r="K26" s="119" t="str">
        <f>VLOOKUP(E26,VIP!$A$2:$O13247,6,0)</f>
        <v>NO</v>
      </c>
      <c r="L26" s="121" t="s">
        <v>2247</v>
      </c>
      <c r="M26" s="166" t="s">
        <v>2725</v>
      </c>
      <c r="N26" s="117" t="s">
        <v>2465</v>
      </c>
      <c r="O26" s="147" t="s">
        <v>2467</v>
      </c>
      <c r="P26" s="139"/>
      <c r="Q26" s="207">
        <v>44312.615902777776</v>
      </c>
    </row>
    <row r="27" spans="1:17" ht="18" x14ac:dyDescent="0.25">
      <c r="A27" s="119" t="str">
        <f>VLOOKUP(E27,'LISTADO ATM'!$A$2:$C$900,3,0)</f>
        <v>DISTRITO NACIONAL</v>
      </c>
      <c r="B27" s="134" t="s">
        <v>2650</v>
      </c>
      <c r="C27" s="118">
        <v>44311.375972222224</v>
      </c>
      <c r="D27" s="118" t="s">
        <v>2182</v>
      </c>
      <c r="E27" s="120">
        <v>387</v>
      </c>
      <c r="F27" s="147" t="str">
        <f>VLOOKUP(E27,VIP!$A$2:$O12862,2,0)</f>
        <v>DRBR387</v>
      </c>
      <c r="G27" s="119" t="str">
        <f>VLOOKUP(E27,'LISTADO ATM'!$A$2:$B$899,2,0)</f>
        <v xml:space="preserve">ATM S/M La Cadena San Vicente de Paul </v>
      </c>
      <c r="H27" s="119" t="str">
        <f>VLOOKUP(E27,VIP!$A$2:$O17783,7,FALSE)</f>
        <v>Si</v>
      </c>
      <c r="I27" s="119" t="str">
        <f>VLOOKUP(E27,VIP!$A$2:$O9748,8,FALSE)</f>
        <v>Si</v>
      </c>
      <c r="J27" s="119" t="str">
        <f>VLOOKUP(E27,VIP!$A$2:$O9698,8,FALSE)</f>
        <v>Si</v>
      </c>
      <c r="K27" s="119" t="str">
        <f>VLOOKUP(E27,VIP!$A$2:$O13272,6,0)</f>
        <v>NO</v>
      </c>
      <c r="L27" s="121" t="s">
        <v>2247</v>
      </c>
      <c r="M27" s="166" t="s">
        <v>2725</v>
      </c>
      <c r="N27" s="117" t="s">
        <v>2465</v>
      </c>
      <c r="O27" s="147" t="s">
        <v>2467</v>
      </c>
      <c r="P27" s="139"/>
      <c r="Q27" s="207">
        <v>44312.615902777776</v>
      </c>
    </row>
    <row r="28" spans="1:17" ht="18" x14ac:dyDescent="0.25">
      <c r="A28" s="119" t="str">
        <f>VLOOKUP(E28,'LISTADO ATM'!$A$2:$C$900,3,0)</f>
        <v>SUR</v>
      </c>
      <c r="B28" s="134" t="s">
        <v>2591</v>
      </c>
      <c r="C28" s="118">
        <v>44310.353692129633</v>
      </c>
      <c r="D28" s="118" t="s">
        <v>2485</v>
      </c>
      <c r="E28" s="120">
        <v>252</v>
      </c>
      <c r="F28" s="147" t="str">
        <f>VLOOKUP(E28,VIP!$A$2:$O12815,2,0)</f>
        <v>DRBR252</v>
      </c>
      <c r="G28" s="119" t="str">
        <f>VLOOKUP(E28,'LISTADO ATM'!$A$2:$B$899,2,0)</f>
        <v xml:space="preserve">ATM Banco Agrícola (Barahona) </v>
      </c>
      <c r="H28" s="119" t="str">
        <f>VLOOKUP(E28,VIP!$A$2:$O17736,7,FALSE)</f>
        <v>Si</v>
      </c>
      <c r="I28" s="119" t="str">
        <f>VLOOKUP(E28,VIP!$A$2:$O9701,8,FALSE)</f>
        <v>Si</v>
      </c>
      <c r="J28" s="119" t="str">
        <f>VLOOKUP(E28,VIP!$A$2:$O9651,8,FALSE)</f>
        <v>Si</v>
      </c>
      <c r="K28" s="119" t="str">
        <f>VLOOKUP(E28,VIP!$A$2:$O13225,6,0)</f>
        <v>NO</v>
      </c>
      <c r="L28" s="121" t="s">
        <v>2518</v>
      </c>
      <c r="M28" s="166" t="s">
        <v>2725</v>
      </c>
      <c r="N28" s="117" t="s">
        <v>2465</v>
      </c>
      <c r="O28" s="147" t="s">
        <v>2486</v>
      </c>
      <c r="P28" s="139"/>
      <c r="Q28" s="165">
        <v>44312.449456018519</v>
      </c>
    </row>
    <row r="29" spans="1:17" ht="18" x14ac:dyDescent="0.25">
      <c r="A29" s="119" t="str">
        <f>VLOOKUP(E29,'LISTADO ATM'!$A$2:$C$900,3,0)</f>
        <v>NORTE</v>
      </c>
      <c r="B29" s="134" t="s">
        <v>2587</v>
      </c>
      <c r="C29" s="118">
        <v>44309.846678240741</v>
      </c>
      <c r="D29" s="118" t="s">
        <v>2485</v>
      </c>
      <c r="E29" s="120">
        <v>256</v>
      </c>
      <c r="F29" s="147" t="str">
        <f>VLOOKUP(E29,VIP!$A$2:$O12819,2,0)</f>
        <v>DRBR256</v>
      </c>
      <c r="G29" s="119" t="str">
        <f>VLOOKUP(E29,'LISTADO ATM'!$A$2:$B$899,2,0)</f>
        <v xml:space="preserve">ATM Oficina Licey Al Medio </v>
      </c>
      <c r="H29" s="119" t="str">
        <f>VLOOKUP(E29,VIP!$A$2:$O17740,7,FALSE)</f>
        <v>Si</v>
      </c>
      <c r="I29" s="119" t="str">
        <f>VLOOKUP(E29,VIP!$A$2:$O9705,8,FALSE)</f>
        <v>Si</v>
      </c>
      <c r="J29" s="119" t="str">
        <f>VLOOKUP(E29,VIP!$A$2:$O9655,8,FALSE)</f>
        <v>Si</v>
      </c>
      <c r="K29" s="119" t="str">
        <f>VLOOKUP(E29,VIP!$A$2:$O13229,6,0)</f>
        <v>NO</v>
      </c>
      <c r="L29" s="121" t="s">
        <v>2518</v>
      </c>
      <c r="M29" s="166" t="s">
        <v>2725</v>
      </c>
      <c r="N29" s="117" t="s">
        <v>2465</v>
      </c>
      <c r="O29" s="147" t="s">
        <v>2585</v>
      </c>
      <c r="P29" s="139"/>
      <c r="Q29" s="165">
        <v>44312.449456018519</v>
      </c>
    </row>
    <row r="30" spans="1:17" s="99" customFormat="1" ht="18" x14ac:dyDescent="0.25">
      <c r="A30" s="119" t="str">
        <f>VLOOKUP(E30,'LISTADO ATM'!$A$2:$C$900,3,0)</f>
        <v>ESTE</v>
      </c>
      <c r="B30" s="134">
        <v>335862983</v>
      </c>
      <c r="C30" s="118">
        <v>44311.92732638889</v>
      </c>
      <c r="D30" s="118" t="s">
        <v>2485</v>
      </c>
      <c r="E30" s="120">
        <v>386</v>
      </c>
      <c r="F30" s="148" t="str">
        <f>VLOOKUP(E30,VIP!$A$2:$O12837,2,0)</f>
        <v>DRBR386</v>
      </c>
      <c r="G30" s="119" t="str">
        <f>VLOOKUP(E30,'LISTADO ATM'!$A$2:$B$899,2,0)</f>
        <v xml:space="preserve">ATM Plaza Verón II </v>
      </c>
      <c r="H30" s="119" t="str">
        <f>VLOOKUP(E30,VIP!$A$2:$O17758,7,FALSE)</f>
        <v>Si</v>
      </c>
      <c r="I30" s="119" t="str">
        <f>VLOOKUP(E30,VIP!$A$2:$O9723,8,FALSE)</f>
        <v>Si</v>
      </c>
      <c r="J30" s="119" t="str">
        <f>VLOOKUP(E30,VIP!$A$2:$O9673,8,FALSE)</f>
        <v>Si</v>
      </c>
      <c r="K30" s="119" t="str">
        <f>VLOOKUP(E30,VIP!$A$2:$O13247,6,0)</f>
        <v>NO</v>
      </c>
      <c r="L30" s="120" t="s">
        <v>2518</v>
      </c>
      <c r="M30" s="166" t="s">
        <v>2725</v>
      </c>
      <c r="N30" s="117" t="s">
        <v>2465</v>
      </c>
      <c r="O30" s="148" t="s">
        <v>2486</v>
      </c>
      <c r="P30" s="139"/>
      <c r="Q30" s="207">
        <v>44312.615902777776</v>
      </c>
    </row>
    <row r="31" spans="1:17" s="99" customFormat="1" ht="18" x14ac:dyDescent="0.25">
      <c r="A31" s="119" t="str">
        <f>VLOOKUP(E31,'LISTADO ATM'!$A$2:$C$900,3,0)</f>
        <v>ESTE</v>
      </c>
      <c r="B31" s="134" t="s">
        <v>2739</v>
      </c>
      <c r="C31" s="118">
        <v>44312.375763888886</v>
      </c>
      <c r="D31" s="118" t="s">
        <v>2461</v>
      </c>
      <c r="E31" s="120">
        <v>399</v>
      </c>
      <c r="F31" s="148" t="str">
        <f>VLOOKUP(E31,VIP!$A$2:$O12886,2,0)</f>
        <v>DRBR399</v>
      </c>
      <c r="G31" s="119" t="str">
        <f>VLOOKUP(E31,'LISTADO ATM'!$A$2:$B$899,2,0)</f>
        <v xml:space="preserve">ATM Oficina La Romana II </v>
      </c>
      <c r="H31" s="119" t="str">
        <f>VLOOKUP(E31,VIP!$A$2:$O17807,7,FALSE)</f>
        <v>Si</v>
      </c>
      <c r="I31" s="119" t="str">
        <f>VLOOKUP(E31,VIP!$A$2:$O9772,8,FALSE)</f>
        <v>Si</v>
      </c>
      <c r="J31" s="119" t="str">
        <f>VLOOKUP(E31,VIP!$A$2:$O9722,8,FALSE)</f>
        <v>Si</v>
      </c>
      <c r="K31" s="119" t="str">
        <f>VLOOKUP(E31,VIP!$A$2:$O13296,6,0)</f>
        <v>NO</v>
      </c>
      <c r="L31" s="121" t="s">
        <v>2518</v>
      </c>
      <c r="M31" s="166" t="s">
        <v>2725</v>
      </c>
      <c r="N31" s="117" t="s">
        <v>2465</v>
      </c>
      <c r="O31" s="148" t="s">
        <v>2466</v>
      </c>
      <c r="P31" s="139"/>
      <c r="Q31" s="208">
        <v>44312.615902777776</v>
      </c>
    </row>
    <row r="32" spans="1:17" s="99" customFormat="1" ht="18" x14ac:dyDescent="0.25">
      <c r="A32" s="119" t="str">
        <f>VLOOKUP(E32,'LISTADO ATM'!$A$2:$C$900,3,0)</f>
        <v>DISTRITO NACIONAL</v>
      </c>
      <c r="B32" s="134" t="s">
        <v>2613</v>
      </c>
      <c r="C32" s="118">
        <v>44310.954201388886</v>
      </c>
      <c r="D32" s="118" t="s">
        <v>2182</v>
      </c>
      <c r="E32" s="120">
        <v>70</v>
      </c>
      <c r="F32" s="148" t="str">
        <f>VLOOKUP(E32,VIP!$A$2:$O12845,2,0)</f>
        <v>DRBR070</v>
      </c>
      <c r="G32" s="119" t="str">
        <f>VLOOKUP(E32,'LISTADO ATM'!$A$2:$B$899,2,0)</f>
        <v xml:space="preserve">ATM Autoservicio Plaza Lama Zona Oriental </v>
      </c>
      <c r="H32" s="119" t="str">
        <f>VLOOKUP(E32,VIP!$A$2:$O17766,7,FALSE)</f>
        <v>Si</v>
      </c>
      <c r="I32" s="119" t="str">
        <f>VLOOKUP(E32,VIP!$A$2:$O9731,8,FALSE)</f>
        <v>Si</v>
      </c>
      <c r="J32" s="119" t="str">
        <f>VLOOKUP(E32,VIP!$A$2:$O9681,8,FALSE)</f>
        <v>Si</v>
      </c>
      <c r="K32" s="119" t="str">
        <f>VLOOKUP(E32,VIP!$A$2:$O13255,6,0)</f>
        <v>NO</v>
      </c>
      <c r="L32" s="121" t="s">
        <v>2518</v>
      </c>
      <c r="M32" s="166" t="s">
        <v>2725</v>
      </c>
      <c r="N32" s="117" t="s">
        <v>2465</v>
      </c>
      <c r="O32" s="148" t="s">
        <v>2467</v>
      </c>
      <c r="P32" s="139"/>
      <c r="Q32" s="208">
        <v>44312.615902777776</v>
      </c>
    </row>
    <row r="33" spans="1:17" s="99" customFormat="1" ht="18" x14ac:dyDescent="0.25">
      <c r="A33" s="119" t="str">
        <f>VLOOKUP(E33,'LISTADO ATM'!$A$2:$C$900,3,0)</f>
        <v>SUR</v>
      </c>
      <c r="B33" s="134" t="s">
        <v>2592</v>
      </c>
      <c r="C33" s="118">
        <v>44310.505266203705</v>
      </c>
      <c r="D33" s="118" t="s">
        <v>2485</v>
      </c>
      <c r="E33" s="120">
        <v>297</v>
      </c>
      <c r="F33" s="148" t="str">
        <f>VLOOKUP(E33,VIP!$A$2:$O12828,2,0)</f>
        <v>DRBR297</v>
      </c>
      <c r="G33" s="119" t="str">
        <f>VLOOKUP(E33,'LISTADO ATM'!$A$2:$B$899,2,0)</f>
        <v xml:space="preserve">ATM S/M Cadena Ocoa </v>
      </c>
      <c r="H33" s="119" t="str">
        <f>VLOOKUP(E33,VIP!$A$2:$O17749,7,FALSE)</f>
        <v>Si</v>
      </c>
      <c r="I33" s="119" t="str">
        <f>VLOOKUP(E33,VIP!$A$2:$O9714,8,FALSE)</f>
        <v>Si</v>
      </c>
      <c r="J33" s="119" t="str">
        <f>VLOOKUP(E33,VIP!$A$2:$O9664,8,FALSE)</f>
        <v>Si</v>
      </c>
      <c r="K33" s="119" t="str">
        <f>VLOOKUP(E33,VIP!$A$2:$O13238,6,0)</f>
        <v>NO</v>
      </c>
      <c r="L33" s="119" t="s">
        <v>2518</v>
      </c>
      <c r="M33" s="166" t="s">
        <v>2725</v>
      </c>
      <c r="N33" s="117" t="s">
        <v>2465</v>
      </c>
      <c r="O33" s="148" t="s">
        <v>2486</v>
      </c>
      <c r="P33" s="139"/>
      <c r="Q33" s="208">
        <v>44312.615902777776</v>
      </c>
    </row>
    <row r="34" spans="1:17" s="99" customFormat="1" ht="18" x14ac:dyDescent="0.25">
      <c r="A34" s="119" t="str">
        <f>VLOOKUP(E34,'LISTADO ATM'!$A$2:$C$900,3,0)</f>
        <v>SUR</v>
      </c>
      <c r="B34" s="134" t="s">
        <v>2732</v>
      </c>
      <c r="C34" s="118">
        <v>44312.412962962961</v>
      </c>
      <c r="D34" s="118" t="s">
        <v>2461</v>
      </c>
      <c r="E34" s="120">
        <v>301</v>
      </c>
      <c r="F34" s="148" t="str">
        <f>VLOOKUP(E34,VIP!$A$2:$O12879,2,0)</f>
        <v>DRBR301</v>
      </c>
      <c r="G34" s="119" t="str">
        <f>VLOOKUP(E34,'LISTADO ATM'!$A$2:$B$899,2,0)</f>
        <v xml:space="preserve">ATM UNP Alfa y Omega (Barahona) </v>
      </c>
      <c r="H34" s="119" t="str">
        <f>VLOOKUP(E34,VIP!$A$2:$O17800,7,FALSE)</f>
        <v>Si</v>
      </c>
      <c r="I34" s="119" t="str">
        <f>VLOOKUP(E34,VIP!$A$2:$O9765,8,FALSE)</f>
        <v>Si</v>
      </c>
      <c r="J34" s="119" t="str">
        <f>VLOOKUP(E34,VIP!$A$2:$O9715,8,FALSE)</f>
        <v>Si</v>
      </c>
      <c r="K34" s="119" t="str">
        <f>VLOOKUP(E34,VIP!$A$2:$O13289,6,0)</f>
        <v>NO</v>
      </c>
      <c r="L34" s="121" t="s">
        <v>2518</v>
      </c>
      <c r="M34" s="166" t="s">
        <v>2725</v>
      </c>
      <c r="N34" s="117" t="s">
        <v>2465</v>
      </c>
      <c r="O34" s="148" t="s">
        <v>2466</v>
      </c>
      <c r="P34" s="139"/>
      <c r="Q34" s="208">
        <v>44312.615902777776</v>
      </c>
    </row>
    <row r="35" spans="1:17" s="99" customFormat="1" ht="18" x14ac:dyDescent="0.25">
      <c r="A35" s="119" t="str">
        <f>VLOOKUP(E35,'LISTADO ATM'!$A$2:$C$900,3,0)</f>
        <v>SUR</v>
      </c>
      <c r="B35" s="134" t="s">
        <v>2719</v>
      </c>
      <c r="C35" s="118">
        <v>44312.336712962962</v>
      </c>
      <c r="D35" s="118" t="s">
        <v>2485</v>
      </c>
      <c r="E35" s="120">
        <v>783</v>
      </c>
      <c r="F35" s="148" t="str">
        <f>VLOOKUP(E35,VIP!$A$2:$O12875,2,0)</f>
        <v>DRBR303</v>
      </c>
      <c r="G35" s="119" t="str">
        <f>VLOOKUP(E35,'LISTADO ATM'!$A$2:$B$899,2,0)</f>
        <v xml:space="preserve">ATM Autobanco Alfa y Omega (Barahona) </v>
      </c>
      <c r="H35" s="119" t="str">
        <f>VLOOKUP(E35,VIP!$A$2:$O17796,7,FALSE)</f>
        <v>Si</v>
      </c>
      <c r="I35" s="119" t="str">
        <f>VLOOKUP(E35,VIP!$A$2:$O9761,8,FALSE)</f>
        <v>Si</v>
      </c>
      <c r="J35" s="119" t="str">
        <f>VLOOKUP(E35,VIP!$A$2:$O9711,8,FALSE)</f>
        <v>Si</v>
      </c>
      <c r="K35" s="119" t="str">
        <f>VLOOKUP(E35,VIP!$A$2:$O13285,6,0)</f>
        <v>NO</v>
      </c>
      <c r="L35" s="121" t="s">
        <v>2518</v>
      </c>
      <c r="M35" s="166" t="s">
        <v>2725</v>
      </c>
      <c r="N35" s="117" t="s">
        <v>2465</v>
      </c>
      <c r="O35" s="148" t="s">
        <v>2486</v>
      </c>
      <c r="P35" s="139"/>
      <c r="Q35" s="207">
        <v>44312.615902777776</v>
      </c>
    </row>
    <row r="36" spans="1:17" s="99" customFormat="1" ht="18" x14ac:dyDescent="0.25">
      <c r="A36" s="119" t="str">
        <f>VLOOKUP(E36,'LISTADO ATM'!$A$2:$C$900,3,0)</f>
        <v>SUR</v>
      </c>
      <c r="B36" s="134" t="s">
        <v>2733</v>
      </c>
      <c r="C36" s="118">
        <v>44312.408703703702</v>
      </c>
      <c r="D36" s="118" t="s">
        <v>2461</v>
      </c>
      <c r="E36" s="120">
        <v>880</v>
      </c>
      <c r="F36" s="148" t="str">
        <f>VLOOKUP(E36,VIP!$A$2:$O12880,2,0)</f>
        <v>DRBR880</v>
      </c>
      <c r="G36" s="119" t="str">
        <f>VLOOKUP(E36,'LISTADO ATM'!$A$2:$B$899,2,0)</f>
        <v xml:space="preserve">ATM Autoservicio Barahona II </v>
      </c>
      <c r="H36" s="119" t="str">
        <f>VLOOKUP(E36,VIP!$A$2:$O17801,7,FALSE)</f>
        <v>Si</v>
      </c>
      <c r="I36" s="119" t="str">
        <f>VLOOKUP(E36,VIP!$A$2:$O9766,8,FALSE)</f>
        <v>Si</v>
      </c>
      <c r="J36" s="119" t="str">
        <f>VLOOKUP(E36,VIP!$A$2:$O9716,8,FALSE)</f>
        <v>Si</v>
      </c>
      <c r="K36" s="119" t="str">
        <f>VLOOKUP(E36,VIP!$A$2:$O13290,6,0)</f>
        <v>SI</v>
      </c>
      <c r="L36" s="121" t="s">
        <v>2518</v>
      </c>
      <c r="M36" s="166" t="s">
        <v>2725</v>
      </c>
      <c r="N36" s="117" t="s">
        <v>2465</v>
      </c>
      <c r="O36" s="148" t="s">
        <v>2466</v>
      </c>
      <c r="P36" s="139"/>
      <c r="Q36" s="207">
        <v>44312.615902777776</v>
      </c>
    </row>
    <row r="37" spans="1:17" s="99" customFormat="1" ht="18" x14ac:dyDescent="0.25">
      <c r="A37" s="119" t="str">
        <f>VLOOKUP(E37,'LISTADO ATM'!$A$2:$C$900,3,0)</f>
        <v>ESTE</v>
      </c>
      <c r="B37" s="134" t="s">
        <v>2676</v>
      </c>
      <c r="C37" s="118">
        <v>44311.636828703704</v>
      </c>
      <c r="D37" s="118" t="s">
        <v>2461</v>
      </c>
      <c r="E37" s="120">
        <v>366</v>
      </c>
      <c r="F37" s="148" t="str">
        <f>VLOOKUP(E37,VIP!$A$2:$O12878,2,0)</f>
        <v>DRBR366</v>
      </c>
      <c r="G37" s="119" t="str">
        <f>VLOOKUP(E37,'LISTADO ATM'!$A$2:$B$899,2,0)</f>
        <v>ATM Oficina Boulevard (Higuey) II</v>
      </c>
      <c r="H37" s="119" t="str">
        <f>VLOOKUP(E37,VIP!$A$2:$O17799,7,FALSE)</f>
        <v>N/A</v>
      </c>
      <c r="I37" s="119" t="str">
        <f>VLOOKUP(E37,VIP!$A$2:$O9764,8,FALSE)</f>
        <v>N/A</v>
      </c>
      <c r="J37" s="119" t="str">
        <f>VLOOKUP(E37,VIP!$A$2:$O9714,8,FALSE)</f>
        <v>N/A</v>
      </c>
      <c r="K37" s="119" t="str">
        <f>VLOOKUP(E37,VIP!$A$2:$O13288,6,0)</f>
        <v>N/A</v>
      </c>
      <c r="L37" s="121" t="s">
        <v>2680</v>
      </c>
      <c r="M37" s="166" t="s">
        <v>2725</v>
      </c>
      <c r="N37" s="117" t="s">
        <v>2465</v>
      </c>
      <c r="O37" s="148" t="s">
        <v>2466</v>
      </c>
      <c r="P37" s="139"/>
      <c r="Q37" s="165">
        <v>44312.449456018519</v>
      </c>
    </row>
    <row r="38" spans="1:17" s="99" customFormat="1" ht="18" x14ac:dyDescent="0.25">
      <c r="A38" s="119" t="str">
        <f>VLOOKUP(E38,'LISTADO ATM'!$A$2:$C$900,3,0)</f>
        <v>DISTRITO NACIONAL</v>
      </c>
      <c r="B38" s="134" t="s">
        <v>2722</v>
      </c>
      <c r="C38" s="118">
        <v>44312.326655092591</v>
      </c>
      <c r="D38" s="118" t="s">
        <v>2461</v>
      </c>
      <c r="E38" s="120">
        <v>744</v>
      </c>
      <c r="F38" s="148" t="str">
        <f>VLOOKUP(E38,VIP!$A$2:$O12878,2,0)</f>
        <v>DRBR289</v>
      </c>
      <c r="G38" s="119" t="str">
        <f>VLOOKUP(E38,'LISTADO ATM'!$A$2:$B$899,2,0)</f>
        <v xml:space="preserve">ATM Multicentro La Sirena Venezuela </v>
      </c>
      <c r="H38" s="119" t="str">
        <f>VLOOKUP(E38,VIP!$A$2:$O17799,7,FALSE)</f>
        <v>Si</v>
      </c>
      <c r="I38" s="119" t="str">
        <f>VLOOKUP(E38,VIP!$A$2:$O9764,8,FALSE)</f>
        <v>Si</v>
      </c>
      <c r="J38" s="119" t="str">
        <f>VLOOKUP(E38,VIP!$A$2:$O9714,8,FALSE)</f>
        <v>Si</v>
      </c>
      <c r="K38" s="119" t="str">
        <f>VLOOKUP(E38,VIP!$A$2:$O13288,6,0)</f>
        <v>SI</v>
      </c>
      <c r="L38" s="121" t="s">
        <v>2680</v>
      </c>
      <c r="M38" s="166" t="s">
        <v>2725</v>
      </c>
      <c r="N38" s="117" t="s">
        <v>2465</v>
      </c>
      <c r="O38" s="148" t="s">
        <v>2466</v>
      </c>
      <c r="P38" s="139"/>
      <c r="Q38" s="164">
        <v>44312.449456018519</v>
      </c>
    </row>
    <row r="39" spans="1:17" s="99" customFormat="1" ht="18" x14ac:dyDescent="0.25">
      <c r="A39" s="119" t="str">
        <f>VLOOKUP(E39,'LISTADO ATM'!$A$2:$C$900,3,0)</f>
        <v>NORTE</v>
      </c>
      <c r="B39" s="134" t="s">
        <v>2720</v>
      </c>
      <c r="C39" s="118">
        <v>44312.334189814814</v>
      </c>
      <c r="D39" s="118" t="s">
        <v>2461</v>
      </c>
      <c r="E39" s="120">
        <v>888</v>
      </c>
      <c r="F39" s="148" t="str">
        <f>VLOOKUP(E39,VIP!$A$2:$O12876,2,0)</f>
        <v>DRBR888</v>
      </c>
      <c r="G39" s="119" t="str">
        <f>VLOOKUP(E39,'LISTADO ATM'!$A$2:$B$899,2,0)</f>
        <v>ATM Oficina galeria 56 II (SFM)</v>
      </c>
      <c r="H39" s="119" t="str">
        <f>VLOOKUP(E39,VIP!$A$2:$O17797,7,FALSE)</f>
        <v>Si</v>
      </c>
      <c r="I39" s="119" t="str">
        <f>VLOOKUP(E39,VIP!$A$2:$O9762,8,FALSE)</f>
        <v>Si</v>
      </c>
      <c r="J39" s="119" t="str">
        <f>VLOOKUP(E39,VIP!$A$2:$O9712,8,FALSE)</f>
        <v>Si</v>
      </c>
      <c r="K39" s="119" t="str">
        <f>VLOOKUP(E39,VIP!$A$2:$O13286,6,0)</f>
        <v>SI</v>
      </c>
      <c r="L39" s="121" t="s">
        <v>2680</v>
      </c>
      <c r="M39" s="166" t="s">
        <v>2725</v>
      </c>
      <c r="N39" s="117" t="s">
        <v>2465</v>
      </c>
      <c r="O39" s="148" t="s">
        <v>2466</v>
      </c>
      <c r="P39" s="139"/>
      <c r="Q39" s="208">
        <v>44312.615902777776</v>
      </c>
    </row>
    <row r="40" spans="1:17" s="99" customFormat="1" ht="18" x14ac:dyDescent="0.25">
      <c r="A40" s="119" t="str">
        <f>VLOOKUP(E40,'LISTADO ATM'!$A$2:$C$900,3,0)</f>
        <v>DISTRITO NACIONAL</v>
      </c>
      <c r="B40" s="134" t="s">
        <v>2734</v>
      </c>
      <c r="C40" s="118">
        <v>44312.406435185185</v>
      </c>
      <c r="D40" s="118" t="s">
        <v>2461</v>
      </c>
      <c r="E40" s="120">
        <v>951</v>
      </c>
      <c r="F40" s="148" t="str">
        <f>VLOOKUP(E40,VIP!$A$2:$O12881,2,0)</f>
        <v>DRBR203</v>
      </c>
      <c r="G40" s="119" t="str">
        <f>VLOOKUP(E40,'LISTADO ATM'!$A$2:$B$899,2,0)</f>
        <v xml:space="preserve">ATM Oficina Plaza Haché JFK </v>
      </c>
      <c r="H40" s="119" t="str">
        <f>VLOOKUP(E40,VIP!$A$2:$O17802,7,FALSE)</f>
        <v>Si</v>
      </c>
      <c r="I40" s="119" t="str">
        <f>VLOOKUP(E40,VIP!$A$2:$O9767,8,FALSE)</f>
        <v>Si</v>
      </c>
      <c r="J40" s="119" t="str">
        <f>VLOOKUP(E40,VIP!$A$2:$O9717,8,FALSE)</f>
        <v>Si</v>
      </c>
      <c r="K40" s="119" t="str">
        <f>VLOOKUP(E40,VIP!$A$2:$O13291,6,0)</f>
        <v>NO</v>
      </c>
      <c r="L40" s="121" t="s">
        <v>2680</v>
      </c>
      <c r="M40" s="166" t="s">
        <v>2725</v>
      </c>
      <c r="N40" s="117" t="s">
        <v>2465</v>
      </c>
      <c r="O40" s="148" t="s">
        <v>2466</v>
      </c>
      <c r="P40" s="139"/>
      <c r="Q40" s="208">
        <v>44312.615902777776</v>
      </c>
    </row>
    <row r="41" spans="1:17" s="99" customFormat="1" ht="18" x14ac:dyDescent="0.25">
      <c r="A41" s="119" t="str">
        <f>VLOOKUP(E41,'LISTADO ATM'!$A$2:$C$900,3,0)</f>
        <v>DISTRITO NACIONAL</v>
      </c>
      <c r="B41" s="134" t="s">
        <v>2589</v>
      </c>
      <c r="C41" s="118">
        <v>44309.810532407406</v>
      </c>
      <c r="D41" s="118" t="s">
        <v>2461</v>
      </c>
      <c r="E41" s="120">
        <v>125</v>
      </c>
      <c r="F41" s="148" t="str">
        <f>VLOOKUP(E41,VIP!$A$2:$O12829,2,0)</f>
        <v>DRBR125</v>
      </c>
      <c r="G41" s="119" t="str">
        <f>VLOOKUP(E41,'LISTADO ATM'!$A$2:$B$899,2,0)</f>
        <v xml:space="preserve">ATM Dirección General de Aduanas II </v>
      </c>
      <c r="H41" s="119" t="str">
        <f>VLOOKUP(E41,VIP!$A$2:$O17750,7,FALSE)</f>
        <v>Si</v>
      </c>
      <c r="I41" s="119" t="str">
        <f>VLOOKUP(E41,VIP!$A$2:$O9715,8,FALSE)</f>
        <v>Si</v>
      </c>
      <c r="J41" s="119" t="str">
        <f>VLOOKUP(E41,VIP!$A$2:$O9665,8,FALSE)</f>
        <v>Si</v>
      </c>
      <c r="K41" s="119" t="str">
        <f>VLOOKUP(E41,VIP!$A$2:$O13239,6,0)</f>
        <v>NO</v>
      </c>
      <c r="L41" s="121" t="s">
        <v>2452</v>
      </c>
      <c r="M41" s="166" t="s">
        <v>2725</v>
      </c>
      <c r="N41" s="117" t="s">
        <v>2465</v>
      </c>
      <c r="O41" s="148" t="s">
        <v>2466</v>
      </c>
      <c r="P41" s="139"/>
      <c r="Q41" s="164">
        <v>44312.449456018519</v>
      </c>
    </row>
    <row r="42" spans="1:17" s="99" customFormat="1" ht="18" x14ac:dyDescent="0.25">
      <c r="A42" s="119" t="str">
        <f>VLOOKUP(E42,'LISTADO ATM'!$A$2:$C$900,3,0)</f>
        <v>DISTRITO NACIONAL</v>
      </c>
      <c r="B42" s="134" t="s">
        <v>2581</v>
      </c>
      <c r="C42" s="118">
        <v>44309.575289351851</v>
      </c>
      <c r="D42" s="118" t="s">
        <v>2461</v>
      </c>
      <c r="E42" s="120">
        <v>577</v>
      </c>
      <c r="F42" s="148" t="str">
        <f>VLOOKUP(E42,VIP!$A$2:$O12792,2,0)</f>
        <v>DRBR173</v>
      </c>
      <c r="G42" s="119" t="str">
        <f>VLOOKUP(E42,'LISTADO ATM'!$A$2:$B$899,2,0)</f>
        <v xml:space="preserve">ATM Olé Ave. Duarte </v>
      </c>
      <c r="H42" s="119" t="str">
        <f>VLOOKUP(E42,VIP!$A$2:$O17713,7,FALSE)</f>
        <v>Si</v>
      </c>
      <c r="I42" s="119" t="str">
        <f>VLOOKUP(E42,VIP!$A$2:$O9678,8,FALSE)</f>
        <v>Si</v>
      </c>
      <c r="J42" s="119" t="str">
        <f>VLOOKUP(E42,VIP!$A$2:$O9628,8,FALSE)</f>
        <v>Si</v>
      </c>
      <c r="K42" s="119" t="str">
        <f>VLOOKUP(E42,VIP!$A$2:$O13202,6,0)</f>
        <v>SI</v>
      </c>
      <c r="L42" s="121" t="s">
        <v>2452</v>
      </c>
      <c r="M42" s="166" t="s">
        <v>2725</v>
      </c>
      <c r="N42" s="117" t="s">
        <v>2465</v>
      </c>
      <c r="O42" s="148" t="s">
        <v>2466</v>
      </c>
      <c r="P42" s="139"/>
      <c r="Q42" s="164">
        <v>44312.449456018519</v>
      </c>
    </row>
    <row r="43" spans="1:17" s="99" customFormat="1" ht="18" x14ac:dyDescent="0.25">
      <c r="A43" s="119" t="str">
        <f>VLOOKUP(E43,'LISTADO ATM'!$A$2:$C$900,3,0)</f>
        <v>DISTRITO NACIONAL</v>
      </c>
      <c r="B43" s="134" t="s">
        <v>2603</v>
      </c>
      <c r="C43" s="118">
        <v>44310.6718287037</v>
      </c>
      <c r="D43" s="118" t="s">
        <v>2485</v>
      </c>
      <c r="E43" s="120">
        <v>735</v>
      </c>
      <c r="F43" s="148" t="str">
        <f>VLOOKUP(E43,VIP!$A$2:$O12840,2,0)</f>
        <v>DRBR179</v>
      </c>
      <c r="G43" s="119" t="str">
        <f>VLOOKUP(E43,'LISTADO ATM'!$A$2:$B$899,2,0)</f>
        <v xml:space="preserve">ATM Oficina Independencia II  </v>
      </c>
      <c r="H43" s="119" t="str">
        <f>VLOOKUP(E43,VIP!$A$2:$O17761,7,FALSE)</f>
        <v>Si</v>
      </c>
      <c r="I43" s="119" t="str">
        <f>VLOOKUP(E43,VIP!$A$2:$O9726,8,FALSE)</f>
        <v>Si</v>
      </c>
      <c r="J43" s="119" t="str">
        <f>VLOOKUP(E43,VIP!$A$2:$O9676,8,FALSE)</f>
        <v>Si</v>
      </c>
      <c r="K43" s="119" t="str">
        <f>VLOOKUP(E43,VIP!$A$2:$O13250,6,0)</f>
        <v>NO</v>
      </c>
      <c r="L43" s="121" t="s">
        <v>2452</v>
      </c>
      <c r="M43" s="166" t="s">
        <v>2725</v>
      </c>
      <c r="N43" s="117" t="s">
        <v>2465</v>
      </c>
      <c r="O43" s="148" t="s">
        <v>2486</v>
      </c>
      <c r="P43" s="139"/>
      <c r="Q43" s="164">
        <v>44312.449456018519</v>
      </c>
    </row>
    <row r="44" spans="1:17" s="99" customFormat="1" ht="18" x14ac:dyDescent="0.25">
      <c r="A44" s="119" t="str">
        <f>VLOOKUP(E44,'LISTADO ATM'!$A$2:$C$900,3,0)</f>
        <v>NORTE</v>
      </c>
      <c r="B44" s="134" t="s">
        <v>2705</v>
      </c>
      <c r="C44" s="118">
        <v>44311.835717592592</v>
      </c>
      <c r="D44" s="118" t="s">
        <v>2485</v>
      </c>
      <c r="E44" s="120">
        <v>752</v>
      </c>
      <c r="F44" s="148" t="str">
        <f>VLOOKUP(E44,VIP!$A$2:$O12877,2,0)</f>
        <v>DRBR280</v>
      </c>
      <c r="G44" s="119" t="str">
        <f>VLOOKUP(E44,'LISTADO ATM'!$A$2:$B$899,2,0)</f>
        <v xml:space="preserve">ATM UNP Las Carolinas (La Vega) </v>
      </c>
      <c r="H44" s="119" t="str">
        <f>VLOOKUP(E44,VIP!$A$2:$O17798,7,FALSE)</f>
        <v>Si</v>
      </c>
      <c r="I44" s="119" t="str">
        <f>VLOOKUP(E44,VIP!$A$2:$O9763,8,FALSE)</f>
        <v>Si</v>
      </c>
      <c r="J44" s="119" t="str">
        <f>VLOOKUP(E44,VIP!$A$2:$O9713,8,FALSE)</f>
        <v>Si</v>
      </c>
      <c r="K44" s="119" t="str">
        <f>VLOOKUP(E44,VIP!$A$2:$O13287,6,0)</f>
        <v>SI</v>
      </c>
      <c r="L44" s="121" t="s">
        <v>2452</v>
      </c>
      <c r="M44" s="166" t="s">
        <v>2725</v>
      </c>
      <c r="N44" s="117" t="s">
        <v>2465</v>
      </c>
      <c r="O44" s="148" t="s">
        <v>2486</v>
      </c>
      <c r="P44" s="139"/>
      <c r="Q44" s="165">
        <v>44312.449456018519</v>
      </c>
    </row>
    <row r="45" spans="1:17" s="99" customFormat="1" ht="18" x14ac:dyDescent="0.25">
      <c r="A45" s="119" t="str">
        <f>VLOOKUP(E45,'LISTADO ATM'!$A$2:$C$900,3,0)</f>
        <v>DISTRITO NACIONAL</v>
      </c>
      <c r="B45" s="134" t="s">
        <v>2689</v>
      </c>
      <c r="C45" s="118">
        <v>44311.719340277778</v>
      </c>
      <c r="D45" s="118" t="s">
        <v>2485</v>
      </c>
      <c r="E45" s="120">
        <v>957</v>
      </c>
      <c r="F45" s="148" t="str">
        <f>VLOOKUP(E45,VIP!$A$2:$O12878,2,0)</f>
        <v>DRBR23F</v>
      </c>
      <c r="G45" s="119" t="str">
        <f>VLOOKUP(E45,'LISTADO ATM'!$A$2:$B$899,2,0)</f>
        <v xml:space="preserve">ATM Oficina Venezuela </v>
      </c>
      <c r="H45" s="119" t="str">
        <f>VLOOKUP(E45,VIP!$A$2:$O17799,7,FALSE)</f>
        <v>Si</v>
      </c>
      <c r="I45" s="119" t="str">
        <f>VLOOKUP(E45,VIP!$A$2:$O9764,8,FALSE)</f>
        <v>Si</v>
      </c>
      <c r="J45" s="119" t="str">
        <f>VLOOKUP(E45,VIP!$A$2:$O9714,8,FALSE)</f>
        <v>Si</v>
      </c>
      <c r="K45" s="119" t="str">
        <f>VLOOKUP(E45,VIP!$A$2:$O13288,6,0)</f>
        <v>SI</v>
      </c>
      <c r="L45" s="121" t="s">
        <v>2452</v>
      </c>
      <c r="M45" s="166" t="s">
        <v>2725</v>
      </c>
      <c r="N45" s="117" t="s">
        <v>2465</v>
      </c>
      <c r="O45" s="148" t="s">
        <v>2486</v>
      </c>
      <c r="P45" s="139"/>
      <c r="Q45" s="164">
        <v>44312.449456018519</v>
      </c>
    </row>
    <row r="46" spans="1:17" s="99" customFormat="1" ht="18" x14ac:dyDescent="0.25">
      <c r="A46" s="119" t="str">
        <f>VLOOKUP(E46,'LISTADO ATM'!$A$2:$C$900,3,0)</f>
        <v>ESTE</v>
      </c>
      <c r="B46" s="134" t="s">
        <v>2610</v>
      </c>
      <c r="C46" s="118">
        <v>44310.959328703706</v>
      </c>
      <c r="D46" s="118" t="s">
        <v>2461</v>
      </c>
      <c r="E46" s="120">
        <v>963</v>
      </c>
      <c r="F46" s="148" t="str">
        <f>VLOOKUP(E46,VIP!$A$2:$O12835,2,0)</f>
        <v>DRBR963</v>
      </c>
      <c r="G46" s="119" t="str">
        <f>VLOOKUP(E46,'LISTADO ATM'!$A$2:$B$899,2,0)</f>
        <v xml:space="preserve">ATM Multiplaza La Romana </v>
      </c>
      <c r="H46" s="119" t="str">
        <f>VLOOKUP(E46,VIP!$A$2:$O17756,7,FALSE)</f>
        <v>Si</v>
      </c>
      <c r="I46" s="119" t="str">
        <f>VLOOKUP(E46,VIP!$A$2:$O9721,8,FALSE)</f>
        <v>Si</v>
      </c>
      <c r="J46" s="119" t="str">
        <f>VLOOKUP(E46,VIP!$A$2:$O9671,8,FALSE)</f>
        <v>Si</v>
      </c>
      <c r="K46" s="119" t="str">
        <f>VLOOKUP(E46,VIP!$A$2:$O13245,6,0)</f>
        <v>NO</v>
      </c>
      <c r="L46" s="121" t="s">
        <v>2452</v>
      </c>
      <c r="M46" s="166" t="s">
        <v>2725</v>
      </c>
      <c r="N46" s="117" t="s">
        <v>2465</v>
      </c>
      <c r="O46" s="148" t="s">
        <v>2466</v>
      </c>
      <c r="P46" s="139"/>
      <c r="Q46" s="164">
        <v>44312.449456018519</v>
      </c>
    </row>
    <row r="47" spans="1:17" s="99" customFormat="1" ht="18" x14ac:dyDescent="0.25">
      <c r="A47" s="119" t="str">
        <f>VLOOKUP(E47,'LISTADO ATM'!$A$2:$C$900,3,0)</f>
        <v>NORTE</v>
      </c>
      <c r="B47" s="134" t="s">
        <v>2595</v>
      </c>
      <c r="C47" s="118">
        <v>44310.586064814815</v>
      </c>
      <c r="D47" s="118" t="s">
        <v>2485</v>
      </c>
      <c r="E47" s="120">
        <v>138</v>
      </c>
      <c r="F47" s="148" t="str">
        <f>VLOOKUP(E47,VIP!$A$2:$O12829,2,0)</f>
        <v>DRBR138</v>
      </c>
      <c r="G47" s="119" t="str">
        <f>VLOOKUP(E47,'LISTADO ATM'!$A$2:$B$899,2,0)</f>
        <v xml:space="preserve">ATM UNP Fantino </v>
      </c>
      <c r="H47" s="119" t="str">
        <f>VLOOKUP(E47,VIP!$A$2:$O17750,7,FALSE)</f>
        <v>Si</v>
      </c>
      <c r="I47" s="119" t="str">
        <f>VLOOKUP(E47,VIP!$A$2:$O9715,8,FALSE)</f>
        <v>Si</v>
      </c>
      <c r="J47" s="119" t="str">
        <f>VLOOKUP(E47,VIP!$A$2:$O9665,8,FALSE)</f>
        <v>Si</v>
      </c>
      <c r="K47" s="119" t="str">
        <f>VLOOKUP(E47,VIP!$A$2:$O13239,6,0)</f>
        <v>NO</v>
      </c>
      <c r="L47" s="121" t="s">
        <v>2452</v>
      </c>
      <c r="M47" s="166" t="s">
        <v>2725</v>
      </c>
      <c r="N47" s="117" t="s">
        <v>2465</v>
      </c>
      <c r="O47" s="148" t="s">
        <v>2486</v>
      </c>
      <c r="P47" s="139"/>
      <c r="Q47" s="208">
        <v>44312.615902777776</v>
      </c>
    </row>
    <row r="48" spans="1:17" s="99" customFormat="1" ht="18" x14ac:dyDescent="0.25">
      <c r="A48" s="119" t="str">
        <f>VLOOKUP(E48,'LISTADO ATM'!$A$2:$C$900,3,0)</f>
        <v>NORTE</v>
      </c>
      <c r="B48" s="134" t="s">
        <v>2633</v>
      </c>
      <c r="C48" s="118">
        <v>44311.454131944447</v>
      </c>
      <c r="D48" s="118" t="s">
        <v>2485</v>
      </c>
      <c r="E48" s="120">
        <v>262</v>
      </c>
      <c r="F48" s="148" t="str">
        <f>VLOOKUP(E48,VIP!$A$2:$O12839,2,0)</f>
        <v>DRBR262</v>
      </c>
      <c r="G48" s="119" t="str">
        <f>VLOOKUP(E48,'LISTADO ATM'!$A$2:$B$899,2,0)</f>
        <v xml:space="preserve">ATM Oficina Obras Públicas (Santiago) </v>
      </c>
      <c r="H48" s="119" t="str">
        <f>VLOOKUP(E48,VIP!$A$2:$O17760,7,FALSE)</f>
        <v>Si</v>
      </c>
      <c r="I48" s="119" t="str">
        <f>VLOOKUP(E48,VIP!$A$2:$O9725,8,FALSE)</f>
        <v>Si</v>
      </c>
      <c r="J48" s="119" t="str">
        <f>VLOOKUP(E48,VIP!$A$2:$O9675,8,FALSE)</f>
        <v>Si</v>
      </c>
      <c r="K48" s="119" t="str">
        <f>VLOOKUP(E48,VIP!$A$2:$O13249,6,0)</f>
        <v>SI</v>
      </c>
      <c r="L48" s="121" t="s">
        <v>2452</v>
      </c>
      <c r="M48" s="166" t="s">
        <v>2725</v>
      </c>
      <c r="N48" s="117" t="s">
        <v>2465</v>
      </c>
      <c r="O48" s="148" t="s">
        <v>2585</v>
      </c>
      <c r="P48" s="139"/>
      <c r="Q48" s="208">
        <v>44312.615902777776</v>
      </c>
    </row>
    <row r="49" spans="1:17" s="99" customFormat="1" ht="18" x14ac:dyDescent="0.25">
      <c r="A49" s="119" t="str">
        <f>VLOOKUP(E49,'LISTADO ATM'!$A$2:$C$900,3,0)</f>
        <v>NORTE</v>
      </c>
      <c r="B49" s="134" t="s">
        <v>2718</v>
      </c>
      <c r="C49" s="118">
        <v>44312.339328703703</v>
      </c>
      <c r="D49" s="118" t="s">
        <v>2485</v>
      </c>
      <c r="E49" s="120">
        <v>277</v>
      </c>
      <c r="F49" s="148" t="str">
        <f>VLOOKUP(E49,VIP!$A$2:$O12874,2,0)</f>
        <v>DRBR277</v>
      </c>
      <c r="G49" s="119" t="str">
        <f>VLOOKUP(E49,'LISTADO ATM'!$A$2:$B$899,2,0)</f>
        <v xml:space="preserve">ATM Oficina Duarte (Santiago) </v>
      </c>
      <c r="H49" s="119" t="str">
        <f>VLOOKUP(E49,VIP!$A$2:$O17795,7,FALSE)</f>
        <v>Si</v>
      </c>
      <c r="I49" s="119" t="str">
        <f>VLOOKUP(E49,VIP!$A$2:$O9760,8,FALSE)</f>
        <v>Si</v>
      </c>
      <c r="J49" s="119" t="str">
        <f>VLOOKUP(E49,VIP!$A$2:$O9710,8,FALSE)</f>
        <v>Si</v>
      </c>
      <c r="K49" s="119" t="str">
        <f>VLOOKUP(E49,VIP!$A$2:$O13284,6,0)</f>
        <v>NO</v>
      </c>
      <c r="L49" s="121" t="s">
        <v>2452</v>
      </c>
      <c r="M49" s="166" t="s">
        <v>2725</v>
      </c>
      <c r="N49" s="117" t="s">
        <v>2465</v>
      </c>
      <c r="O49" s="148" t="s">
        <v>2486</v>
      </c>
      <c r="P49" s="139"/>
      <c r="Q49" s="208">
        <v>44312.615902777776</v>
      </c>
    </row>
    <row r="50" spans="1:17" s="99" customFormat="1" ht="18" x14ac:dyDescent="0.25">
      <c r="A50" s="119" t="str">
        <f>VLOOKUP(E50,'LISTADO ATM'!$A$2:$C$900,3,0)</f>
        <v>ESTE</v>
      </c>
      <c r="B50" s="134" t="s">
        <v>2657</v>
      </c>
      <c r="C50" s="118">
        <v>44311.494143518517</v>
      </c>
      <c r="D50" s="118" t="s">
        <v>2461</v>
      </c>
      <c r="E50" s="120">
        <v>385</v>
      </c>
      <c r="F50" s="148" t="str">
        <f>VLOOKUP(E50,VIP!$A$2:$O12873,2,0)</f>
        <v>DRBR385</v>
      </c>
      <c r="G50" s="119" t="str">
        <f>VLOOKUP(E50,'LISTADO ATM'!$A$2:$B$899,2,0)</f>
        <v xml:space="preserve">ATM Plaza Verón I </v>
      </c>
      <c r="H50" s="119" t="str">
        <f>VLOOKUP(E50,VIP!$A$2:$O17794,7,FALSE)</f>
        <v>Si</v>
      </c>
      <c r="I50" s="119" t="str">
        <f>VLOOKUP(E50,VIP!$A$2:$O9759,8,FALSE)</f>
        <v>Si</v>
      </c>
      <c r="J50" s="119" t="str">
        <f>VLOOKUP(E50,VIP!$A$2:$O9709,8,FALSE)</f>
        <v>Si</v>
      </c>
      <c r="K50" s="119" t="str">
        <f>VLOOKUP(E50,VIP!$A$2:$O13283,6,0)</f>
        <v>NO</v>
      </c>
      <c r="L50" s="121" t="s">
        <v>2452</v>
      </c>
      <c r="M50" s="166" t="s">
        <v>2725</v>
      </c>
      <c r="N50" s="117" t="s">
        <v>2465</v>
      </c>
      <c r="O50" s="148" t="s">
        <v>2466</v>
      </c>
      <c r="P50" s="139"/>
      <c r="Q50" s="208">
        <v>44312.615902777776</v>
      </c>
    </row>
    <row r="51" spans="1:17" s="99" customFormat="1" ht="18" x14ac:dyDescent="0.25">
      <c r="A51" s="119" t="str">
        <f>VLOOKUP(E51,'LISTADO ATM'!$A$2:$C$900,3,0)</f>
        <v>DISTRITO NACIONAL</v>
      </c>
      <c r="B51" s="134" t="s">
        <v>2583</v>
      </c>
      <c r="C51" s="118">
        <v>44309.694374999999</v>
      </c>
      <c r="D51" s="118" t="s">
        <v>2461</v>
      </c>
      <c r="E51" s="120">
        <v>607</v>
      </c>
      <c r="F51" s="148" t="str">
        <f>VLOOKUP(E51,VIP!$A$2:$O12824,2,0)</f>
        <v>DRBR607</v>
      </c>
      <c r="G51" s="119" t="str">
        <f>VLOOKUP(E51,'LISTADO ATM'!$A$2:$B$899,2,0)</f>
        <v xml:space="preserve">ATM ONAPI </v>
      </c>
      <c r="H51" s="119" t="str">
        <f>VLOOKUP(E51,VIP!$A$2:$O17745,7,FALSE)</f>
        <v>Si</v>
      </c>
      <c r="I51" s="119" t="str">
        <f>VLOOKUP(E51,VIP!$A$2:$O9710,8,FALSE)</f>
        <v>Si</v>
      </c>
      <c r="J51" s="119" t="str">
        <f>VLOOKUP(E51,VIP!$A$2:$O9660,8,FALSE)</f>
        <v>Si</v>
      </c>
      <c r="K51" s="119" t="str">
        <f>VLOOKUP(E51,VIP!$A$2:$O13234,6,0)</f>
        <v>NO</v>
      </c>
      <c r="L51" s="121" t="s">
        <v>2452</v>
      </c>
      <c r="M51" s="166" t="s">
        <v>2725</v>
      </c>
      <c r="N51" s="117" t="s">
        <v>2465</v>
      </c>
      <c r="O51" s="148" t="s">
        <v>2466</v>
      </c>
      <c r="P51" s="139"/>
      <c r="Q51" s="208">
        <v>44312.615902777776</v>
      </c>
    </row>
    <row r="52" spans="1:17" s="99" customFormat="1" ht="18" x14ac:dyDescent="0.25">
      <c r="A52" s="119" t="str">
        <f>VLOOKUP(E52,'LISTADO ATM'!$A$2:$C$900,3,0)</f>
        <v>DISTRITO NACIONAL</v>
      </c>
      <c r="B52" s="134" t="s">
        <v>2772</v>
      </c>
      <c r="C52" s="118">
        <v>44312.504525462966</v>
      </c>
      <c r="D52" s="118" t="s">
        <v>2461</v>
      </c>
      <c r="E52" s="120">
        <v>676</v>
      </c>
      <c r="F52" s="148" t="str">
        <f>VLOOKUP(E52,VIP!$A$2:$O12898,2,0)</f>
        <v>DRBR676</v>
      </c>
      <c r="G52" s="119" t="str">
        <f>VLOOKUP(E52,'LISTADO ATM'!$A$2:$B$899,2,0)</f>
        <v>ATM S/M Bravo Colina Del Oeste</v>
      </c>
      <c r="H52" s="119" t="str">
        <f>VLOOKUP(E52,VIP!$A$2:$O17819,7,FALSE)</f>
        <v>Si</v>
      </c>
      <c r="I52" s="119" t="str">
        <f>VLOOKUP(E52,VIP!$A$2:$O9784,8,FALSE)</f>
        <v>Si</v>
      </c>
      <c r="J52" s="119" t="str">
        <f>VLOOKUP(E52,VIP!$A$2:$O9734,8,FALSE)</f>
        <v>Si</v>
      </c>
      <c r="K52" s="119" t="str">
        <f>VLOOKUP(E52,VIP!$A$2:$O13308,6,0)</f>
        <v>NO</v>
      </c>
      <c r="L52" s="121" t="s">
        <v>2452</v>
      </c>
      <c r="M52" s="166" t="s">
        <v>2725</v>
      </c>
      <c r="N52" s="117" t="s">
        <v>2465</v>
      </c>
      <c r="O52" s="148" t="s">
        <v>2466</v>
      </c>
      <c r="P52" s="139"/>
      <c r="Q52" s="208">
        <v>44312.615902777776</v>
      </c>
    </row>
    <row r="53" spans="1:17" s="99" customFormat="1" ht="18" x14ac:dyDescent="0.25">
      <c r="A53" s="119" t="str">
        <f>VLOOKUP(E53,'LISTADO ATM'!$A$2:$C$900,3,0)</f>
        <v>SUR</v>
      </c>
      <c r="B53" s="134" t="s">
        <v>2712</v>
      </c>
      <c r="C53" s="118">
        <v>44311.868217592593</v>
      </c>
      <c r="D53" s="118" t="s">
        <v>2485</v>
      </c>
      <c r="E53" s="120">
        <v>765</v>
      </c>
      <c r="F53" s="148" t="str">
        <f>VLOOKUP(E53,VIP!$A$2:$O12873,2,0)</f>
        <v>DRBR191</v>
      </c>
      <c r="G53" s="119" t="str">
        <f>VLOOKUP(E53,'LISTADO ATM'!$A$2:$B$899,2,0)</f>
        <v xml:space="preserve">ATM Oficina Azua I </v>
      </c>
      <c r="H53" s="119" t="str">
        <f>VLOOKUP(E53,VIP!$A$2:$O17794,7,FALSE)</f>
        <v>Si</v>
      </c>
      <c r="I53" s="119" t="str">
        <f>VLOOKUP(E53,VIP!$A$2:$O9759,8,FALSE)</f>
        <v>Si</v>
      </c>
      <c r="J53" s="119" t="str">
        <f>VLOOKUP(E53,VIP!$A$2:$O9709,8,FALSE)</f>
        <v>Si</v>
      </c>
      <c r="K53" s="119" t="str">
        <f>VLOOKUP(E53,VIP!$A$2:$O13283,6,0)</f>
        <v>NO</v>
      </c>
      <c r="L53" s="121" t="s">
        <v>2452</v>
      </c>
      <c r="M53" s="166" t="s">
        <v>2725</v>
      </c>
      <c r="N53" s="117" t="s">
        <v>2465</v>
      </c>
      <c r="O53" s="148" t="s">
        <v>2486</v>
      </c>
      <c r="P53" s="139"/>
      <c r="Q53" s="207">
        <v>44312.615902777776</v>
      </c>
    </row>
    <row r="54" spans="1:17" s="99" customFormat="1" ht="18" x14ac:dyDescent="0.25">
      <c r="A54" s="119" t="str">
        <f>VLOOKUP(E54,'LISTADO ATM'!$A$2:$C$900,3,0)</f>
        <v>NORTE</v>
      </c>
      <c r="B54" s="134" t="s">
        <v>2691</v>
      </c>
      <c r="C54" s="118">
        <v>44311.710381944446</v>
      </c>
      <c r="D54" s="118" t="s">
        <v>2485</v>
      </c>
      <c r="E54" s="120">
        <v>882</v>
      </c>
      <c r="F54" s="148" t="str">
        <f>VLOOKUP(E54,VIP!$A$2:$O12880,2,0)</f>
        <v>DRBR882</v>
      </c>
      <c r="G54" s="119" t="str">
        <f>VLOOKUP(E54,'LISTADO ATM'!$A$2:$B$899,2,0)</f>
        <v xml:space="preserve">ATM Oficina Moca II </v>
      </c>
      <c r="H54" s="119" t="str">
        <f>VLOOKUP(E54,VIP!$A$2:$O17801,7,FALSE)</f>
        <v>Si</v>
      </c>
      <c r="I54" s="119" t="str">
        <f>VLOOKUP(E54,VIP!$A$2:$O9766,8,FALSE)</f>
        <v>Si</v>
      </c>
      <c r="J54" s="119" t="str">
        <f>VLOOKUP(E54,VIP!$A$2:$O9716,8,FALSE)</f>
        <v>Si</v>
      </c>
      <c r="K54" s="119" t="str">
        <f>VLOOKUP(E54,VIP!$A$2:$O13290,6,0)</f>
        <v>SI</v>
      </c>
      <c r="L54" s="121" t="s">
        <v>2452</v>
      </c>
      <c r="M54" s="166" t="s">
        <v>2725</v>
      </c>
      <c r="N54" s="117" t="s">
        <v>2465</v>
      </c>
      <c r="O54" s="148" t="s">
        <v>2486</v>
      </c>
      <c r="P54" s="139"/>
      <c r="Q54" s="208">
        <v>44312.615902777776</v>
      </c>
    </row>
    <row r="55" spans="1:17" s="99" customFormat="1" ht="18" x14ac:dyDescent="0.25">
      <c r="A55" s="119" t="str">
        <f>VLOOKUP(E55,'LISTADO ATM'!$A$2:$C$900,3,0)</f>
        <v>NORTE</v>
      </c>
      <c r="B55" s="134" t="s">
        <v>2653</v>
      </c>
      <c r="C55" s="118">
        <v>44311.542442129627</v>
      </c>
      <c r="D55" s="118" t="s">
        <v>2580</v>
      </c>
      <c r="E55" s="120">
        <v>987</v>
      </c>
      <c r="F55" s="148" t="str">
        <f>VLOOKUP(E55,VIP!$A$2:$O12868,2,0)</f>
        <v>DRBR987</v>
      </c>
      <c r="G55" s="119" t="str">
        <f>VLOOKUP(E55,'LISTADO ATM'!$A$2:$B$899,2,0)</f>
        <v xml:space="preserve">ATM S/M Jumbo (Moca) </v>
      </c>
      <c r="H55" s="119" t="str">
        <f>VLOOKUP(E55,VIP!$A$2:$O17789,7,FALSE)</f>
        <v>Si</v>
      </c>
      <c r="I55" s="119" t="str">
        <f>VLOOKUP(E55,VIP!$A$2:$O9754,8,FALSE)</f>
        <v>Si</v>
      </c>
      <c r="J55" s="119" t="str">
        <f>VLOOKUP(E55,VIP!$A$2:$O9704,8,FALSE)</f>
        <v>Si</v>
      </c>
      <c r="K55" s="119" t="str">
        <f>VLOOKUP(E55,VIP!$A$2:$O13278,6,0)</f>
        <v>NO</v>
      </c>
      <c r="L55" s="121" t="s">
        <v>2452</v>
      </c>
      <c r="M55" s="166" t="s">
        <v>2725</v>
      </c>
      <c r="N55" s="117" t="s">
        <v>2465</v>
      </c>
      <c r="O55" s="148" t="s">
        <v>2624</v>
      </c>
      <c r="P55" s="139"/>
      <c r="Q55" s="207">
        <v>44312.615902777776</v>
      </c>
    </row>
    <row r="56" spans="1:17" s="99" customFormat="1" ht="18" x14ac:dyDescent="0.25">
      <c r="A56" s="119" t="str">
        <f>VLOOKUP(E56,'LISTADO ATM'!$A$2:$C$900,3,0)</f>
        <v>NORTE</v>
      </c>
      <c r="B56" s="134" t="s">
        <v>2737</v>
      </c>
      <c r="C56" s="118">
        <v>44312.388020833336</v>
      </c>
      <c r="D56" s="118" t="s">
        <v>2580</v>
      </c>
      <c r="E56" s="120">
        <v>500</v>
      </c>
      <c r="F56" s="148" t="str">
        <f>VLOOKUP(E56,VIP!$A$2:$O12884,2,0)</f>
        <v>DRBR500</v>
      </c>
      <c r="G56" s="119" t="str">
        <f>VLOOKUP(E56,'LISTADO ATM'!$A$2:$B$899,2,0)</f>
        <v xml:space="preserve">ATM UNP Cutupú </v>
      </c>
      <c r="H56" s="119" t="str">
        <f>VLOOKUP(E56,VIP!$A$2:$O17805,7,FALSE)</f>
        <v>Si</v>
      </c>
      <c r="I56" s="119" t="str">
        <f>VLOOKUP(E56,VIP!$A$2:$O9770,8,FALSE)</f>
        <v>Si</v>
      </c>
      <c r="J56" s="119" t="str">
        <f>VLOOKUP(E56,VIP!$A$2:$O9720,8,FALSE)</f>
        <v>Si</v>
      </c>
      <c r="K56" s="119" t="str">
        <f>VLOOKUP(E56,VIP!$A$2:$O13294,6,0)</f>
        <v>NO</v>
      </c>
      <c r="L56" s="121" t="s">
        <v>2746</v>
      </c>
      <c r="M56" s="166" t="s">
        <v>2725</v>
      </c>
      <c r="N56" s="117" t="s">
        <v>2465</v>
      </c>
      <c r="O56" s="148" t="s">
        <v>2624</v>
      </c>
      <c r="P56" s="139"/>
      <c r="Q56" s="208">
        <v>44312.615902777776</v>
      </c>
    </row>
    <row r="57" spans="1:17" s="99" customFormat="1" ht="18" x14ac:dyDescent="0.25">
      <c r="A57" s="119" t="str">
        <f>VLOOKUP(E57,'LISTADO ATM'!$A$2:$C$900,3,0)</f>
        <v>NORTE</v>
      </c>
      <c r="B57" s="134" t="s">
        <v>2678</v>
      </c>
      <c r="C57" s="118">
        <v>44311.630416666667</v>
      </c>
      <c r="D57" s="118" t="s">
        <v>2183</v>
      </c>
      <c r="E57" s="120">
        <v>75</v>
      </c>
      <c r="F57" s="148" t="str">
        <f>VLOOKUP(E57,VIP!$A$2:$O12881,2,0)</f>
        <v>DRBR075</v>
      </c>
      <c r="G57" s="119" t="str">
        <f>VLOOKUP(E57,'LISTADO ATM'!$A$2:$B$899,2,0)</f>
        <v xml:space="preserve">ATM Oficina Gaspar Hernández </v>
      </c>
      <c r="H57" s="119" t="str">
        <f>VLOOKUP(E57,VIP!$A$2:$O17802,7,FALSE)</f>
        <v>Si</v>
      </c>
      <c r="I57" s="119" t="str">
        <f>VLOOKUP(E57,VIP!$A$2:$O9767,8,FALSE)</f>
        <v>Si</v>
      </c>
      <c r="J57" s="119" t="str">
        <f>VLOOKUP(E57,VIP!$A$2:$O9717,8,FALSE)</f>
        <v>Si</v>
      </c>
      <c r="K57" s="119" t="str">
        <f>VLOOKUP(E57,VIP!$A$2:$O13291,6,0)</f>
        <v>NO</v>
      </c>
      <c r="L57" s="121" t="s">
        <v>2430</v>
      </c>
      <c r="M57" s="166" t="s">
        <v>2725</v>
      </c>
      <c r="N57" s="117" t="s">
        <v>2465</v>
      </c>
      <c r="O57" s="148" t="s">
        <v>2494</v>
      </c>
      <c r="P57" s="139"/>
      <c r="Q57" s="164">
        <v>44312.449456018519</v>
      </c>
    </row>
    <row r="58" spans="1:17" s="99" customFormat="1" ht="18" x14ac:dyDescent="0.25">
      <c r="A58" s="119" t="str">
        <f>VLOOKUP(E58,'LISTADO ATM'!$A$2:$C$900,3,0)</f>
        <v>DISTRITO NACIONAL</v>
      </c>
      <c r="B58" s="134" t="s">
        <v>2677</v>
      </c>
      <c r="C58" s="118">
        <v>44311.635092592594</v>
      </c>
      <c r="D58" s="118" t="s">
        <v>2182</v>
      </c>
      <c r="E58" s="120">
        <v>813</v>
      </c>
      <c r="F58" s="148" t="str">
        <f>VLOOKUP(E58,VIP!$A$2:$O12879,2,0)</f>
        <v>DRBR815</v>
      </c>
      <c r="G58" s="119" t="str">
        <f>VLOOKUP(E58,'LISTADO ATM'!$A$2:$B$899,2,0)</f>
        <v>ATM Occidental Mall</v>
      </c>
      <c r="H58" s="119" t="str">
        <f>VLOOKUP(E58,VIP!$A$2:$O17800,7,FALSE)</f>
        <v>Si</v>
      </c>
      <c r="I58" s="119" t="str">
        <f>VLOOKUP(E58,VIP!$A$2:$O9765,8,FALSE)</f>
        <v>Si</v>
      </c>
      <c r="J58" s="119" t="str">
        <f>VLOOKUP(E58,VIP!$A$2:$O9715,8,FALSE)</f>
        <v>Si</v>
      </c>
      <c r="K58" s="119" t="str">
        <f>VLOOKUP(E58,VIP!$A$2:$O13289,6,0)</f>
        <v>NO</v>
      </c>
      <c r="L58" s="121" t="s">
        <v>2430</v>
      </c>
      <c r="M58" s="166" t="s">
        <v>2725</v>
      </c>
      <c r="N58" s="117" t="s">
        <v>2465</v>
      </c>
      <c r="O58" s="148" t="s">
        <v>2467</v>
      </c>
      <c r="P58" s="139"/>
      <c r="Q58" s="207">
        <v>44312.615902777776</v>
      </c>
    </row>
    <row r="59" spans="1:17" s="99" customFormat="1" ht="18" x14ac:dyDescent="0.25">
      <c r="A59" s="119" t="str">
        <f>VLOOKUP(E59,'LISTADO ATM'!$A$2:$C$900,3,0)</f>
        <v>DISTRITO NACIONAL</v>
      </c>
      <c r="B59" s="134" t="s">
        <v>2661</v>
      </c>
      <c r="C59" s="118">
        <v>44311.477094907408</v>
      </c>
      <c r="D59" s="118" t="s">
        <v>2182</v>
      </c>
      <c r="E59" s="120">
        <v>272</v>
      </c>
      <c r="F59" s="148" t="str">
        <f>VLOOKUP(E59,VIP!$A$2:$O12878,2,0)</f>
        <v>DRBR272</v>
      </c>
      <c r="G59" s="119" t="str">
        <f>VLOOKUP(E59,'LISTADO ATM'!$A$2:$B$899,2,0)</f>
        <v xml:space="preserve">ATM Cámara de Diputados </v>
      </c>
      <c r="H59" s="119" t="str">
        <f>VLOOKUP(E59,VIP!$A$2:$O17799,7,FALSE)</f>
        <v>Si</v>
      </c>
      <c r="I59" s="119" t="str">
        <f>VLOOKUP(E59,VIP!$A$2:$O9764,8,FALSE)</f>
        <v>Si</v>
      </c>
      <c r="J59" s="119" t="str">
        <f>VLOOKUP(E59,VIP!$A$2:$O9714,8,FALSE)</f>
        <v>Si</v>
      </c>
      <c r="K59" s="119" t="str">
        <f>VLOOKUP(E59,VIP!$A$2:$O13288,6,0)</f>
        <v>NO</v>
      </c>
      <c r="L59" s="121" t="s">
        <v>2424</v>
      </c>
      <c r="M59" s="166" t="s">
        <v>2725</v>
      </c>
      <c r="N59" s="117" t="s">
        <v>2465</v>
      </c>
      <c r="O59" s="148" t="s">
        <v>2467</v>
      </c>
      <c r="P59" s="139"/>
      <c r="Q59" s="164">
        <v>44312.449456018519</v>
      </c>
    </row>
    <row r="60" spans="1:17" s="99" customFormat="1" ht="18" x14ac:dyDescent="0.25">
      <c r="A60" s="119" t="str">
        <f>VLOOKUP(E60,'LISTADO ATM'!$A$2:$C$900,3,0)</f>
        <v>NORTE</v>
      </c>
      <c r="B60" s="134" t="s">
        <v>2662</v>
      </c>
      <c r="C60" s="118">
        <v>44311.471608796295</v>
      </c>
      <c r="D60" s="118" t="s">
        <v>2183</v>
      </c>
      <c r="E60" s="120">
        <v>633</v>
      </c>
      <c r="F60" s="148" t="str">
        <f>VLOOKUP(E60,VIP!$A$2:$O12879,2,0)</f>
        <v>DRBR260</v>
      </c>
      <c r="G60" s="119" t="str">
        <f>VLOOKUP(E60,'LISTADO ATM'!$A$2:$B$899,2,0)</f>
        <v xml:space="preserve">ATM Autobanco Las Colinas </v>
      </c>
      <c r="H60" s="119" t="str">
        <f>VLOOKUP(E60,VIP!$A$2:$O17800,7,FALSE)</f>
        <v>Si</v>
      </c>
      <c r="I60" s="119" t="str">
        <f>VLOOKUP(E60,VIP!$A$2:$O9765,8,FALSE)</f>
        <v>Si</v>
      </c>
      <c r="J60" s="119" t="str">
        <f>VLOOKUP(E60,VIP!$A$2:$O9715,8,FALSE)</f>
        <v>Si</v>
      </c>
      <c r="K60" s="119" t="str">
        <f>VLOOKUP(E60,VIP!$A$2:$O13289,6,0)</f>
        <v>SI</v>
      </c>
      <c r="L60" s="121" t="s">
        <v>2424</v>
      </c>
      <c r="M60" s="166" t="s">
        <v>2725</v>
      </c>
      <c r="N60" s="117" t="s">
        <v>2465</v>
      </c>
      <c r="O60" s="148" t="s">
        <v>2494</v>
      </c>
      <c r="P60" s="139"/>
      <c r="Q60" s="164">
        <v>44312.449456018519</v>
      </c>
    </row>
    <row r="61" spans="1:17" s="99" customFormat="1" ht="18" x14ac:dyDescent="0.25">
      <c r="A61" s="119" t="str">
        <f>VLOOKUP(E61,'LISTADO ATM'!$A$2:$C$900,3,0)</f>
        <v>NORTE</v>
      </c>
      <c r="B61" s="134" t="s">
        <v>2665</v>
      </c>
      <c r="C61" s="118">
        <v>44311.592118055552</v>
      </c>
      <c r="D61" s="118" t="s">
        <v>2183</v>
      </c>
      <c r="E61" s="120">
        <v>654</v>
      </c>
      <c r="F61" s="148" t="str">
        <f>VLOOKUP(E61,VIP!$A$2:$O12870,2,0)</f>
        <v>DRBR654</v>
      </c>
      <c r="G61" s="119" t="str">
        <f>VLOOKUP(E61,'LISTADO ATM'!$A$2:$B$899,2,0)</f>
        <v>ATM Autoservicio S/M Jumbo Puerto Plata</v>
      </c>
      <c r="H61" s="119" t="str">
        <f>VLOOKUP(E61,VIP!$A$2:$O17791,7,FALSE)</f>
        <v>Si</v>
      </c>
      <c r="I61" s="119" t="str">
        <f>VLOOKUP(E61,VIP!$A$2:$O9756,8,FALSE)</f>
        <v>Si</v>
      </c>
      <c r="J61" s="119" t="str">
        <f>VLOOKUP(E61,VIP!$A$2:$O9706,8,FALSE)</f>
        <v>Si</v>
      </c>
      <c r="K61" s="119" t="str">
        <f>VLOOKUP(E61,VIP!$A$2:$O13280,6,0)</f>
        <v>NO</v>
      </c>
      <c r="L61" s="121" t="s">
        <v>2424</v>
      </c>
      <c r="M61" s="166" t="s">
        <v>2725</v>
      </c>
      <c r="N61" s="117" t="s">
        <v>2465</v>
      </c>
      <c r="O61" s="148" t="s">
        <v>2494</v>
      </c>
      <c r="P61" s="139"/>
      <c r="Q61" s="164">
        <v>44312.449456018519</v>
      </c>
    </row>
    <row r="62" spans="1:17" s="99" customFormat="1" ht="18" x14ac:dyDescent="0.25">
      <c r="A62" s="119" t="str">
        <f>VLOOKUP(E62,'LISTADO ATM'!$A$2:$C$900,3,0)</f>
        <v>DISTRITO NACIONAL</v>
      </c>
      <c r="B62" s="134" t="s">
        <v>2679</v>
      </c>
      <c r="C62" s="118">
        <v>44311.623506944445</v>
      </c>
      <c r="D62" s="118" t="s">
        <v>2182</v>
      </c>
      <c r="E62" s="120">
        <v>449</v>
      </c>
      <c r="F62" s="148" t="str">
        <f>VLOOKUP(E62,VIP!$A$2:$O12882,2,0)</f>
        <v>DRBR449</v>
      </c>
      <c r="G62" s="119" t="str">
        <f>VLOOKUP(E62,'LISTADO ATM'!$A$2:$B$899,2,0)</f>
        <v>ATM Autobanco Lope de Vega II</v>
      </c>
      <c r="H62" s="119" t="str">
        <f>VLOOKUP(E62,VIP!$A$2:$O17803,7,FALSE)</f>
        <v>Si</v>
      </c>
      <c r="I62" s="119" t="str">
        <f>VLOOKUP(E62,VIP!$A$2:$O9768,8,FALSE)</f>
        <v>Si</v>
      </c>
      <c r="J62" s="119" t="str">
        <f>VLOOKUP(E62,VIP!$A$2:$O9718,8,FALSE)</f>
        <v>Si</v>
      </c>
      <c r="K62" s="119" t="str">
        <f>VLOOKUP(E62,VIP!$A$2:$O13292,6,0)</f>
        <v>NO</v>
      </c>
      <c r="L62" s="121" t="s">
        <v>2424</v>
      </c>
      <c r="M62" s="166" t="s">
        <v>2725</v>
      </c>
      <c r="N62" s="117" t="s">
        <v>2465</v>
      </c>
      <c r="O62" s="148" t="s">
        <v>2467</v>
      </c>
      <c r="P62" s="139"/>
      <c r="Q62" s="207">
        <v>44312.615902777776</v>
      </c>
    </row>
    <row r="63" spans="1:17" s="99" customFormat="1" ht="18" x14ac:dyDescent="0.25">
      <c r="A63" s="119" t="str">
        <f>VLOOKUP(E63,'LISTADO ATM'!$A$2:$C$900,3,0)</f>
        <v>SUR</v>
      </c>
      <c r="B63" s="134" t="s">
        <v>2687</v>
      </c>
      <c r="C63" s="118">
        <v>44311.735972222225</v>
      </c>
      <c r="D63" s="118" t="s">
        <v>2697</v>
      </c>
      <c r="E63" s="120">
        <v>101</v>
      </c>
      <c r="F63" s="148" t="str">
        <f>VLOOKUP(E63,VIP!$A$2:$O12876,2,0)</f>
        <v>DRBR101</v>
      </c>
      <c r="G63" s="119" t="str">
        <f>VLOOKUP(E63,'LISTADO ATM'!$A$2:$B$899,2,0)</f>
        <v xml:space="preserve">ATM Oficina San Juan de la Maguana I </v>
      </c>
      <c r="H63" s="119" t="str">
        <f>VLOOKUP(E63,VIP!$A$2:$O17797,7,FALSE)</f>
        <v>Si</v>
      </c>
      <c r="I63" s="119" t="str">
        <f>VLOOKUP(E63,VIP!$A$2:$O9762,8,FALSE)</f>
        <v>Si</v>
      </c>
      <c r="J63" s="119" t="str">
        <f>VLOOKUP(E63,VIP!$A$2:$O9712,8,FALSE)</f>
        <v>Si</v>
      </c>
      <c r="K63" s="119" t="str">
        <f>VLOOKUP(E63,VIP!$A$2:$O13286,6,0)</f>
        <v>SI</v>
      </c>
      <c r="L63" s="121" t="s">
        <v>2695</v>
      </c>
      <c r="M63" s="166" t="s">
        <v>2725</v>
      </c>
      <c r="N63" s="117" t="s">
        <v>2465</v>
      </c>
      <c r="O63" s="148" t="s">
        <v>2696</v>
      </c>
      <c r="P63" s="139"/>
      <c r="Q63" s="164">
        <v>44312.449456018519</v>
      </c>
    </row>
    <row r="64" spans="1:17" s="99" customFormat="1" ht="18" x14ac:dyDescent="0.25">
      <c r="A64" s="119" t="str">
        <f>VLOOKUP(E64,'LISTADO ATM'!$A$2:$C$900,3,0)</f>
        <v>SUR</v>
      </c>
      <c r="B64" s="134" t="s">
        <v>2685</v>
      </c>
      <c r="C64" s="118">
        <v>44311.737685185188</v>
      </c>
      <c r="D64" s="118" t="s">
        <v>2697</v>
      </c>
      <c r="E64" s="120">
        <v>470</v>
      </c>
      <c r="F64" s="148" t="str">
        <f>VLOOKUP(E64,VIP!$A$2:$O12873,2,0)</f>
        <v>DRBR470</v>
      </c>
      <c r="G64" s="119" t="str">
        <f>VLOOKUP(E64,'LISTADO ATM'!$A$2:$B$899,2,0)</f>
        <v xml:space="preserve">ATM Hospital Taiwán (Azua) </v>
      </c>
      <c r="H64" s="119" t="str">
        <f>VLOOKUP(E64,VIP!$A$2:$O17794,7,FALSE)</f>
        <v>Si</v>
      </c>
      <c r="I64" s="119" t="str">
        <f>VLOOKUP(E64,VIP!$A$2:$O9759,8,FALSE)</f>
        <v>Si</v>
      </c>
      <c r="J64" s="119" t="str">
        <f>VLOOKUP(E64,VIP!$A$2:$O9709,8,FALSE)</f>
        <v>Si</v>
      </c>
      <c r="K64" s="119" t="str">
        <f>VLOOKUP(E64,VIP!$A$2:$O13283,6,0)</f>
        <v>NO</v>
      </c>
      <c r="L64" s="121" t="s">
        <v>2695</v>
      </c>
      <c r="M64" s="166" t="s">
        <v>2725</v>
      </c>
      <c r="N64" s="117" t="s">
        <v>2465</v>
      </c>
      <c r="O64" s="148" t="s">
        <v>2696</v>
      </c>
      <c r="P64" s="139"/>
      <c r="Q64" s="165">
        <v>44312.449456018519</v>
      </c>
    </row>
    <row r="65" spans="1:17" s="99" customFormat="1" ht="18" x14ac:dyDescent="0.25">
      <c r="A65" s="119" t="str">
        <f>VLOOKUP(E65,'LISTADO ATM'!$A$2:$C$900,3,0)</f>
        <v>ESTE</v>
      </c>
      <c r="B65" s="134" t="s">
        <v>2686</v>
      </c>
      <c r="C65" s="118">
        <v>44311.736840277779</v>
      </c>
      <c r="D65" s="118" t="s">
        <v>2697</v>
      </c>
      <c r="E65" s="120">
        <v>513</v>
      </c>
      <c r="F65" s="148" t="str">
        <f>VLOOKUP(E65,VIP!$A$2:$O12874,2,0)</f>
        <v>DRBR513</v>
      </c>
      <c r="G65" s="119" t="str">
        <f>VLOOKUP(E65,'LISTADO ATM'!$A$2:$B$899,2,0)</f>
        <v xml:space="preserve">ATM UNP Lagunas de Nisibón </v>
      </c>
      <c r="H65" s="119" t="str">
        <f>VLOOKUP(E65,VIP!$A$2:$O17795,7,FALSE)</f>
        <v>Si</v>
      </c>
      <c r="I65" s="119" t="str">
        <f>VLOOKUP(E65,VIP!$A$2:$O9760,8,FALSE)</f>
        <v>Si</v>
      </c>
      <c r="J65" s="119" t="str">
        <f>VLOOKUP(E65,VIP!$A$2:$O9710,8,FALSE)</f>
        <v>Si</v>
      </c>
      <c r="K65" s="119" t="str">
        <f>VLOOKUP(E65,VIP!$A$2:$O13284,6,0)</f>
        <v>NO</v>
      </c>
      <c r="L65" s="121" t="s">
        <v>2695</v>
      </c>
      <c r="M65" s="166" t="s">
        <v>2725</v>
      </c>
      <c r="N65" s="117" t="s">
        <v>2465</v>
      </c>
      <c r="O65" s="148" t="s">
        <v>2696</v>
      </c>
      <c r="P65" s="139"/>
      <c r="Q65" s="165">
        <v>44312.449456018519</v>
      </c>
    </row>
    <row r="66" spans="1:17" s="99" customFormat="1" ht="18" x14ac:dyDescent="0.25">
      <c r="A66" s="119" t="str">
        <f>VLOOKUP(E66,'LISTADO ATM'!$A$2:$C$900,3,0)</f>
        <v>ESTE</v>
      </c>
      <c r="B66" s="134" t="s">
        <v>2688</v>
      </c>
      <c r="C66" s="118">
        <v>44311.735219907408</v>
      </c>
      <c r="D66" s="118" t="s">
        <v>2697</v>
      </c>
      <c r="E66" s="120">
        <v>776</v>
      </c>
      <c r="F66" s="148" t="str">
        <f>VLOOKUP(E66,VIP!$A$2:$O12877,2,0)</f>
        <v>DRBR03D</v>
      </c>
      <c r="G66" s="119" t="str">
        <f>VLOOKUP(E66,'LISTADO ATM'!$A$2:$B$899,2,0)</f>
        <v xml:space="preserve">ATM Oficina Monte Plata </v>
      </c>
      <c r="H66" s="119" t="str">
        <f>VLOOKUP(E66,VIP!$A$2:$O17798,7,FALSE)</f>
        <v>Si</v>
      </c>
      <c r="I66" s="119" t="str">
        <f>VLOOKUP(E66,VIP!$A$2:$O9763,8,FALSE)</f>
        <v>Si</v>
      </c>
      <c r="J66" s="119" t="str">
        <f>VLOOKUP(E66,VIP!$A$2:$O9713,8,FALSE)</f>
        <v>Si</v>
      </c>
      <c r="K66" s="119" t="str">
        <f>VLOOKUP(E66,VIP!$A$2:$O13287,6,0)</f>
        <v>SI</v>
      </c>
      <c r="L66" s="121" t="s">
        <v>2695</v>
      </c>
      <c r="M66" s="166" t="s">
        <v>2725</v>
      </c>
      <c r="N66" s="117" t="s">
        <v>2465</v>
      </c>
      <c r="O66" s="148" t="s">
        <v>2696</v>
      </c>
      <c r="P66" s="139"/>
      <c r="Q66" s="164">
        <v>44312.449456018519</v>
      </c>
    </row>
    <row r="67" spans="1:17" s="99" customFormat="1" ht="18" x14ac:dyDescent="0.25">
      <c r="A67" s="119" t="str">
        <f>VLOOKUP(E67,'LISTADO ATM'!$A$2:$C$900,3,0)</f>
        <v>NORTE</v>
      </c>
      <c r="B67" s="134" t="s">
        <v>2608</v>
      </c>
      <c r="C67" s="118">
        <v>44310.973622685182</v>
      </c>
      <c r="D67" s="118" t="s">
        <v>2485</v>
      </c>
      <c r="E67" s="120">
        <v>151</v>
      </c>
      <c r="F67" s="148" t="str">
        <f>VLOOKUP(E67,VIP!$A$2:$O12831,2,0)</f>
        <v>DRBR151</v>
      </c>
      <c r="G67" s="119" t="str">
        <f>VLOOKUP(E67,'LISTADO ATM'!$A$2:$B$899,2,0)</f>
        <v xml:space="preserve">ATM Oficina Nagua </v>
      </c>
      <c r="H67" s="119" t="str">
        <f>VLOOKUP(E67,VIP!$A$2:$O17752,7,FALSE)</f>
        <v>Si</v>
      </c>
      <c r="I67" s="119" t="str">
        <f>VLOOKUP(E67,VIP!$A$2:$O9717,8,FALSE)</f>
        <v>Si</v>
      </c>
      <c r="J67" s="119" t="str">
        <f>VLOOKUP(E67,VIP!$A$2:$O9667,8,FALSE)</f>
        <v>Si</v>
      </c>
      <c r="K67" s="119" t="str">
        <f>VLOOKUP(E67,VIP!$A$2:$O13241,6,0)</f>
        <v>SI</v>
      </c>
      <c r="L67" s="121" t="s">
        <v>2421</v>
      </c>
      <c r="M67" s="166" t="s">
        <v>2725</v>
      </c>
      <c r="N67" s="117" t="s">
        <v>2465</v>
      </c>
      <c r="O67" s="148" t="s">
        <v>2486</v>
      </c>
      <c r="P67" s="139"/>
      <c r="Q67" s="164">
        <v>44312.449456018519</v>
      </c>
    </row>
    <row r="68" spans="1:17" s="99" customFormat="1" ht="18" x14ac:dyDescent="0.25">
      <c r="A68" s="119" t="str">
        <f>VLOOKUP(E68,'LISTADO ATM'!$A$2:$C$900,3,0)</f>
        <v>NORTE</v>
      </c>
      <c r="B68" s="134" t="s">
        <v>2638</v>
      </c>
      <c r="C68" s="118">
        <v>44311.429270833331</v>
      </c>
      <c r="D68" s="118" t="s">
        <v>2485</v>
      </c>
      <c r="E68" s="120">
        <v>157</v>
      </c>
      <c r="F68" s="148" t="str">
        <f>VLOOKUP(E68,VIP!$A$2:$O12845,2,0)</f>
        <v>DRBR157</v>
      </c>
      <c r="G68" s="119" t="str">
        <f>VLOOKUP(E68,'LISTADO ATM'!$A$2:$B$899,2,0)</f>
        <v xml:space="preserve">ATM Oficina Samaná </v>
      </c>
      <c r="H68" s="119" t="str">
        <f>VLOOKUP(E68,VIP!$A$2:$O17766,7,FALSE)</f>
        <v>Si</v>
      </c>
      <c r="I68" s="119" t="str">
        <f>VLOOKUP(E68,VIP!$A$2:$O9731,8,FALSE)</f>
        <v>Si</v>
      </c>
      <c r="J68" s="119" t="str">
        <f>VLOOKUP(E68,VIP!$A$2:$O9681,8,FALSE)</f>
        <v>Si</v>
      </c>
      <c r="K68" s="119" t="str">
        <f>VLOOKUP(E68,VIP!$A$2:$O13255,6,0)</f>
        <v>SI</v>
      </c>
      <c r="L68" s="121" t="s">
        <v>2421</v>
      </c>
      <c r="M68" s="166" t="s">
        <v>2725</v>
      </c>
      <c r="N68" s="117" t="s">
        <v>2465</v>
      </c>
      <c r="O68" s="148" t="s">
        <v>2585</v>
      </c>
      <c r="P68" s="139"/>
      <c r="Q68" s="164">
        <v>44312.449456018519</v>
      </c>
    </row>
    <row r="69" spans="1:17" s="99" customFormat="1" ht="18" x14ac:dyDescent="0.25">
      <c r="A69" s="119" t="str">
        <f>VLOOKUP(E69,'LISTADO ATM'!$A$2:$C$900,3,0)</f>
        <v>NORTE</v>
      </c>
      <c r="B69" s="134" t="s">
        <v>2671</v>
      </c>
      <c r="C69" s="118">
        <v>44311.643854166665</v>
      </c>
      <c r="D69" s="118" t="s">
        <v>2580</v>
      </c>
      <c r="E69" s="120">
        <v>307</v>
      </c>
      <c r="F69" s="148" t="str">
        <f>VLOOKUP(E69,VIP!$A$2:$O12873,2,0)</f>
        <v>DRBR307</v>
      </c>
      <c r="G69" s="119" t="str">
        <f>VLOOKUP(E69,'LISTADO ATM'!$A$2:$B$899,2,0)</f>
        <v>ATM Oficina Nagua II</v>
      </c>
      <c r="H69" s="119" t="str">
        <f>VLOOKUP(E69,VIP!$A$2:$O17794,7,FALSE)</f>
        <v>Si</v>
      </c>
      <c r="I69" s="119" t="str">
        <f>VLOOKUP(E69,VIP!$A$2:$O9759,8,FALSE)</f>
        <v>Si</v>
      </c>
      <c r="J69" s="119" t="str">
        <f>VLOOKUP(E69,VIP!$A$2:$O9709,8,FALSE)</f>
        <v>Si</v>
      </c>
      <c r="K69" s="119" t="str">
        <f>VLOOKUP(E69,VIP!$A$2:$O13283,6,0)</f>
        <v>SI</v>
      </c>
      <c r="L69" s="121" t="s">
        <v>2421</v>
      </c>
      <c r="M69" s="166" t="s">
        <v>2725</v>
      </c>
      <c r="N69" s="117" t="s">
        <v>2465</v>
      </c>
      <c r="O69" s="148" t="s">
        <v>2624</v>
      </c>
      <c r="P69" s="139"/>
      <c r="Q69" s="164">
        <v>44312.449456018519</v>
      </c>
    </row>
    <row r="70" spans="1:17" s="99" customFormat="1" ht="18" x14ac:dyDescent="0.25">
      <c r="A70" s="119" t="str">
        <f>VLOOKUP(E70,'LISTADO ATM'!$A$2:$C$900,3,0)</f>
        <v>DISTRITO NACIONAL</v>
      </c>
      <c r="B70" s="134" t="s">
        <v>2658</v>
      </c>
      <c r="C70" s="118">
        <v>44311.492372685185</v>
      </c>
      <c r="D70" s="118" t="s">
        <v>2461</v>
      </c>
      <c r="E70" s="120">
        <v>407</v>
      </c>
      <c r="F70" s="148" t="str">
        <f>VLOOKUP(E70,VIP!$A$2:$O12874,2,0)</f>
        <v>DRBR407</v>
      </c>
      <c r="G70" s="119" t="str">
        <f>VLOOKUP(E70,'LISTADO ATM'!$A$2:$B$899,2,0)</f>
        <v xml:space="preserve">ATM Multicentro La Sirena Villa Mella </v>
      </c>
      <c r="H70" s="119" t="str">
        <f>VLOOKUP(E70,VIP!$A$2:$O17795,7,FALSE)</f>
        <v>Si</v>
      </c>
      <c r="I70" s="119" t="str">
        <f>VLOOKUP(E70,VIP!$A$2:$O9760,8,FALSE)</f>
        <v>Si</v>
      </c>
      <c r="J70" s="119" t="str">
        <f>VLOOKUP(E70,VIP!$A$2:$O9710,8,FALSE)</f>
        <v>Si</v>
      </c>
      <c r="K70" s="119" t="str">
        <f>VLOOKUP(E70,VIP!$A$2:$O13284,6,0)</f>
        <v>NO</v>
      </c>
      <c r="L70" s="121" t="s">
        <v>2421</v>
      </c>
      <c r="M70" s="166" t="s">
        <v>2725</v>
      </c>
      <c r="N70" s="117" t="s">
        <v>2465</v>
      </c>
      <c r="O70" s="148" t="s">
        <v>2466</v>
      </c>
      <c r="P70" s="139"/>
      <c r="Q70" s="164">
        <v>44312.449456018519</v>
      </c>
    </row>
    <row r="71" spans="1:17" s="99" customFormat="1" ht="18" x14ac:dyDescent="0.25">
      <c r="A71" s="119" t="str">
        <f>VLOOKUP(E71,'LISTADO ATM'!$A$2:$C$900,3,0)</f>
        <v>DISTRITO NACIONAL</v>
      </c>
      <c r="B71" s="134" t="s">
        <v>2584</v>
      </c>
      <c r="C71" s="118">
        <v>44309.684201388889</v>
      </c>
      <c r="D71" s="118" t="s">
        <v>2461</v>
      </c>
      <c r="E71" s="120">
        <v>658</v>
      </c>
      <c r="F71" s="148" t="str">
        <f>VLOOKUP(E71,VIP!$A$2:$O12825,2,0)</f>
        <v>DRBR658</v>
      </c>
      <c r="G71" s="119" t="str">
        <f>VLOOKUP(E71,'LISTADO ATM'!$A$2:$B$899,2,0)</f>
        <v>ATM Cámara de Cuentas</v>
      </c>
      <c r="H71" s="119" t="str">
        <f>VLOOKUP(E71,VIP!$A$2:$O17746,7,FALSE)</f>
        <v>Si</v>
      </c>
      <c r="I71" s="119" t="str">
        <f>VLOOKUP(E71,VIP!$A$2:$O9711,8,FALSE)</f>
        <v>Si</v>
      </c>
      <c r="J71" s="119" t="str">
        <f>VLOOKUP(E71,VIP!$A$2:$O9661,8,FALSE)</f>
        <v>Si</v>
      </c>
      <c r="K71" s="119" t="str">
        <f>VLOOKUP(E71,VIP!$A$2:$O13235,6,0)</f>
        <v>NO</v>
      </c>
      <c r="L71" s="121" t="s">
        <v>2421</v>
      </c>
      <c r="M71" s="166" t="s">
        <v>2725</v>
      </c>
      <c r="N71" s="117" t="s">
        <v>2465</v>
      </c>
      <c r="O71" s="148" t="s">
        <v>2466</v>
      </c>
      <c r="P71" s="139"/>
      <c r="Q71" s="164">
        <v>44312.449456018519</v>
      </c>
    </row>
    <row r="72" spans="1:17" s="99" customFormat="1" ht="18" x14ac:dyDescent="0.25">
      <c r="A72" s="119" t="str">
        <f>VLOOKUP(E72,'LISTADO ATM'!$A$2:$C$900,3,0)</f>
        <v>DISTRITO NACIONAL</v>
      </c>
      <c r="B72" s="134">
        <v>335864345</v>
      </c>
      <c r="C72" s="118">
        <v>44310.427083333336</v>
      </c>
      <c r="D72" s="118" t="s">
        <v>2485</v>
      </c>
      <c r="E72" s="120">
        <v>718</v>
      </c>
      <c r="F72" s="148" t="str">
        <f>VLOOKUP(E72,VIP!$A$2:$O12813,2,0)</f>
        <v>DRBR24Y</v>
      </c>
      <c r="G72" s="119" t="str">
        <f>VLOOKUP(E72,'LISTADO ATM'!$A$2:$B$899,2,0)</f>
        <v xml:space="preserve">ATM Feria Ganadera </v>
      </c>
      <c r="H72" s="119" t="str">
        <f>VLOOKUP(E72,VIP!$A$2:$O17734,7,FALSE)</f>
        <v>Si</v>
      </c>
      <c r="I72" s="119" t="str">
        <f>VLOOKUP(E72,VIP!$A$2:$O9699,8,FALSE)</f>
        <v>Si</v>
      </c>
      <c r="J72" s="119" t="str">
        <f>VLOOKUP(E72,VIP!$A$2:$O9649,8,FALSE)</f>
        <v>Si</v>
      </c>
      <c r="K72" s="119" t="str">
        <f>VLOOKUP(E72,VIP!$A$2:$O13223,6,0)</f>
        <v>NO</v>
      </c>
      <c r="L72" s="121" t="s">
        <v>2421</v>
      </c>
      <c r="M72" s="166" t="s">
        <v>2725</v>
      </c>
      <c r="N72" s="117" t="s">
        <v>2465</v>
      </c>
      <c r="O72" s="148" t="s">
        <v>2466</v>
      </c>
      <c r="P72" s="139"/>
      <c r="Q72" s="164">
        <v>44312.449456018519</v>
      </c>
    </row>
    <row r="73" spans="1:17" s="99" customFormat="1" ht="18" x14ac:dyDescent="0.25">
      <c r="A73" s="119" t="str">
        <f>VLOOKUP(E73,'LISTADO ATM'!$A$2:$C$900,3,0)</f>
        <v>DISTRITO NACIONAL</v>
      </c>
      <c r="B73" s="134" t="s">
        <v>2632</v>
      </c>
      <c r="C73" s="118">
        <v>44311.308807870373</v>
      </c>
      <c r="D73" s="118" t="s">
        <v>2485</v>
      </c>
      <c r="E73" s="120">
        <v>734</v>
      </c>
      <c r="F73" s="148" t="str">
        <f>VLOOKUP(E73,VIP!$A$2:$O12840,2,0)</f>
        <v>DRBR178</v>
      </c>
      <c r="G73" s="119" t="str">
        <f>VLOOKUP(E73,'LISTADO ATM'!$A$2:$B$899,2,0)</f>
        <v xml:space="preserve">ATM Oficina Independencia I </v>
      </c>
      <c r="H73" s="119" t="str">
        <f>VLOOKUP(E73,VIP!$A$2:$O17761,7,FALSE)</f>
        <v>Si</v>
      </c>
      <c r="I73" s="119" t="str">
        <f>VLOOKUP(E73,VIP!$A$2:$O9726,8,FALSE)</f>
        <v>Si</v>
      </c>
      <c r="J73" s="119" t="str">
        <f>VLOOKUP(E73,VIP!$A$2:$O9676,8,FALSE)</f>
        <v>Si</v>
      </c>
      <c r="K73" s="119" t="str">
        <f>VLOOKUP(E73,VIP!$A$2:$O13250,6,0)</f>
        <v>SI</v>
      </c>
      <c r="L73" s="121" t="s">
        <v>2421</v>
      </c>
      <c r="M73" s="166" t="s">
        <v>2725</v>
      </c>
      <c r="N73" s="117" t="s">
        <v>2465</v>
      </c>
      <c r="O73" s="148" t="s">
        <v>2585</v>
      </c>
      <c r="P73" s="139"/>
      <c r="Q73" s="165">
        <v>44312.449456018519</v>
      </c>
    </row>
    <row r="74" spans="1:17" s="99" customFormat="1" ht="18" x14ac:dyDescent="0.25">
      <c r="A74" s="119" t="str">
        <f>VLOOKUP(E74,'LISTADO ATM'!$A$2:$C$900,3,0)</f>
        <v>ESTE</v>
      </c>
      <c r="B74" s="134" t="s">
        <v>2702</v>
      </c>
      <c r="C74" s="118">
        <v>44311.839687500003</v>
      </c>
      <c r="D74" s="118" t="s">
        <v>2485</v>
      </c>
      <c r="E74" s="120">
        <v>772</v>
      </c>
      <c r="F74" s="148" t="str">
        <f>VLOOKUP(E74,VIP!$A$2:$O12874,2,0)</f>
        <v>DRBR215</v>
      </c>
      <c r="G74" s="119" t="str">
        <f>VLOOKUP(E74,'LISTADO ATM'!$A$2:$B$899,2,0)</f>
        <v xml:space="preserve">ATM UNP Yamasá </v>
      </c>
      <c r="H74" s="119" t="str">
        <f>VLOOKUP(E74,VIP!$A$2:$O17795,7,FALSE)</f>
        <v>Si</v>
      </c>
      <c r="I74" s="119" t="str">
        <f>VLOOKUP(E74,VIP!$A$2:$O9760,8,FALSE)</f>
        <v>Si</v>
      </c>
      <c r="J74" s="119" t="str">
        <f>VLOOKUP(E74,VIP!$A$2:$O9710,8,FALSE)</f>
        <v>Si</v>
      </c>
      <c r="K74" s="119" t="str">
        <f>VLOOKUP(E74,VIP!$A$2:$O13284,6,0)</f>
        <v>NO</v>
      </c>
      <c r="L74" s="121" t="s">
        <v>2421</v>
      </c>
      <c r="M74" s="166" t="s">
        <v>2725</v>
      </c>
      <c r="N74" s="117" t="s">
        <v>2465</v>
      </c>
      <c r="O74" s="148" t="s">
        <v>2486</v>
      </c>
      <c r="P74" s="139"/>
      <c r="Q74" s="164">
        <v>44312.449456018519</v>
      </c>
    </row>
    <row r="75" spans="1:17" s="99" customFormat="1" ht="18" x14ac:dyDescent="0.25">
      <c r="A75" s="119" t="str">
        <f>VLOOKUP(E75,'LISTADO ATM'!$A$2:$C$900,3,0)</f>
        <v>NORTE</v>
      </c>
      <c r="B75" s="134" t="s">
        <v>2652</v>
      </c>
      <c r="C75" s="118">
        <v>44311.544583333336</v>
      </c>
      <c r="D75" s="118" t="s">
        <v>2485</v>
      </c>
      <c r="E75" s="120">
        <v>774</v>
      </c>
      <c r="F75" s="148" t="str">
        <f>VLOOKUP(E75,VIP!$A$2:$O12867,2,0)</f>
        <v>DRBR061</v>
      </c>
      <c r="G75" s="119" t="str">
        <f>VLOOKUP(E75,'LISTADO ATM'!$A$2:$B$899,2,0)</f>
        <v xml:space="preserve">ATM Oficina Montecristi </v>
      </c>
      <c r="H75" s="119" t="str">
        <f>VLOOKUP(E75,VIP!$A$2:$O17788,7,FALSE)</f>
        <v>Si</v>
      </c>
      <c r="I75" s="119" t="str">
        <f>VLOOKUP(E75,VIP!$A$2:$O9753,8,FALSE)</f>
        <v>Si</v>
      </c>
      <c r="J75" s="119" t="str">
        <f>VLOOKUP(E75,VIP!$A$2:$O9703,8,FALSE)</f>
        <v>Si</v>
      </c>
      <c r="K75" s="119" t="str">
        <f>VLOOKUP(E75,VIP!$A$2:$O13277,6,0)</f>
        <v>NO</v>
      </c>
      <c r="L75" s="121" t="s">
        <v>2421</v>
      </c>
      <c r="M75" s="166" t="s">
        <v>2725</v>
      </c>
      <c r="N75" s="117" t="s">
        <v>2465</v>
      </c>
      <c r="O75" s="148" t="s">
        <v>2585</v>
      </c>
      <c r="P75" s="139"/>
      <c r="Q75" s="164">
        <v>44312.449456018519</v>
      </c>
    </row>
    <row r="76" spans="1:17" s="99" customFormat="1" ht="18" x14ac:dyDescent="0.25">
      <c r="A76" s="119" t="str">
        <f>VLOOKUP(E76,'LISTADO ATM'!$A$2:$C$900,3,0)</f>
        <v>SUR</v>
      </c>
      <c r="B76" s="134" t="s">
        <v>2742</v>
      </c>
      <c r="C76" s="118">
        <v>44312.368391203701</v>
      </c>
      <c r="D76" s="118" t="s">
        <v>2461</v>
      </c>
      <c r="E76" s="120">
        <v>781</v>
      </c>
      <c r="F76" s="148" t="str">
        <f>VLOOKUP(E76,VIP!$A$2:$O12889,2,0)</f>
        <v>DRBR186</v>
      </c>
      <c r="G76" s="119" t="str">
        <f>VLOOKUP(E76,'LISTADO ATM'!$A$2:$B$899,2,0)</f>
        <v xml:space="preserve">ATM Estación Isla Barahona </v>
      </c>
      <c r="H76" s="119" t="str">
        <f>VLOOKUP(E76,VIP!$A$2:$O17810,7,FALSE)</f>
        <v>Si</v>
      </c>
      <c r="I76" s="119" t="str">
        <f>VLOOKUP(E76,VIP!$A$2:$O9775,8,FALSE)</f>
        <v>Si</v>
      </c>
      <c r="J76" s="119" t="str">
        <f>VLOOKUP(E76,VIP!$A$2:$O9725,8,FALSE)</f>
        <v>Si</v>
      </c>
      <c r="K76" s="119" t="str">
        <f>VLOOKUP(E76,VIP!$A$2:$O13299,6,0)</f>
        <v>NO</v>
      </c>
      <c r="L76" s="121" t="s">
        <v>2421</v>
      </c>
      <c r="M76" s="166" t="s">
        <v>2725</v>
      </c>
      <c r="N76" s="117" t="s">
        <v>2465</v>
      </c>
      <c r="O76" s="148" t="s">
        <v>2466</v>
      </c>
      <c r="P76" s="139"/>
      <c r="Q76" s="164">
        <v>44312.449456018519</v>
      </c>
    </row>
    <row r="77" spans="1:17" s="99" customFormat="1" ht="18" x14ac:dyDescent="0.25">
      <c r="A77" s="119" t="str">
        <f>VLOOKUP(E77,'LISTADO ATM'!$A$2:$C$900,3,0)</f>
        <v>DISTRITO NACIONAL</v>
      </c>
      <c r="B77" s="134" t="s">
        <v>2604</v>
      </c>
      <c r="C77" s="118">
        <v>44310.670277777775</v>
      </c>
      <c r="D77" s="118" t="s">
        <v>2485</v>
      </c>
      <c r="E77" s="120">
        <v>911</v>
      </c>
      <c r="F77" s="148" t="str">
        <f>VLOOKUP(E77,VIP!$A$2:$O12841,2,0)</f>
        <v>DRBR911</v>
      </c>
      <c r="G77" s="119" t="str">
        <f>VLOOKUP(E77,'LISTADO ATM'!$A$2:$B$899,2,0)</f>
        <v xml:space="preserve">ATM Oficina Venezuela II </v>
      </c>
      <c r="H77" s="119" t="str">
        <f>VLOOKUP(E77,VIP!$A$2:$O17762,7,FALSE)</f>
        <v>Si</v>
      </c>
      <c r="I77" s="119" t="str">
        <f>VLOOKUP(E77,VIP!$A$2:$O9727,8,FALSE)</f>
        <v>Si</v>
      </c>
      <c r="J77" s="119" t="str">
        <f>VLOOKUP(E77,VIP!$A$2:$O9677,8,FALSE)</f>
        <v>Si</v>
      </c>
      <c r="K77" s="119" t="str">
        <f>VLOOKUP(E77,VIP!$A$2:$O13251,6,0)</f>
        <v>SI</v>
      </c>
      <c r="L77" s="121" t="s">
        <v>2421</v>
      </c>
      <c r="M77" s="166" t="s">
        <v>2725</v>
      </c>
      <c r="N77" s="117" t="s">
        <v>2465</v>
      </c>
      <c r="O77" s="148" t="s">
        <v>2486</v>
      </c>
      <c r="P77" s="139"/>
      <c r="Q77" s="164">
        <v>44312.449456018519</v>
      </c>
    </row>
    <row r="78" spans="1:17" s="99" customFormat="1" ht="18" x14ac:dyDescent="0.25">
      <c r="A78" s="119" t="str">
        <f>VLOOKUP(E78,'LISTADO ATM'!$A$2:$C$900,3,0)</f>
        <v>SUR</v>
      </c>
      <c r="B78" s="134" t="s">
        <v>2694</v>
      </c>
      <c r="C78" s="118">
        <v>44311.674849537034</v>
      </c>
      <c r="D78" s="118" t="s">
        <v>2461</v>
      </c>
      <c r="E78" s="120">
        <v>48</v>
      </c>
      <c r="F78" s="148" t="str">
        <f>VLOOKUP(E78,VIP!$A$2:$O12883,2,0)</f>
        <v>DRBR048</v>
      </c>
      <c r="G78" s="119" t="str">
        <f>VLOOKUP(E78,'LISTADO ATM'!$A$2:$B$899,2,0)</f>
        <v xml:space="preserve">ATM Autoservicio Neiba I </v>
      </c>
      <c r="H78" s="119" t="str">
        <f>VLOOKUP(E78,VIP!$A$2:$O17804,7,FALSE)</f>
        <v>Si</v>
      </c>
      <c r="I78" s="119" t="str">
        <f>VLOOKUP(E78,VIP!$A$2:$O9769,8,FALSE)</f>
        <v>Si</v>
      </c>
      <c r="J78" s="119" t="str">
        <f>VLOOKUP(E78,VIP!$A$2:$O9719,8,FALSE)</f>
        <v>Si</v>
      </c>
      <c r="K78" s="119" t="str">
        <f>VLOOKUP(E78,VIP!$A$2:$O13293,6,0)</f>
        <v>SI</v>
      </c>
      <c r="L78" s="121" t="s">
        <v>2421</v>
      </c>
      <c r="M78" s="166" t="s">
        <v>2725</v>
      </c>
      <c r="N78" s="117" t="s">
        <v>2465</v>
      </c>
      <c r="O78" s="148" t="s">
        <v>2466</v>
      </c>
      <c r="P78" s="139"/>
      <c r="Q78" s="207">
        <v>44312.615902777776</v>
      </c>
    </row>
    <row r="79" spans="1:17" s="99" customFormat="1" ht="18" x14ac:dyDescent="0.25">
      <c r="A79" s="119" t="str">
        <f>VLOOKUP(E79,'LISTADO ATM'!$A$2:$C$900,3,0)</f>
        <v>DISTRITO NACIONAL</v>
      </c>
      <c r="B79" s="134" t="s">
        <v>2660</v>
      </c>
      <c r="C79" s="118">
        <v>44311.481608796297</v>
      </c>
      <c r="D79" s="118" t="s">
        <v>2485</v>
      </c>
      <c r="E79" s="120">
        <v>347</v>
      </c>
      <c r="F79" s="148" t="str">
        <f>VLOOKUP(E79,VIP!$A$2:$O12877,2,0)</f>
        <v>DRBR347</v>
      </c>
      <c r="G79" s="119" t="str">
        <f>VLOOKUP(E79,'LISTADO ATM'!$A$2:$B$899,2,0)</f>
        <v>ATM Patio de Colombia</v>
      </c>
      <c r="H79" s="119" t="str">
        <f>VLOOKUP(E79,VIP!$A$2:$O17798,7,FALSE)</f>
        <v>N/A</v>
      </c>
      <c r="I79" s="119" t="str">
        <f>VLOOKUP(E79,VIP!$A$2:$O9763,8,FALSE)</f>
        <v>N/A</v>
      </c>
      <c r="J79" s="119" t="str">
        <f>VLOOKUP(E79,VIP!$A$2:$O9713,8,FALSE)</f>
        <v>N/A</v>
      </c>
      <c r="K79" s="119" t="str">
        <f>VLOOKUP(E79,VIP!$A$2:$O13287,6,0)</f>
        <v>N/A</v>
      </c>
      <c r="L79" s="121" t="s">
        <v>2421</v>
      </c>
      <c r="M79" s="166" t="s">
        <v>2725</v>
      </c>
      <c r="N79" s="117" t="s">
        <v>2465</v>
      </c>
      <c r="O79" s="148" t="s">
        <v>2585</v>
      </c>
      <c r="P79" s="139"/>
      <c r="Q79" s="207">
        <v>44312.615902777776</v>
      </c>
    </row>
    <row r="80" spans="1:17" s="99" customFormat="1" ht="18" x14ac:dyDescent="0.25">
      <c r="A80" s="119" t="str">
        <f>VLOOKUP(E80,'LISTADO ATM'!$A$2:$C$900,3,0)</f>
        <v>ESTE</v>
      </c>
      <c r="B80" s="134" t="s">
        <v>2707</v>
      </c>
      <c r="C80" s="118">
        <v>44311.819074074076</v>
      </c>
      <c r="D80" s="118" t="s">
        <v>2461</v>
      </c>
      <c r="E80" s="120">
        <v>386</v>
      </c>
      <c r="F80" s="148" t="str">
        <f>VLOOKUP(E80,VIP!$A$2:$O12879,2,0)</f>
        <v>DRBR386</v>
      </c>
      <c r="G80" s="119" t="str">
        <f>VLOOKUP(E80,'LISTADO ATM'!$A$2:$B$899,2,0)</f>
        <v xml:space="preserve">ATM Plaza Verón II </v>
      </c>
      <c r="H80" s="119" t="str">
        <f>VLOOKUP(E80,VIP!$A$2:$O17800,7,FALSE)</f>
        <v>Si</v>
      </c>
      <c r="I80" s="119" t="str">
        <f>VLOOKUP(E80,VIP!$A$2:$O9765,8,FALSE)</f>
        <v>Si</v>
      </c>
      <c r="J80" s="119" t="str">
        <f>VLOOKUP(E80,VIP!$A$2:$O9715,8,FALSE)</f>
        <v>Si</v>
      </c>
      <c r="K80" s="119" t="str">
        <f>VLOOKUP(E80,VIP!$A$2:$O13289,6,0)</f>
        <v>NO</v>
      </c>
      <c r="L80" s="121" t="s">
        <v>2421</v>
      </c>
      <c r="M80" s="166" t="s">
        <v>2725</v>
      </c>
      <c r="N80" s="117" t="s">
        <v>2465</v>
      </c>
      <c r="O80" s="148" t="s">
        <v>2466</v>
      </c>
      <c r="P80" s="139"/>
      <c r="Q80" s="207">
        <v>44312.615902777776</v>
      </c>
    </row>
    <row r="81" spans="1:17" s="99" customFormat="1" ht="18" x14ac:dyDescent="0.25">
      <c r="A81" s="119" t="str">
        <f>VLOOKUP(E81,'LISTADO ATM'!$A$2:$C$900,3,0)</f>
        <v>NORTE</v>
      </c>
      <c r="B81" s="134" t="s">
        <v>2669</v>
      </c>
      <c r="C81" s="118">
        <v>44311.646296296298</v>
      </c>
      <c r="D81" s="118" t="s">
        <v>2485</v>
      </c>
      <c r="E81" s="120">
        <v>808</v>
      </c>
      <c r="F81" s="148" t="str">
        <f>VLOOKUP(E81,VIP!$A$2:$O12871,2,0)</f>
        <v>DRBR808</v>
      </c>
      <c r="G81" s="119" t="str">
        <f>VLOOKUP(E81,'LISTADO ATM'!$A$2:$B$899,2,0)</f>
        <v xml:space="preserve">ATM Oficina Castillo </v>
      </c>
      <c r="H81" s="119" t="str">
        <f>VLOOKUP(E81,VIP!$A$2:$O17792,7,FALSE)</f>
        <v>Si</v>
      </c>
      <c r="I81" s="119" t="str">
        <f>VLOOKUP(E81,VIP!$A$2:$O9757,8,FALSE)</f>
        <v>Si</v>
      </c>
      <c r="J81" s="119" t="str">
        <f>VLOOKUP(E81,VIP!$A$2:$O9707,8,FALSE)</f>
        <v>Si</v>
      </c>
      <c r="K81" s="119" t="str">
        <f>VLOOKUP(E81,VIP!$A$2:$O13281,6,0)</f>
        <v>NO</v>
      </c>
      <c r="L81" s="121" t="s">
        <v>2421</v>
      </c>
      <c r="M81" s="166" t="s">
        <v>2725</v>
      </c>
      <c r="N81" s="117" t="s">
        <v>2465</v>
      </c>
      <c r="O81" s="148" t="s">
        <v>2585</v>
      </c>
      <c r="P81" s="139"/>
      <c r="Q81" s="207">
        <v>44312.615902777776</v>
      </c>
    </row>
    <row r="82" spans="1:17" s="99" customFormat="1" ht="18" x14ac:dyDescent="0.25">
      <c r="A82" s="119" t="str">
        <f>VLOOKUP(E82,'LISTADO ATM'!$A$2:$C$900,3,0)</f>
        <v>NORTE</v>
      </c>
      <c r="B82" s="134" t="s">
        <v>2778</v>
      </c>
      <c r="C82" s="118">
        <v>44312.611655092594</v>
      </c>
      <c r="D82" s="118" t="s">
        <v>2580</v>
      </c>
      <c r="E82" s="120">
        <v>878</v>
      </c>
      <c r="F82" s="148" t="str">
        <f>VLOOKUP(E82,VIP!$A$2:$O12875,2,0)</f>
        <v>DRBR878</v>
      </c>
      <c r="G82" s="119" t="str">
        <f>VLOOKUP(E82,'LISTADO ATM'!$A$2:$B$899,2,0)</f>
        <v>ATM UNP Cabral Y Baez</v>
      </c>
      <c r="H82" s="119" t="str">
        <f>VLOOKUP(E82,VIP!$A$2:$O17796,7,FALSE)</f>
        <v>N/A</v>
      </c>
      <c r="I82" s="119" t="str">
        <f>VLOOKUP(E82,VIP!$A$2:$O9761,8,FALSE)</f>
        <v>N/A</v>
      </c>
      <c r="J82" s="119" t="str">
        <f>VLOOKUP(E82,VIP!$A$2:$O9711,8,FALSE)</f>
        <v>N/A</v>
      </c>
      <c r="K82" s="119" t="str">
        <f>VLOOKUP(E82,VIP!$A$2:$O13285,6,0)</f>
        <v>N/A</v>
      </c>
      <c r="L82" s="121" t="s">
        <v>2421</v>
      </c>
      <c r="M82" s="166" t="s">
        <v>2725</v>
      </c>
      <c r="N82" s="117" t="s">
        <v>2779</v>
      </c>
      <c r="O82" s="148" t="s">
        <v>2624</v>
      </c>
      <c r="P82" s="139"/>
      <c r="Q82" s="207">
        <v>44312.615902777776</v>
      </c>
    </row>
    <row r="83" spans="1:17" s="99" customFormat="1" ht="18" x14ac:dyDescent="0.25">
      <c r="A83" s="119" t="str">
        <f>VLOOKUP(E83,'LISTADO ATM'!$A$2:$C$900,3,0)</f>
        <v>NORTE</v>
      </c>
      <c r="B83" s="134" t="s">
        <v>2673</v>
      </c>
      <c r="C83" s="118">
        <v>44311.641087962962</v>
      </c>
      <c r="D83" s="118" t="s">
        <v>2580</v>
      </c>
      <c r="E83" s="120">
        <v>22</v>
      </c>
      <c r="F83" s="148" t="str">
        <f>VLOOKUP(E83,VIP!$A$2:$O12875,2,0)</f>
        <v>DRBR813</v>
      </c>
      <c r="G83" s="119" t="str">
        <f>VLOOKUP(E83,'LISTADO ATM'!$A$2:$B$899,2,0)</f>
        <v>ATM S/M Olimpico (Santiago)</v>
      </c>
      <c r="H83" s="119" t="str">
        <f>VLOOKUP(E83,VIP!$A$2:$O17796,7,FALSE)</f>
        <v>Si</v>
      </c>
      <c r="I83" s="119" t="str">
        <f>VLOOKUP(E83,VIP!$A$2:$O9761,8,FALSE)</f>
        <v>Si</v>
      </c>
      <c r="J83" s="119" t="str">
        <f>VLOOKUP(E83,VIP!$A$2:$O9711,8,FALSE)</f>
        <v>Si</v>
      </c>
      <c r="K83" s="119" t="str">
        <f>VLOOKUP(E83,VIP!$A$2:$O13285,6,0)</f>
        <v>NO</v>
      </c>
      <c r="L83" s="121" t="s">
        <v>2421</v>
      </c>
      <c r="M83" s="166" t="s">
        <v>2725</v>
      </c>
      <c r="N83" s="117" t="s">
        <v>2465</v>
      </c>
      <c r="O83" s="148" t="s">
        <v>2624</v>
      </c>
      <c r="P83" s="139"/>
      <c r="Q83" s="207">
        <v>44312.615902777776</v>
      </c>
    </row>
    <row r="84" spans="1:17" s="99" customFormat="1" ht="18" x14ac:dyDescent="0.25">
      <c r="A84" s="119" t="str">
        <f>VLOOKUP(E84,'LISTADO ATM'!$A$2:$C$900,3,0)</f>
        <v>NORTE</v>
      </c>
      <c r="B84" s="134" t="s">
        <v>2659</v>
      </c>
      <c r="C84" s="118">
        <v>44311.485289351855</v>
      </c>
      <c r="D84" s="118" t="s">
        <v>2580</v>
      </c>
      <c r="E84" s="120">
        <v>88</v>
      </c>
      <c r="F84" s="148" t="str">
        <f>VLOOKUP(E84,VIP!$A$2:$O12875,2,0)</f>
        <v>DRBR088</v>
      </c>
      <c r="G84" s="119" t="str">
        <f>VLOOKUP(E84,'LISTADO ATM'!$A$2:$B$899,2,0)</f>
        <v xml:space="preserve">ATM S/M La Fuente (Santiago) </v>
      </c>
      <c r="H84" s="119" t="str">
        <f>VLOOKUP(E84,VIP!$A$2:$O17796,7,FALSE)</f>
        <v>Si</v>
      </c>
      <c r="I84" s="119" t="str">
        <f>VLOOKUP(E84,VIP!$A$2:$O9761,8,FALSE)</f>
        <v>Si</v>
      </c>
      <c r="J84" s="119" t="str">
        <f>VLOOKUP(E84,VIP!$A$2:$O9711,8,FALSE)</f>
        <v>Si</v>
      </c>
      <c r="K84" s="119" t="str">
        <f>VLOOKUP(E84,VIP!$A$2:$O13285,6,0)</f>
        <v>NO</v>
      </c>
      <c r="L84" s="121" t="s">
        <v>2421</v>
      </c>
      <c r="M84" s="166" t="s">
        <v>2725</v>
      </c>
      <c r="N84" s="117" t="s">
        <v>2465</v>
      </c>
      <c r="O84" s="148" t="s">
        <v>2624</v>
      </c>
      <c r="P84" s="139"/>
      <c r="Q84" s="207">
        <v>44312.615902777776</v>
      </c>
    </row>
    <row r="85" spans="1:17" s="99" customFormat="1" ht="18" x14ac:dyDescent="0.25">
      <c r="A85" s="119" t="str">
        <f>VLOOKUP(E85,'LISTADO ATM'!$A$2:$C$900,3,0)</f>
        <v>NORTE</v>
      </c>
      <c r="B85" s="134" t="s">
        <v>2723</v>
      </c>
      <c r="C85" s="118">
        <v>44312.324108796296</v>
      </c>
      <c r="D85" s="118" t="s">
        <v>2485</v>
      </c>
      <c r="E85" s="120">
        <v>98</v>
      </c>
      <c r="F85" s="148" t="str">
        <f>VLOOKUP(E85,VIP!$A$2:$O12879,2,0)</f>
        <v>DRBR098</v>
      </c>
      <c r="G85" s="119" t="str">
        <f>VLOOKUP(E85,'LISTADO ATM'!$A$2:$B$899,2,0)</f>
        <v xml:space="preserve">ATM UNP Pimentel </v>
      </c>
      <c r="H85" s="119" t="str">
        <f>VLOOKUP(E85,VIP!$A$2:$O17800,7,FALSE)</f>
        <v>Si</v>
      </c>
      <c r="I85" s="119" t="str">
        <f>VLOOKUP(E85,VIP!$A$2:$O9765,8,FALSE)</f>
        <v>Si</v>
      </c>
      <c r="J85" s="119" t="str">
        <f>VLOOKUP(E85,VIP!$A$2:$O9715,8,FALSE)</f>
        <v>Si</v>
      </c>
      <c r="K85" s="119" t="str">
        <f>VLOOKUP(E85,VIP!$A$2:$O13289,6,0)</f>
        <v>NO</v>
      </c>
      <c r="L85" s="121" t="s">
        <v>2421</v>
      </c>
      <c r="M85" s="166" t="s">
        <v>2725</v>
      </c>
      <c r="N85" s="117" t="s">
        <v>2465</v>
      </c>
      <c r="O85" s="148" t="s">
        <v>2486</v>
      </c>
      <c r="P85" s="139"/>
      <c r="Q85" s="207">
        <v>44312.615902777776</v>
      </c>
    </row>
    <row r="86" spans="1:17" s="99" customFormat="1" ht="18" x14ac:dyDescent="0.25">
      <c r="A86" s="119" t="str">
        <f>VLOOKUP(E86,'LISTADO ATM'!$A$2:$C$900,3,0)</f>
        <v>NORTE</v>
      </c>
      <c r="B86" s="134" t="s">
        <v>2668</v>
      </c>
      <c r="C86" s="118">
        <v>44311.647372685184</v>
      </c>
      <c r="D86" s="118" t="s">
        <v>2485</v>
      </c>
      <c r="E86" s="120">
        <v>119</v>
      </c>
      <c r="F86" s="148" t="str">
        <f>VLOOKUP(E86,VIP!$A$2:$O12870,2,0)</f>
        <v>DRBR119</v>
      </c>
      <c r="G86" s="119" t="str">
        <f>VLOOKUP(E86,'LISTADO ATM'!$A$2:$B$899,2,0)</f>
        <v>ATM Oficina La Barranquita</v>
      </c>
      <c r="H86" s="119" t="str">
        <f>VLOOKUP(E86,VIP!$A$2:$O17791,7,FALSE)</f>
        <v>N/A</v>
      </c>
      <c r="I86" s="119" t="str">
        <f>VLOOKUP(E86,VIP!$A$2:$O9756,8,FALSE)</f>
        <v>N/A</v>
      </c>
      <c r="J86" s="119" t="str">
        <f>VLOOKUP(E86,VIP!$A$2:$O9706,8,FALSE)</f>
        <v>N/A</v>
      </c>
      <c r="K86" s="119" t="str">
        <f>VLOOKUP(E86,VIP!$A$2:$O13280,6,0)</f>
        <v>N/A</v>
      </c>
      <c r="L86" s="121" t="s">
        <v>2421</v>
      </c>
      <c r="M86" s="166" t="s">
        <v>2725</v>
      </c>
      <c r="N86" s="117" t="s">
        <v>2465</v>
      </c>
      <c r="O86" s="148" t="s">
        <v>2585</v>
      </c>
      <c r="P86" s="139"/>
      <c r="Q86" s="207">
        <v>44312.615902777776</v>
      </c>
    </row>
    <row r="87" spans="1:17" s="99" customFormat="1" ht="18" x14ac:dyDescent="0.25">
      <c r="A87" s="119" t="str">
        <f>VLOOKUP(E87,'LISTADO ATM'!$A$2:$C$900,3,0)</f>
        <v>NORTE</v>
      </c>
      <c r="B87" s="134" t="s">
        <v>2745</v>
      </c>
      <c r="C87" s="118">
        <v>44312.362175925926</v>
      </c>
      <c r="D87" s="118" t="s">
        <v>2485</v>
      </c>
      <c r="E87" s="120">
        <v>171</v>
      </c>
      <c r="F87" s="148" t="str">
        <f>VLOOKUP(E87,VIP!$A$2:$O12892,2,0)</f>
        <v>DRBR171</v>
      </c>
      <c r="G87" s="119" t="str">
        <f>VLOOKUP(E87,'LISTADO ATM'!$A$2:$B$899,2,0)</f>
        <v xml:space="preserve">ATM Oficina Moca </v>
      </c>
      <c r="H87" s="119" t="str">
        <f>VLOOKUP(E87,VIP!$A$2:$O17813,7,FALSE)</f>
        <v>Si</v>
      </c>
      <c r="I87" s="119" t="str">
        <f>VLOOKUP(E87,VIP!$A$2:$O9778,8,FALSE)</f>
        <v>Si</v>
      </c>
      <c r="J87" s="119" t="str">
        <f>VLOOKUP(E87,VIP!$A$2:$O9728,8,FALSE)</f>
        <v>Si</v>
      </c>
      <c r="K87" s="119" t="str">
        <f>VLOOKUP(E87,VIP!$A$2:$O13302,6,0)</f>
        <v>NO</v>
      </c>
      <c r="L87" s="121" t="s">
        <v>2421</v>
      </c>
      <c r="M87" s="166" t="s">
        <v>2725</v>
      </c>
      <c r="N87" s="117" t="s">
        <v>2465</v>
      </c>
      <c r="O87" s="148" t="s">
        <v>2486</v>
      </c>
      <c r="P87" s="139"/>
      <c r="Q87" s="207">
        <v>44312.615902777776</v>
      </c>
    </row>
    <row r="88" spans="1:17" s="99" customFormat="1" ht="18" x14ac:dyDescent="0.25">
      <c r="A88" s="119" t="str">
        <f>VLOOKUP(E88,'LISTADO ATM'!$A$2:$C$900,3,0)</f>
        <v>NORTE</v>
      </c>
      <c r="B88" s="134" t="s">
        <v>2698</v>
      </c>
      <c r="C88" s="118">
        <v>44311.852847222224</v>
      </c>
      <c r="D88" s="118" t="s">
        <v>2580</v>
      </c>
      <c r="E88" s="120">
        <v>189</v>
      </c>
      <c r="F88" s="148" t="str">
        <f>VLOOKUP(E88,VIP!$A$2:$O12870,2,0)</f>
        <v>DRBR189</v>
      </c>
      <c r="G88" s="119" t="str">
        <f>VLOOKUP(E88,'LISTADO ATM'!$A$2:$B$899,2,0)</f>
        <v xml:space="preserve">ATM Comando Regional Cibao Central P.N. </v>
      </c>
      <c r="H88" s="119" t="str">
        <f>VLOOKUP(E88,VIP!$A$2:$O17791,7,FALSE)</f>
        <v>Si</v>
      </c>
      <c r="I88" s="119" t="str">
        <f>VLOOKUP(E88,VIP!$A$2:$O9756,8,FALSE)</f>
        <v>Si</v>
      </c>
      <c r="J88" s="119" t="str">
        <f>VLOOKUP(E88,VIP!$A$2:$O9706,8,FALSE)</f>
        <v>Si</v>
      </c>
      <c r="K88" s="119" t="str">
        <f>VLOOKUP(E88,VIP!$A$2:$O13280,6,0)</f>
        <v>NO</v>
      </c>
      <c r="L88" s="121" t="s">
        <v>2421</v>
      </c>
      <c r="M88" s="166" t="s">
        <v>2725</v>
      </c>
      <c r="N88" s="117" t="s">
        <v>2465</v>
      </c>
      <c r="O88" s="148" t="s">
        <v>2624</v>
      </c>
      <c r="P88" s="139"/>
      <c r="Q88" s="207">
        <v>44312.615902777776</v>
      </c>
    </row>
    <row r="89" spans="1:17" s="99" customFormat="1" ht="18" x14ac:dyDescent="0.25">
      <c r="A89" s="119" t="str">
        <f>VLOOKUP(E89,'LISTADO ATM'!$A$2:$C$900,3,0)</f>
        <v>DISTRITO NACIONAL</v>
      </c>
      <c r="B89" s="134" t="s">
        <v>2623</v>
      </c>
      <c r="C89" s="118">
        <v>44310.896435185183</v>
      </c>
      <c r="D89" s="118" t="s">
        <v>2461</v>
      </c>
      <c r="E89" s="120">
        <v>359</v>
      </c>
      <c r="F89" s="148" t="str">
        <f>VLOOKUP(E89,VIP!$A$2:$O12863,2,0)</f>
        <v>DRBR359</v>
      </c>
      <c r="G89" s="119" t="str">
        <f>VLOOKUP(E89,'LISTADO ATM'!$A$2:$B$899,2,0)</f>
        <v>ATM S/M Bravo Ozama</v>
      </c>
      <c r="H89" s="119" t="str">
        <f>VLOOKUP(E89,VIP!$A$2:$O17784,7,FALSE)</f>
        <v>N/A</v>
      </c>
      <c r="I89" s="119" t="str">
        <f>VLOOKUP(E89,VIP!$A$2:$O9749,8,FALSE)</f>
        <v>N/A</v>
      </c>
      <c r="J89" s="119" t="str">
        <f>VLOOKUP(E89,VIP!$A$2:$O9699,8,FALSE)</f>
        <v>N/A</v>
      </c>
      <c r="K89" s="119" t="str">
        <f>VLOOKUP(E89,VIP!$A$2:$O13273,6,0)</f>
        <v>N/A</v>
      </c>
      <c r="L89" s="121" t="s">
        <v>2421</v>
      </c>
      <c r="M89" s="166" t="s">
        <v>2725</v>
      </c>
      <c r="N89" s="117" t="s">
        <v>2465</v>
      </c>
      <c r="O89" s="148" t="s">
        <v>2466</v>
      </c>
      <c r="P89" s="139"/>
      <c r="Q89" s="207">
        <v>44312.615902777776</v>
      </c>
    </row>
    <row r="90" spans="1:17" s="99" customFormat="1" ht="18" x14ac:dyDescent="0.25">
      <c r="A90" s="119" t="str">
        <f>VLOOKUP(E90,'LISTADO ATM'!$A$2:$C$900,3,0)</f>
        <v>NORTE</v>
      </c>
      <c r="B90" s="134" t="s">
        <v>2744</v>
      </c>
      <c r="C90" s="118">
        <v>44312.363692129627</v>
      </c>
      <c r="D90" s="118" t="s">
        <v>2580</v>
      </c>
      <c r="E90" s="120">
        <v>373</v>
      </c>
      <c r="F90" s="148" t="str">
        <f>VLOOKUP(E90,VIP!$A$2:$O12891,2,0)</f>
        <v>DRBR373</v>
      </c>
      <c r="G90" s="119" t="str">
        <f>VLOOKUP(E90,'LISTADO ATM'!$A$2:$B$899,2,0)</f>
        <v>S/M Tangui Nagua</v>
      </c>
      <c r="H90" s="119" t="str">
        <f>VLOOKUP(E90,VIP!$A$2:$O17812,7,FALSE)</f>
        <v>N/A</v>
      </c>
      <c r="I90" s="119" t="str">
        <f>VLOOKUP(E90,VIP!$A$2:$O9777,8,FALSE)</f>
        <v>N/A</v>
      </c>
      <c r="J90" s="119" t="str">
        <f>VLOOKUP(E90,VIP!$A$2:$O9727,8,FALSE)</f>
        <v>N/A</v>
      </c>
      <c r="K90" s="119" t="str">
        <f>VLOOKUP(E90,VIP!$A$2:$O13301,6,0)</f>
        <v>N/A</v>
      </c>
      <c r="L90" s="121" t="s">
        <v>2421</v>
      </c>
      <c r="M90" s="166" t="s">
        <v>2725</v>
      </c>
      <c r="N90" s="117" t="s">
        <v>2465</v>
      </c>
      <c r="O90" s="148" t="s">
        <v>2624</v>
      </c>
      <c r="P90" s="139"/>
      <c r="Q90" s="207">
        <v>44312.615902777776</v>
      </c>
    </row>
    <row r="91" spans="1:17" s="99" customFormat="1" ht="18" x14ac:dyDescent="0.25">
      <c r="A91" s="119" t="str">
        <f>VLOOKUP(E91,'LISTADO ATM'!$A$2:$C$900,3,0)</f>
        <v>DISTRITO NACIONAL</v>
      </c>
      <c r="B91" s="134" t="s">
        <v>2775</v>
      </c>
      <c r="C91" s="118">
        <v>44312.499664351853</v>
      </c>
      <c r="D91" s="118" t="s">
        <v>2461</v>
      </c>
      <c r="E91" s="120">
        <v>562</v>
      </c>
      <c r="F91" s="148" t="str">
        <f>VLOOKUP(E91,VIP!$A$2:$O12901,2,0)</f>
        <v>DRBR226</v>
      </c>
      <c r="G91" s="119" t="str">
        <f>VLOOKUP(E91,'LISTADO ATM'!$A$2:$B$899,2,0)</f>
        <v xml:space="preserve">ATM S/M Jumbo Carretera Mella </v>
      </c>
      <c r="H91" s="119" t="str">
        <f>VLOOKUP(E91,VIP!$A$2:$O17822,7,FALSE)</f>
        <v>Si</v>
      </c>
      <c r="I91" s="119" t="str">
        <f>VLOOKUP(E91,VIP!$A$2:$O9787,8,FALSE)</f>
        <v>Si</v>
      </c>
      <c r="J91" s="119" t="str">
        <f>VLOOKUP(E91,VIP!$A$2:$O9737,8,FALSE)</f>
        <v>Si</v>
      </c>
      <c r="K91" s="119" t="str">
        <f>VLOOKUP(E91,VIP!$A$2:$O13311,6,0)</f>
        <v>SI</v>
      </c>
      <c r="L91" s="121" t="s">
        <v>2421</v>
      </c>
      <c r="M91" s="166" t="s">
        <v>2725</v>
      </c>
      <c r="N91" s="117" t="s">
        <v>2465</v>
      </c>
      <c r="O91" s="148" t="s">
        <v>2466</v>
      </c>
      <c r="P91" s="139"/>
      <c r="Q91" s="207">
        <v>44312.615902777776</v>
      </c>
    </row>
    <row r="92" spans="1:17" s="99" customFormat="1" ht="18" x14ac:dyDescent="0.25">
      <c r="A92" s="119" t="str">
        <f>VLOOKUP(E92,'LISTADO ATM'!$A$2:$C$900,3,0)</f>
        <v>ESTE</v>
      </c>
      <c r="B92" s="134" t="s">
        <v>2622</v>
      </c>
      <c r="C92" s="118">
        <v>44310.910798611112</v>
      </c>
      <c r="D92" s="118" t="s">
        <v>2461</v>
      </c>
      <c r="E92" s="120">
        <v>631</v>
      </c>
      <c r="F92" s="148" t="str">
        <f>VLOOKUP(E92,VIP!$A$2:$O12859,2,0)</f>
        <v>DRBR417</v>
      </c>
      <c r="G92" s="119" t="str">
        <f>VLOOKUP(E92,'LISTADO ATM'!$A$2:$B$899,2,0)</f>
        <v xml:space="preserve">ATM ASOCODEQUI (San Pedro) </v>
      </c>
      <c r="H92" s="119" t="str">
        <f>VLOOKUP(E92,VIP!$A$2:$O17780,7,FALSE)</f>
        <v>Si</v>
      </c>
      <c r="I92" s="119" t="str">
        <f>VLOOKUP(E92,VIP!$A$2:$O9745,8,FALSE)</f>
        <v>Si</v>
      </c>
      <c r="J92" s="119" t="str">
        <f>VLOOKUP(E92,VIP!$A$2:$O9695,8,FALSE)</f>
        <v>Si</v>
      </c>
      <c r="K92" s="119" t="str">
        <f>VLOOKUP(E92,VIP!$A$2:$O13269,6,0)</f>
        <v>NO</v>
      </c>
      <c r="L92" s="121" t="s">
        <v>2421</v>
      </c>
      <c r="M92" s="166" t="s">
        <v>2725</v>
      </c>
      <c r="N92" s="117" t="s">
        <v>2465</v>
      </c>
      <c r="O92" s="148" t="s">
        <v>2466</v>
      </c>
      <c r="P92" s="139"/>
      <c r="Q92" s="207">
        <v>44312.615902777776</v>
      </c>
    </row>
    <row r="93" spans="1:17" s="99" customFormat="1" ht="18" x14ac:dyDescent="0.25">
      <c r="A93" s="119" t="str">
        <f>VLOOKUP(E93,'LISTADO ATM'!$A$2:$C$900,3,0)</f>
        <v>NORTE</v>
      </c>
      <c r="B93" s="134" t="s">
        <v>2700</v>
      </c>
      <c r="C93" s="118">
        <v>44311.840960648151</v>
      </c>
      <c r="D93" s="118" t="s">
        <v>2580</v>
      </c>
      <c r="E93" s="120">
        <v>632</v>
      </c>
      <c r="F93" s="148" t="str">
        <f>VLOOKUP(E93,VIP!$A$2:$O12872,2,0)</f>
        <v>DRBR263</v>
      </c>
      <c r="G93" s="119" t="str">
        <f>VLOOKUP(E93,'LISTADO ATM'!$A$2:$B$899,2,0)</f>
        <v xml:space="preserve">ATM Autobanco Gurabo </v>
      </c>
      <c r="H93" s="119" t="str">
        <f>VLOOKUP(E93,VIP!$A$2:$O17793,7,FALSE)</f>
        <v>Si</v>
      </c>
      <c r="I93" s="119" t="str">
        <f>VLOOKUP(E93,VIP!$A$2:$O9758,8,FALSE)</f>
        <v>Si</v>
      </c>
      <c r="J93" s="119" t="str">
        <f>VLOOKUP(E93,VIP!$A$2:$O9708,8,FALSE)</f>
        <v>Si</v>
      </c>
      <c r="K93" s="119" t="str">
        <f>VLOOKUP(E93,VIP!$A$2:$O13282,6,0)</f>
        <v>NO</v>
      </c>
      <c r="L93" s="121" t="s">
        <v>2421</v>
      </c>
      <c r="M93" s="166" t="s">
        <v>2725</v>
      </c>
      <c r="N93" s="117" t="s">
        <v>2465</v>
      </c>
      <c r="O93" s="148" t="s">
        <v>2624</v>
      </c>
      <c r="P93" s="139"/>
      <c r="Q93" s="207">
        <v>44312.615902777776</v>
      </c>
    </row>
    <row r="94" spans="1:17" s="99" customFormat="1" ht="18" x14ac:dyDescent="0.25">
      <c r="A94" s="119" t="str">
        <f>VLOOKUP(E94,'LISTADO ATM'!$A$2:$C$900,3,0)</f>
        <v>ESTE</v>
      </c>
      <c r="B94" s="134" t="s">
        <v>2656</v>
      </c>
      <c r="C94" s="118">
        <v>44311.496412037035</v>
      </c>
      <c r="D94" s="118" t="s">
        <v>2461</v>
      </c>
      <c r="E94" s="120">
        <v>634</v>
      </c>
      <c r="F94" s="148" t="str">
        <f>VLOOKUP(E94,VIP!$A$2:$O12872,2,0)</f>
        <v>DRBR273</v>
      </c>
      <c r="G94" s="119" t="str">
        <f>VLOOKUP(E94,'LISTADO ATM'!$A$2:$B$899,2,0)</f>
        <v xml:space="preserve">ATM Ayuntamiento Los Llanos (SPM) </v>
      </c>
      <c r="H94" s="119" t="str">
        <f>VLOOKUP(E94,VIP!$A$2:$O17793,7,FALSE)</f>
        <v>Si</v>
      </c>
      <c r="I94" s="119" t="str">
        <f>VLOOKUP(E94,VIP!$A$2:$O9758,8,FALSE)</f>
        <v>Si</v>
      </c>
      <c r="J94" s="119" t="str">
        <f>VLOOKUP(E94,VIP!$A$2:$O9708,8,FALSE)</f>
        <v>Si</v>
      </c>
      <c r="K94" s="119" t="str">
        <f>VLOOKUP(E94,VIP!$A$2:$O13282,6,0)</f>
        <v>NO</v>
      </c>
      <c r="L94" s="121" t="s">
        <v>2421</v>
      </c>
      <c r="M94" s="166" t="s">
        <v>2725</v>
      </c>
      <c r="N94" s="117" t="s">
        <v>2465</v>
      </c>
      <c r="O94" s="148" t="s">
        <v>2466</v>
      </c>
      <c r="P94" s="139"/>
      <c r="Q94" s="207">
        <v>44312.615902777776</v>
      </c>
    </row>
    <row r="95" spans="1:17" s="99" customFormat="1" ht="18" x14ac:dyDescent="0.25">
      <c r="A95" s="119" t="str">
        <f>VLOOKUP(E95,'LISTADO ATM'!$A$2:$C$900,3,0)</f>
        <v>NORTE</v>
      </c>
      <c r="B95" s="134" t="s">
        <v>2708</v>
      </c>
      <c r="C95" s="118">
        <v>44311.813634259262</v>
      </c>
      <c r="D95" s="118" t="s">
        <v>2485</v>
      </c>
      <c r="E95" s="120">
        <v>649</v>
      </c>
      <c r="F95" s="148" t="str">
        <f>VLOOKUP(E95,VIP!$A$2:$O12880,2,0)</f>
        <v>DRBR649</v>
      </c>
      <c r="G95" s="119" t="str">
        <f>VLOOKUP(E95,'LISTADO ATM'!$A$2:$B$899,2,0)</f>
        <v xml:space="preserve">ATM Oficina Galería 56 (San Francisco de Macorís) </v>
      </c>
      <c r="H95" s="119" t="str">
        <f>VLOOKUP(E95,VIP!$A$2:$O17801,7,FALSE)</f>
        <v>Si</v>
      </c>
      <c r="I95" s="119" t="str">
        <f>VLOOKUP(E95,VIP!$A$2:$O9766,8,FALSE)</f>
        <v>Si</v>
      </c>
      <c r="J95" s="119" t="str">
        <f>VLOOKUP(E95,VIP!$A$2:$O9716,8,FALSE)</f>
        <v>Si</v>
      </c>
      <c r="K95" s="119" t="str">
        <f>VLOOKUP(E95,VIP!$A$2:$O13290,6,0)</f>
        <v>SI</v>
      </c>
      <c r="L95" s="121" t="s">
        <v>2421</v>
      </c>
      <c r="M95" s="166" t="s">
        <v>2725</v>
      </c>
      <c r="N95" s="117" t="s">
        <v>2465</v>
      </c>
      <c r="O95" s="148" t="s">
        <v>2486</v>
      </c>
      <c r="P95" s="139"/>
      <c r="Q95" s="207">
        <v>44312.615902777776</v>
      </c>
    </row>
    <row r="96" spans="1:17" s="99" customFormat="1" ht="18" x14ac:dyDescent="0.25">
      <c r="A96" s="119" t="str">
        <f>VLOOKUP(E96,'LISTADO ATM'!$A$2:$C$900,3,0)</f>
        <v>ESTE</v>
      </c>
      <c r="B96" s="134" t="s">
        <v>2607</v>
      </c>
      <c r="C96" s="118">
        <v>44310.975243055553</v>
      </c>
      <c r="D96" s="118" t="s">
        <v>2461</v>
      </c>
      <c r="E96" s="120">
        <v>660</v>
      </c>
      <c r="F96" s="148" t="str">
        <f>VLOOKUP(E96,VIP!$A$2:$O12828,2,0)</f>
        <v>DRBR660</v>
      </c>
      <c r="G96" s="119" t="str">
        <f>VLOOKUP(E96,'LISTADO ATM'!$A$2:$B$899,2,0)</f>
        <v>ATM Oficina Romana Norte II</v>
      </c>
      <c r="H96" s="119" t="str">
        <f>VLOOKUP(E96,VIP!$A$2:$O17749,7,FALSE)</f>
        <v>N/A</v>
      </c>
      <c r="I96" s="119" t="str">
        <f>VLOOKUP(E96,VIP!$A$2:$O9714,8,FALSE)</f>
        <v>N/A</v>
      </c>
      <c r="J96" s="119" t="str">
        <f>VLOOKUP(E96,VIP!$A$2:$O9664,8,FALSE)</f>
        <v>N/A</v>
      </c>
      <c r="K96" s="119" t="str">
        <f>VLOOKUP(E96,VIP!$A$2:$O13238,6,0)</f>
        <v>N/A</v>
      </c>
      <c r="L96" s="121" t="s">
        <v>2421</v>
      </c>
      <c r="M96" s="166" t="s">
        <v>2725</v>
      </c>
      <c r="N96" s="117" t="s">
        <v>2465</v>
      </c>
      <c r="O96" s="148" t="s">
        <v>2466</v>
      </c>
      <c r="P96" s="139"/>
      <c r="Q96" s="207">
        <v>44312.615902777776</v>
      </c>
    </row>
    <row r="97" spans="1:17" s="99" customFormat="1" ht="18" x14ac:dyDescent="0.25">
      <c r="A97" s="119" t="str">
        <f>VLOOKUP(E97,'LISTADO ATM'!$A$2:$C$900,3,0)</f>
        <v>SUR</v>
      </c>
      <c r="B97" s="134" t="s">
        <v>2599</v>
      </c>
      <c r="C97" s="118">
        <v>44310.697800925926</v>
      </c>
      <c r="D97" s="118" t="s">
        <v>2461</v>
      </c>
      <c r="E97" s="120">
        <v>677</v>
      </c>
      <c r="F97" s="148" t="str">
        <f>VLOOKUP(E97,VIP!$A$2:$O12829,2,0)</f>
        <v>DRBR677</v>
      </c>
      <c r="G97" s="119" t="str">
        <f>VLOOKUP(E97,'LISTADO ATM'!$A$2:$B$899,2,0)</f>
        <v>ATM PBG Villa Jaragua</v>
      </c>
      <c r="H97" s="119" t="str">
        <f>VLOOKUP(E97,VIP!$A$2:$O17750,7,FALSE)</f>
        <v>Si</v>
      </c>
      <c r="I97" s="119" t="str">
        <f>VLOOKUP(E97,VIP!$A$2:$O9715,8,FALSE)</f>
        <v>Si</v>
      </c>
      <c r="J97" s="119" t="str">
        <f>VLOOKUP(E97,VIP!$A$2:$O9665,8,FALSE)</f>
        <v>Si</v>
      </c>
      <c r="K97" s="119" t="str">
        <f>VLOOKUP(E97,VIP!$A$2:$O13239,6,0)</f>
        <v>SI</v>
      </c>
      <c r="L97" s="121" t="s">
        <v>2421</v>
      </c>
      <c r="M97" s="166" t="s">
        <v>2725</v>
      </c>
      <c r="N97" s="117" t="s">
        <v>2465</v>
      </c>
      <c r="O97" s="148" t="s">
        <v>2466</v>
      </c>
      <c r="P97" s="139"/>
      <c r="Q97" s="207">
        <v>44312.615902777776</v>
      </c>
    </row>
    <row r="98" spans="1:17" s="99" customFormat="1" ht="18" x14ac:dyDescent="0.25">
      <c r="A98" s="119" t="str">
        <f>VLOOKUP(E98,'LISTADO ATM'!$A$2:$C$900,3,0)</f>
        <v>DISTRITO NACIONAL</v>
      </c>
      <c r="B98" s="134" t="s">
        <v>2639</v>
      </c>
      <c r="C98" s="118">
        <v>44311.426111111112</v>
      </c>
      <c r="D98" s="118" t="s">
        <v>2461</v>
      </c>
      <c r="E98" s="120">
        <v>697</v>
      </c>
      <c r="F98" s="148" t="str">
        <f>VLOOKUP(E98,VIP!$A$2:$O12846,2,0)</f>
        <v>DRBR697</v>
      </c>
      <c r="G98" s="119" t="str">
        <f>VLOOKUP(E98,'LISTADO ATM'!$A$2:$B$899,2,0)</f>
        <v>ATM Hipermercado Olé Ciudad Juan Bosch</v>
      </c>
      <c r="H98" s="119" t="str">
        <f>VLOOKUP(E98,VIP!$A$2:$O17767,7,FALSE)</f>
        <v>Si</v>
      </c>
      <c r="I98" s="119" t="str">
        <f>VLOOKUP(E98,VIP!$A$2:$O9732,8,FALSE)</f>
        <v>Si</v>
      </c>
      <c r="J98" s="119" t="str">
        <f>VLOOKUP(E98,VIP!$A$2:$O9682,8,FALSE)</f>
        <v>Si</v>
      </c>
      <c r="K98" s="119" t="str">
        <f>VLOOKUP(E98,VIP!$A$2:$O13256,6,0)</f>
        <v>NO</v>
      </c>
      <c r="L98" s="121" t="s">
        <v>2421</v>
      </c>
      <c r="M98" s="166" t="s">
        <v>2725</v>
      </c>
      <c r="N98" s="117" t="s">
        <v>2465</v>
      </c>
      <c r="O98" s="148" t="s">
        <v>2466</v>
      </c>
      <c r="P98" s="139"/>
      <c r="Q98" s="207">
        <v>44312.615902777776</v>
      </c>
    </row>
    <row r="99" spans="1:17" s="99" customFormat="1" ht="18" x14ac:dyDescent="0.25">
      <c r="A99" s="119" t="str">
        <f>VLOOKUP(E99,'LISTADO ATM'!$A$2:$C$900,3,0)</f>
        <v>DISTRITO NACIONAL</v>
      </c>
      <c r="B99" s="134" t="s">
        <v>2692</v>
      </c>
      <c r="C99" s="118">
        <v>44311.698425925926</v>
      </c>
      <c r="D99" s="118" t="s">
        <v>2461</v>
      </c>
      <c r="E99" s="120">
        <v>717</v>
      </c>
      <c r="F99" s="148" t="str">
        <f>VLOOKUP(E99,VIP!$A$2:$O12881,2,0)</f>
        <v>DRBR24K</v>
      </c>
      <c r="G99" s="119" t="str">
        <f>VLOOKUP(E99,'LISTADO ATM'!$A$2:$B$899,2,0)</f>
        <v xml:space="preserve">ATM Oficina Los Alcarrizos </v>
      </c>
      <c r="H99" s="119" t="str">
        <f>VLOOKUP(E99,VIP!$A$2:$O17802,7,FALSE)</f>
        <v>Si</v>
      </c>
      <c r="I99" s="119" t="str">
        <f>VLOOKUP(E99,VIP!$A$2:$O9767,8,FALSE)</f>
        <v>Si</v>
      </c>
      <c r="J99" s="119" t="str">
        <f>VLOOKUP(E99,VIP!$A$2:$O9717,8,FALSE)</f>
        <v>Si</v>
      </c>
      <c r="K99" s="119" t="str">
        <f>VLOOKUP(E99,VIP!$A$2:$O13291,6,0)</f>
        <v>SI</v>
      </c>
      <c r="L99" s="121" t="s">
        <v>2421</v>
      </c>
      <c r="M99" s="166" t="s">
        <v>2725</v>
      </c>
      <c r="N99" s="117" t="s">
        <v>2465</v>
      </c>
      <c r="O99" s="148" t="s">
        <v>2466</v>
      </c>
      <c r="P99" s="139"/>
      <c r="Q99" s="207">
        <v>44312.615902777776</v>
      </c>
    </row>
    <row r="100" spans="1:17" s="99" customFormat="1" ht="18" x14ac:dyDescent="0.25">
      <c r="A100" s="119" t="str">
        <f>VLOOKUP(E100,'LISTADO ATM'!$A$2:$C$900,3,0)</f>
        <v>NORTE</v>
      </c>
      <c r="B100" s="134" t="s">
        <v>2741</v>
      </c>
      <c r="C100" s="118">
        <v>44312.369988425926</v>
      </c>
      <c r="D100" s="118" t="s">
        <v>2485</v>
      </c>
      <c r="E100" s="120">
        <v>746</v>
      </c>
      <c r="F100" s="148" t="str">
        <f>VLOOKUP(E100,VIP!$A$2:$O12888,2,0)</f>
        <v>DRBR156</v>
      </c>
      <c r="G100" s="119" t="str">
        <f>VLOOKUP(E100,'LISTADO ATM'!$A$2:$B$899,2,0)</f>
        <v xml:space="preserve">ATM Oficina Las Terrenas </v>
      </c>
      <c r="H100" s="119" t="str">
        <f>VLOOKUP(E100,VIP!$A$2:$O17809,7,FALSE)</f>
        <v>Si</v>
      </c>
      <c r="I100" s="119" t="str">
        <f>VLOOKUP(E100,VIP!$A$2:$O9774,8,FALSE)</f>
        <v>Si</v>
      </c>
      <c r="J100" s="119" t="str">
        <f>VLOOKUP(E100,VIP!$A$2:$O9724,8,FALSE)</f>
        <v>Si</v>
      </c>
      <c r="K100" s="119" t="str">
        <f>VLOOKUP(E100,VIP!$A$2:$O13298,6,0)</f>
        <v>SI</v>
      </c>
      <c r="L100" s="121" t="s">
        <v>2421</v>
      </c>
      <c r="M100" s="166" t="s">
        <v>2725</v>
      </c>
      <c r="N100" s="117" t="s">
        <v>2465</v>
      </c>
      <c r="O100" s="148" t="s">
        <v>2486</v>
      </c>
      <c r="P100" s="139"/>
      <c r="Q100" s="207">
        <v>44312.615902777776</v>
      </c>
    </row>
    <row r="101" spans="1:17" s="99" customFormat="1" ht="18" x14ac:dyDescent="0.25">
      <c r="A101" s="119" t="str">
        <f>VLOOKUP(E101,'LISTADO ATM'!$A$2:$C$900,3,0)</f>
        <v>NORTE</v>
      </c>
      <c r="B101" s="134" t="s">
        <v>2701</v>
      </c>
      <c r="C101" s="118">
        <v>44311.84034722222</v>
      </c>
      <c r="D101" s="118" t="s">
        <v>2580</v>
      </c>
      <c r="E101" s="120">
        <v>747</v>
      </c>
      <c r="F101" s="148" t="str">
        <f>VLOOKUP(E101,VIP!$A$2:$O12873,2,0)</f>
        <v>DRBR200</v>
      </c>
      <c r="G101" s="119" t="str">
        <f>VLOOKUP(E101,'LISTADO ATM'!$A$2:$B$899,2,0)</f>
        <v xml:space="preserve">ATM Club BR (Santiago) </v>
      </c>
      <c r="H101" s="119" t="str">
        <f>VLOOKUP(E101,VIP!$A$2:$O17794,7,FALSE)</f>
        <v>Si</v>
      </c>
      <c r="I101" s="119" t="str">
        <f>VLOOKUP(E101,VIP!$A$2:$O9759,8,FALSE)</f>
        <v>Si</v>
      </c>
      <c r="J101" s="119" t="str">
        <f>VLOOKUP(E101,VIP!$A$2:$O9709,8,FALSE)</f>
        <v>Si</v>
      </c>
      <c r="K101" s="119" t="str">
        <f>VLOOKUP(E101,VIP!$A$2:$O13283,6,0)</f>
        <v>SI</v>
      </c>
      <c r="L101" s="121" t="s">
        <v>2421</v>
      </c>
      <c r="M101" s="166" t="s">
        <v>2725</v>
      </c>
      <c r="N101" s="117" t="s">
        <v>2465</v>
      </c>
      <c r="O101" s="148" t="s">
        <v>2624</v>
      </c>
      <c r="P101" s="139"/>
      <c r="Q101" s="207">
        <v>44312.615902777776</v>
      </c>
    </row>
    <row r="102" spans="1:17" s="99" customFormat="1" ht="18" x14ac:dyDescent="0.25">
      <c r="A102" s="119" t="str">
        <f>VLOOKUP(E102,'LISTADO ATM'!$A$2:$C$900,3,0)</f>
        <v>NORTE</v>
      </c>
      <c r="B102" s="134" t="s">
        <v>2672</v>
      </c>
      <c r="C102" s="118">
        <v>44311.642500000002</v>
      </c>
      <c r="D102" s="118" t="s">
        <v>2580</v>
      </c>
      <c r="E102" s="120">
        <v>807</v>
      </c>
      <c r="F102" s="148" t="str">
        <f>VLOOKUP(E102,VIP!$A$2:$O12874,2,0)</f>
        <v>DRBR207</v>
      </c>
      <c r="G102" s="119" t="str">
        <f>VLOOKUP(E102,'LISTADO ATM'!$A$2:$B$899,2,0)</f>
        <v xml:space="preserve">ATM S/M Morel (Mao) </v>
      </c>
      <c r="H102" s="119" t="str">
        <f>VLOOKUP(E102,VIP!$A$2:$O17795,7,FALSE)</f>
        <v>Si</v>
      </c>
      <c r="I102" s="119" t="str">
        <f>VLOOKUP(E102,VIP!$A$2:$O9760,8,FALSE)</f>
        <v>Si</v>
      </c>
      <c r="J102" s="119" t="str">
        <f>VLOOKUP(E102,VIP!$A$2:$O9710,8,FALSE)</f>
        <v>Si</v>
      </c>
      <c r="K102" s="119" t="str">
        <f>VLOOKUP(E102,VIP!$A$2:$O13284,6,0)</f>
        <v>SI</v>
      </c>
      <c r="L102" s="121" t="s">
        <v>2421</v>
      </c>
      <c r="M102" s="166" t="s">
        <v>2725</v>
      </c>
      <c r="N102" s="117" t="s">
        <v>2465</v>
      </c>
      <c r="O102" s="148" t="s">
        <v>2624</v>
      </c>
      <c r="P102" s="139"/>
      <c r="Q102" s="207">
        <v>44312.615902777776</v>
      </c>
    </row>
    <row r="103" spans="1:17" s="99" customFormat="1" ht="18" x14ac:dyDescent="0.25">
      <c r="A103" s="119" t="str">
        <f>VLOOKUP(E103,'LISTADO ATM'!$A$2:$C$900,3,0)</f>
        <v>ESTE</v>
      </c>
      <c r="B103" s="134" t="s">
        <v>2621</v>
      </c>
      <c r="C103" s="118">
        <v>44310.940613425926</v>
      </c>
      <c r="D103" s="118" t="s">
        <v>2461</v>
      </c>
      <c r="E103" s="120">
        <v>824</v>
      </c>
      <c r="F103" s="148" t="str">
        <f>VLOOKUP(E103,VIP!$A$2:$O12857,2,0)</f>
        <v>DRBR824</v>
      </c>
      <c r="G103" s="119" t="str">
        <f>VLOOKUP(E103,'LISTADO ATM'!$A$2:$B$899,2,0)</f>
        <v xml:space="preserve">ATM Multiplaza (Higuey) </v>
      </c>
      <c r="H103" s="119" t="str">
        <f>VLOOKUP(E103,VIP!$A$2:$O17778,7,FALSE)</f>
        <v>Si</v>
      </c>
      <c r="I103" s="119" t="str">
        <f>VLOOKUP(E103,VIP!$A$2:$O9743,8,FALSE)</f>
        <v>Si</v>
      </c>
      <c r="J103" s="119" t="str">
        <f>VLOOKUP(E103,VIP!$A$2:$O9693,8,FALSE)</f>
        <v>Si</v>
      </c>
      <c r="K103" s="119" t="str">
        <f>VLOOKUP(E103,VIP!$A$2:$O13267,6,0)</f>
        <v>NO</v>
      </c>
      <c r="L103" s="121" t="s">
        <v>2421</v>
      </c>
      <c r="M103" s="166" t="s">
        <v>2725</v>
      </c>
      <c r="N103" s="117" t="s">
        <v>2465</v>
      </c>
      <c r="O103" s="148" t="s">
        <v>2466</v>
      </c>
      <c r="P103" s="139"/>
      <c r="Q103" s="207">
        <v>44312.615902777776</v>
      </c>
    </row>
    <row r="104" spans="1:17" s="99" customFormat="1" ht="18" x14ac:dyDescent="0.25">
      <c r="A104" s="119" t="str">
        <f>VLOOKUP(E104,'LISTADO ATM'!$A$2:$C$900,3,0)</f>
        <v>DISTRITO NACIONAL</v>
      </c>
      <c r="B104" s="134" t="s">
        <v>2721</v>
      </c>
      <c r="C104" s="118">
        <v>44312.329861111109</v>
      </c>
      <c r="D104" s="118" t="s">
        <v>2485</v>
      </c>
      <c r="E104" s="120">
        <v>883</v>
      </c>
      <c r="F104" s="148" t="str">
        <f>VLOOKUP(E104,VIP!$A$2:$O12877,2,0)</f>
        <v>DRBR883</v>
      </c>
      <c r="G104" s="119" t="str">
        <f>VLOOKUP(E104,'LISTADO ATM'!$A$2:$B$899,2,0)</f>
        <v xml:space="preserve">ATM Oficina Filadelfia Plaza </v>
      </c>
      <c r="H104" s="119" t="str">
        <f>VLOOKUP(E104,VIP!$A$2:$O17798,7,FALSE)</f>
        <v>Si</v>
      </c>
      <c r="I104" s="119" t="str">
        <f>VLOOKUP(E104,VIP!$A$2:$O9763,8,FALSE)</f>
        <v>Si</v>
      </c>
      <c r="J104" s="119" t="str">
        <f>VLOOKUP(E104,VIP!$A$2:$O9713,8,FALSE)</f>
        <v>Si</v>
      </c>
      <c r="K104" s="119" t="str">
        <f>VLOOKUP(E104,VIP!$A$2:$O13287,6,0)</f>
        <v>NO</v>
      </c>
      <c r="L104" s="121" t="s">
        <v>2421</v>
      </c>
      <c r="M104" s="166" t="s">
        <v>2725</v>
      </c>
      <c r="N104" s="117" t="s">
        <v>2465</v>
      </c>
      <c r="O104" s="149" t="s">
        <v>2486</v>
      </c>
      <c r="P104" s="139"/>
      <c r="Q104" s="207">
        <v>44312.615902777776</v>
      </c>
    </row>
    <row r="105" spans="1:17" ht="18" x14ac:dyDescent="0.25">
      <c r="A105" s="119" t="str">
        <f>VLOOKUP(E105,'LISTADO ATM'!$A$2:$C$900,3,0)</f>
        <v>DISTRITO NACIONAL</v>
      </c>
      <c r="B105" s="134" t="s">
        <v>2709</v>
      </c>
      <c r="C105" s="118">
        <v>44311.805798611109</v>
      </c>
      <c r="D105" s="118" t="s">
        <v>2461</v>
      </c>
      <c r="E105" s="120">
        <v>889</v>
      </c>
      <c r="F105" s="149" t="str">
        <f>VLOOKUP(E105,VIP!$A$2:$O12881,2,0)</f>
        <v>DRBR889</v>
      </c>
      <c r="G105" s="119" t="str">
        <f>VLOOKUP(E105,'LISTADO ATM'!$A$2:$B$899,2,0)</f>
        <v>ATM Oficina Plaza Lama Máximo Gómez II</v>
      </c>
      <c r="H105" s="119" t="str">
        <f>VLOOKUP(E105,VIP!$A$2:$O17802,7,FALSE)</f>
        <v>Si</v>
      </c>
      <c r="I105" s="119" t="str">
        <f>VLOOKUP(E105,VIP!$A$2:$O9767,8,FALSE)</f>
        <v>Si</v>
      </c>
      <c r="J105" s="119" t="str">
        <f>VLOOKUP(E105,VIP!$A$2:$O9717,8,FALSE)</f>
        <v>Si</v>
      </c>
      <c r="K105" s="119" t="str">
        <f>VLOOKUP(E105,VIP!$A$2:$O13291,6,0)</f>
        <v>NO</v>
      </c>
      <c r="L105" s="121" t="s">
        <v>2421</v>
      </c>
      <c r="M105" s="166" t="s">
        <v>2725</v>
      </c>
      <c r="N105" s="117" t="s">
        <v>2465</v>
      </c>
      <c r="O105" s="149" t="s">
        <v>2466</v>
      </c>
      <c r="P105" s="139"/>
      <c r="Q105" s="207">
        <v>44312.615902777776</v>
      </c>
    </row>
    <row r="106" spans="1:17" ht="18" x14ac:dyDescent="0.25">
      <c r="A106" s="119" t="str">
        <f>VLOOKUP(E106,'LISTADO ATM'!$A$2:$C$900,3,0)</f>
        <v>NORTE</v>
      </c>
      <c r="B106" s="134" t="s">
        <v>2629</v>
      </c>
      <c r="C106" s="118">
        <v>44311.230775462966</v>
      </c>
      <c r="D106" s="118" t="s">
        <v>2580</v>
      </c>
      <c r="E106" s="120">
        <v>956</v>
      </c>
      <c r="F106" s="149" t="str">
        <f>VLOOKUP(E106,VIP!$A$2:$O12836,2,0)</f>
        <v>DRBR956</v>
      </c>
      <c r="G106" s="119" t="str">
        <f>VLOOKUP(E106,'LISTADO ATM'!$A$2:$B$899,2,0)</f>
        <v xml:space="preserve">ATM Autoservicio El Jaya (SFM) </v>
      </c>
      <c r="H106" s="119" t="str">
        <f>VLOOKUP(E106,VIP!$A$2:$O17757,7,FALSE)</f>
        <v>Si</v>
      </c>
      <c r="I106" s="119" t="str">
        <f>VLOOKUP(E106,VIP!$A$2:$O9722,8,FALSE)</f>
        <v>Si</v>
      </c>
      <c r="J106" s="119" t="str">
        <f>VLOOKUP(E106,VIP!$A$2:$O9672,8,FALSE)</f>
        <v>Si</v>
      </c>
      <c r="K106" s="119" t="str">
        <f>VLOOKUP(E106,VIP!$A$2:$O13246,6,0)</f>
        <v>NO</v>
      </c>
      <c r="L106" s="121" t="s">
        <v>2421</v>
      </c>
      <c r="M106" s="166" t="s">
        <v>2725</v>
      </c>
      <c r="N106" s="117" t="s">
        <v>2465</v>
      </c>
      <c r="O106" s="149" t="s">
        <v>2624</v>
      </c>
      <c r="P106" s="139"/>
      <c r="Q106" s="207">
        <v>44312.615902777776</v>
      </c>
    </row>
    <row r="107" spans="1:17" ht="18" x14ac:dyDescent="0.25">
      <c r="A107" s="119" t="str">
        <f>VLOOKUP(E107,'LISTADO ATM'!$A$2:$C$900,3,0)</f>
        <v>DISTRITO NACIONAL</v>
      </c>
      <c r="B107" s="134" t="s">
        <v>2594</v>
      </c>
      <c r="C107" s="118">
        <v>44310.612627314818</v>
      </c>
      <c r="D107" s="118" t="s">
        <v>2461</v>
      </c>
      <c r="E107" s="120">
        <v>979</v>
      </c>
      <c r="F107" s="149" t="str">
        <f>VLOOKUP(E107,VIP!$A$2:$O12827,2,0)</f>
        <v>DRBR979</v>
      </c>
      <c r="G107" s="119" t="str">
        <f>VLOOKUP(E107,'LISTADO ATM'!$A$2:$B$899,2,0)</f>
        <v xml:space="preserve">ATM Oficina Luperón I </v>
      </c>
      <c r="H107" s="119" t="str">
        <f>VLOOKUP(E107,VIP!$A$2:$O17748,7,FALSE)</f>
        <v>Si</v>
      </c>
      <c r="I107" s="119" t="str">
        <f>VLOOKUP(E107,VIP!$A$2:$O9713,8,FALSE)</f>
        <v>Si</v>
      </c>
      <c r="J107" s="119" t="str">
        <f>VLOOKUP(E107,VIP!$A$2:$O9663,8,FALSE)</f>
        <v>Si</v>
      </c>
      <c r="K107" s="119" t="str">
        <f>VLOOKUP(E107,VIP!$A$2:$O13237,6,0)</f>
        <v>NO</v>
      </c>
      <c r="L107" s="121" t="s">
        <v>2421</v>
      </c>
      <c r="M107" s="166" t="s">
        <v>2725</v>
      </c>
      <c r="N107" s="117" t="s">
        <v>2465</v>
      </c>
      <c r="O107" s="149" t="s">
        <v>2466</v>
      </c>
      <c r="P107" s="139"/>
      <c r="Q107" s="207">
        <v>44312.615902777776</v>
      </c>
    </row>
    <row r="108" spans="1:17" ht="18" x14ac:dyDescent="0.25">
      <c r="A108" s="119" t="str">
        <f>VLOOKUP(E108,'LISTADO ATM'!$A$2:$C$900,3,0)</f>
        <v>SUR</v>
      </c>
      <c r="B108" s="134" t="s">
        <v>2640</v>
      </c>
      <c r="C108" s="118">
        <v>44311.423252314817</v>
      </c>
      <c r="D108" s="118" t="s">
        <v>2461</v>
      </c>
      <c r="E108" s="120">
        <v>984</v>
      </c>
      <c r="F108" s="149" t="str">
        <f>VLOOKUP(E108,VIP!$A$2:$O12847,2,0)</f>
        <v>DRBR984</v>
      </c>
      <c r="G108" s="119" t="str">
        <f>VLOOKUP(E108,'LISTADO ATM'!$A$2:$B$899,2,0)</f>
        <v xml:space="preserve">ATM Oficina Neiba II </v>
      </c>
      <c r="H108" s="119" t="str">
        <f>VLOOKUP(E108,VIP!$A$2:$O17768,7,FALSE)</f>
        <v>Si</v>
      </c>
      <c r="I108" s="119" t="str">
        <f>VLOOKUP(E108,VIP!$A$2:$O9733,8,FALSE)</f>
        <v>Si</v>
      </c>
      <c r="J108" s="119" t="str">
        <f>VLOOKUP(E108,VIP!$A$2:$O9683,8,FALSE)</f>
        <v>Si</v>
      </c>
      <c r="K108" s="119" t="str">
        <f>VLOOKUP(E108,VIP!$A$2:$O13257,6,0)</f>
        <v>NO</v>
      </c>
      <c r="L108" s="121" t="s">
        <v>2421</v>
      </c>
      <c r="M108" s="166" t="s">
        <v>2725</v>
      </c>
      <c r="N108" s="117" t="s">
        <v>2465</v>
      </c>
      <c r="O108" s="149" t="s">
        <v>2466</v>
      </c>
      <c r="P108" s="139"/>
      <c r="Q108" s="207">
        <v>44312.615902777776</v>
      </c>
    </row>
    <row r="109" spans="1:17" ht="18" x14ac:dyDescent="0.25">
      <c r="A109" s="119" t="str">
        <f>VLOOKUP(E109,'LISTADO ATM'!$A$2:$C$900,3,0)</f>
        <v>ESTE</v>
      </c>
      <c r="B109" s="134" t="s">
        <v>2651</v>
      </c>
      <c r="C109" s="118">
        <v>44311.5703587963</v>
      </c>
      <c r="D109" s="118" t="s">
        <v>2182</v>
      </c>
      <c r="E109" s="120">
        <v>211</v>
      </c>
      <c r="F109" s="149" t="str">
        <f>VLOOKUP(E109,VIP!$A$2:$O12866,2,0)</f>
        <v>DRBR211</v>
      </c>
      <c r="G109" s="119" t="str">
        <f>VLOOKUP(E109,'LISTADO ATM'!$A$2:$B$899,2,0)</f>
        <v xml:space="preserve">ATM Oficina La Romana I </v>
      </c>
      <c r="H109" s="119" t="str">
        <f>VLOOKUP(E109,VIP!$A$2:$O17787,7,FALSE)</f>
        <v>Si</v>
      </c>
      <c r="I109" s="119" t="str">
        <f>VLOOKUP(E109,VIP!$A$2:$O9752,8,FALSE)</f>
        <v>Si</v>
      </c>
      <c r="J109" s="119" t="str">
        <f>VLOOKUP(E109,VIP!$A$2:$O9702,8,FALSE)</f>
        <v>Si</v>
      </c>
      <c r="K109" s="119" t="str">
        <f>VLOOKUP(E109,VIP!$A$2:$O13276,6,0)</f>
        <v>NO</v>
      </c>
      <c r="L109" s="121" t="s">
        <v>2481</v>
      </c>
      <c r="M109" s="166" t="s">
        <v>2725</v>
      </c>
      <c r="N109" s="117" t="s">
        <v>2465</v>
      </c>
      <c r="O109" s="149" t="s">
        <v>2467</v>
      </c>
      <c r="P109" s="139"/>
      <c r="Q109" s="164">
        <v>44312.449456018519</v>
      </c>
    </row>
    <row r="110" spans="1:17" ht="18" x14ac:dyDescent="0.25">
      <c r="A110" s="119" t="str">
        <f>VLOOKUP(E110,'LISTADO ATM'!$A$2:$C$900,3,0)</f>
        <v>DISTRITO NACIONAL</v>
      </c>
      <c r="B110" s="134" t="s">
        <v>2605</v>
      </c>
      <c r="C110" s="118">
        <v>44310.669108796297</v>
      </c>
      <c r="D110" s="118" t="s">
        <v>2182</v>
      </c>
      <c r="E110" s="120">
        <v>232</v>
      </c>
      <c r="F110" s="149" t="str">
        <f>VLOOKUP(E110,VIP!$A$2:$O12842,2,0)</f>
        <v>DRBR232</v>
      </c>
      <c r="G110" s="119" t="str">
        <f>VLOOKUP(E110,'LISTADO ATM'!$A$2:$B$899,2,0)</f>
        <v xml:space="preserve">ATM S/M Nacional Charles de Gaulle </v>
      </c>
      <c r="H110" s="119" t="str">
        <f>VLOOKUP(E110,VIP!$A$2:$O17763,7,FALSE)</f>
        <v>Si</v>
      </c>
      <c r="I110" s="119" t="str">
        <f>VLOOKUP(E110,VIP!$A$2:$O9728,8,FALSE)</f>
        <v>Si</v>
      </c>
      <c r="J110" s="119" t="str">
        <f>VLOOKUP(E110,VIP!$A$2:$O9678,8,FALSE)</f>
        <v>Si</v>
      </c>
      <c r="K110" s="119" t="str">
        <f>VLOOKUP(E110,VIP!$A$2:$O13252,6,0)</f>
        <v>SI</v>
      </c>
      <c r="L110" s="121" t="s">
        <v>2481</v>
      </c>
      <c r="M110" s="166" t="s">
        <v>2725</v>
      </c>
      <c r="N110" s="117" t="s">
        <v>2465</v>
      </c>
      <c r="O110" s="149" t="s">
        <v>2467</v>
      </c>
      <c r="P110" s="139"/>
      <c r="Q110" s="164">
        <v>44312.449456018519</v>
      </c>
    </row>
    <row r="111" spans="1:17" ht="18" x14ac:dyDescent="0.25">
      <c r="A111" s="119" t="str">
        <f>VLOOKUP(E111,'LISTADO ATM'!$A$2:$C$900,3,0)</f>
        <v>NORTE</v>
      </c>
      <c r="B111" s="134" t="s">
        <v>2631</v>
      </c>
      <c r="C111" s="118">
        <v>44311.337118055555</v>
      </c>
      <c r="D111" s="118" t="s">
        <v>2183</v>
      </c>
      <c r="E111" s="120">
        <v>492</v>
      </c>
      <c r="F111" s="149" t="str">
        <f>VLOOKUP(E111,VIP!$A$2:$O12839,2,0)</f>
        <v>DRBR492</v>
      </c>
      <c r="G111" s="119" t="str">
        <f>VLOOKUP(E111,'LISTADO ATM'!$A$2:$B$899,2,0)</f>
        <v>ATM S/M Nacional  El Dorado Santiago</v>
      </c>
      <c r="H111" s="119" t="str">
        <f>VLOOKUP(E111,VIP!$A$2:$O17760,7,FALSE)</f>
        <v>N/A</v>
      </c>
      <c r="I111" s="119" t="str">
        <f>VLOOKUP(E111,VIP!$A$2:$O9725,8,FALSE)</f>
        <v>N/A</v>
      </c>
      <c r="J111" s="119" t="str">
        <f>VLOOKUP(E111,VIP!$A$2:$O9675,8,FALSE)</f>
        <v>N/A</v>
      </c>
      <c r="K111" s="119" t="str">
        <f>VLOOKUP(E111,VIP!$A$2:$O13249,6,0)</f>
        <v>N/A</v>
      </c>
      <c r="L111" s="121" t="s">
        <v>2481</v>
      </c>
      <c r="M111" s="166" t="s">
        <v>2725</v>
      </c>
      <c r="N111" s="117" t="s">
        <v>2465</v>
      </c>
      <c r="O111" s="149" t="s">
        <v>2494</v>
      </c>
      <c r="P111" s="139"/>
      <c r="Q111" s="164">
        <v>44312.449456018519</v>
      </c>
    </row>
    <row r="112" spans="1:17" ht="18" x14ac:dyDescent="0.25">
      <c r="A112" s="119" t="str">
        <f>VLOOKUP(E112,'LISTADO ATM'!$A$2:$C$900,3,0)</f>
        <v>NORTE</v>
      </c>
      <c r="B112" s="134" t="s">
        <v>2683</v>
      </c>
      <c r="C112" s="118">
        <v>44311.78806712963</v>
      </c>
      <c r="D112" s="118" t="s">
        <v>2183</v>
      </c>
      <c r="E112" s="120">
        <v>837</v>
      </c>
      <c r="F112" s="149" t="str">
        <f>VLOOKUP(E112,VIP!$A$2:$O12871,2,0)</f>
        <v>DRBR837</v>
      </c>
      <c r="G112" s="119" t="str">
        <f>VLOOKUP(E112,'LISTADO ATM'!$A$2:$B$899,2,0)</f>
        <v>ATM Estación Next Canabacoa</v>
      </c>
      <c r="H112" s="119" t="str">
        <f>VLOOKUP(E112,VIP!$A$2:$O17792,7,FALSE)</f>
        <v>Si</v>
      </c>
      <c r="I112" s="119" t="str">
        <f>VLOOKUP(E112,VIP!$A$2:$O9757,8,FALSE)</f>
        <v>Si</v>
      </c>
      <c r="J112" s="119" t="str">
        <f>VLOOKUP(E112,VIP!$A$2:$O9707,8,FALSE)</f>
        <v>Si</v>
      </c>
      <c r="K112" s="119" t="str">
        <f>VLOOKUP(E112,VIP!$A$2:$O13281,6,0)</f>
        <v>NO</v>
      </c>
      <c r="L112" s="121" t="s">
        <v>2481</v>
      </c>
      <c r="M112" s="166" t="s">
        <v>2725</v>
      </c>
      <c r="N112" s="117" t="s">
        <v>2465</v>
      </c>
      <c r="O112" s="149" t="s">
        <v>2494</v>
      </c>
      <c r="P112" s="139"/>
      <c r="Q112" s="164">
        <v>44312.449456018519</v>
      </c>
    </row>
    <row r="113" spans="1:17" ht="18" x14ac:dyDescent="0.25">
      <c r="A113" s="119" t="str">
        <f>VLOOKUP(E113,'LISTADO ATM'!$A$2:$C$900,3,0)</f>
        <v>NORTE</v>
      </c>
      <c r="B113" s="134" t="s">
        <v>2710</v>
      </c>
      <c r="C113" s="118">
        <v>44311.927916666667</v>
      </c>
      <c r="D113" s="118" t="s">
        <v>2183</v>
      </c>
      <c r="E113" s="120">
        <v>862</v>
      </c>
      <c r="F113" s="149" t="str">
        <f>VLOOKUP(E113,VIP!$A$2:$O12871,2,0)</f>
        <v>DRBR862</v>
      </c>
      <c r="G113" s="119" t="str">
        <f>VLOOKUP(E113,'LISTADO ATM'!$A$2:$B$899,2,0)</f>
        <v xml:space="preserve">ATM S/M Doble A (Sabaneta) </v>
      </c>
      <c r="H113" s="119" t="str">
        <f>VLOOKUP(E113,VIP!$A$2:$O17792,7,FALSE)</f>
        <v>Si</v>
      </c>
      <c r="I113" s="119" t="str">
        <f>VLOOKUP(E113,VIP!$A$2:$O9757,8,FALSE)</f>
        <v>Si</v>
      </c>
      <c r="J113" s="119" t="str">
        <f>VLOOKUP(E113,VIP!$A$2:$O9707,8,FALSE)</f>
        <v>Si</v>
      </c>
      <c r="K113" s="119" t="str">
        <f>VLOOKUP(E113,VIP!$A$2:$O13281,6,0)</f>
        <v>NO</v>
      </c>
      <c r="L113" s="121" t="s">
        <v>2481</v>
      </c>
      <c r="M113" s="166" t="s">
        <v>2725</v>
      </c>
      <c r="N113" s="117" t="s">
        <v>2465</v>
      </c>
      <c r="O113" s="149" t="s">
        <v>2494</v>
      </c>
      <c r="P113" s="139"/>
      <c r="Q113" s="164">
        <v>44312.449456018519</v>
      </c>
    </row>
    <row r="114" spans="1:17" ht="18" x14ac:dyDescent="0.25">
      <c r="A114" s="119" t="str">
        <f>VLOOKUP(E114,'LISTADO ATM'!$A$2:$C$900,3,0)</f>
        <v>ESTE</v>
      </c>
      <c r="B114" s="134" t="s">
        <v>2735</v>
      </c>
      <c r="C114" s="118">
        <v>44312.399050925924</v>
      </c>
      <c r="D114" s="118" t="s">
        <v>2182</v>
      </c>
      <c r="E114" s="120">
        <v>121</v>
      </c>
      <c r="F114" s="149" t="str">
        <f>VLOOKUP(E114,VIP!$A$2:$O12882,2,0)</f>
        <v>DRBR121</v>
      </c>
      <c r="G114" s="119" t="str">
        <f>VLOOKUP(E114,'LISTADO ATM'!$A$2:$B$899,2,0)</f>
        <v xml:space="preserve">ATM Oficina Bayaguana </v>
      </c>
      <c r="H114" s="119" t="str">
        <f>VLOOKUP(E114,VIP!$A$2:$O17803,7,FALSE)</f>
        <v>Si</v>
      </c>
      <c r="I114" s="119" t="str">
        <f>VLOOKUP(E114,VIP!$A$2:$O9768,8,FALSE)</f>
        <v>Si</v>
      </c>
      <c r="J114" s="119" t="str">
        <f>VLOOKUP(E114,VIP!$A$2:$O9718,8,FALSE)</f>
        <v>Si</v>
      </c>
      <c r="K114" s="119" t="str">
        <f>VLOOKUP(E114,VIP!$A$2:$O13292,6,0)</f>
        <v>SI</v>
      </c>
      <c r="L114" s="121" t="s">
        <v>2481</v>
      </c>
      <c r="M114" s="166" t="s">
        <v>2725</v>
      </c>
      <c r="N114" s="117" t="s">
        <v>2465</v>
      </c>
      <c r="O114" s="149" t="s">
        <v>2467</v>
      </c>
      <c r="P114" s="139"/>
      <c r="Q114" s="207">
        <v>44312.615902777776</v>
      </c>
    </row>
    <row r="115" spans="1:17" ht="18" x14ac:dyDescent="0.25">
      <c r="A115" s="119" t="str">
        <f>VLOOKUP(E115,'LISTADO ATM'!$A$2:$C$900,3,0)</f>
        <v>DISTRITO NACIONAL</v>
      </c>
      <c r="B115" s="134" t="s">
        <v>2738</v>
      </c>
      <c r="C115" s="118">
        <v>44312.387071759258</v>
      </c>
      <c r="D115" s="118" t="s">
        <v>2182</v>
      </c>
      <c r="E115" s="120">
        <v>162</v>
      </c>
      <c r="F115" s="149" t="str">
        <f>VLOOKUP(E115,VIP!$A$2:$O12885,2,0)</f>
        <v>DRBR162</v>
      </c>
      <c r="G115" s="119" t="str">
        <f>VLOOKUP(E115,'LISTADO ATM'!$A$2:$B$899,2,0)</f>
        <v xml:space="preserve">ATM Oficina Tiradentes I </v>
      </c>
      <c r="H115" s="119" t="str">
        <f>VLOOKUP(E115,VIP!$A$2:$O17806,7,FALSE)</f>
        <v>Si</v>
      </c>
      <c r="I115" s="119" t="str">
        <f>VLOOKUP(E115,VIP!$A$2:$O9771,8,FALSE)</f>
        <v>Si</v>
      </c>
      <c r="J115" s="119" t="str">
        <f>VLOOKUP(E115,VIP!$A$2:$O9721,8,FALSE)</f>
        <v>Si</v>
      </c>
      <c r="K115" s="119" t="str">
        <f>VLOOKUP(E115,VIP!$A$2:$O13295,6,0)</f>
        <v>NO</v>
      </c>
      <c r="L115" s="121" t="s">
        <v>2481</v>
      </c>
      <c r="M115" s="166" t="s">
        <v>2725</v>
      </c>
      <c r="N115" s="117" t="s">
        <v>2499</v>
      </c>
      <c r="O115" s="149" t="s">
        <v>2467</v>
      </c>
      <c r="P115" s="139"/>
      <c r="Q115" s="207">
        <v>44312.615902777776</v>
      </c>
    </row>
    <row r="116" spans="1:17" ht="18" x14ac:dyDescent="0.25">
      <c r="A116" s="119" t="str">
        <f>VLOOKUP(E116,'LISTADO ATM'!$A$2:$C$900,3,0)</f>
        <v>SUR</v>
      </c>
      <c r="B116" s="134" t="s">
        <v>2717</v>
      </c>
      <c r="C116" s="118">
        <v>44312.342974537038</v>
      </c>
      <c r="D116" s="118" t="s">
        <v>2182</v>
      </c>
      <c r="E116" s="120">
        <v>249</v>
      </c>
      <c r="F116" s="149" t="str">
        <f>VLOOKUP(E116,VIP!$A$2:$O12873,2,0)</f>
        <v>DRBR249</v>
      </c>
      <c r="G116" s="119" t="str">
        <f>VLOOKUP(E116,'LISTADO ATM'!$A$2:$B$899,2,0)</f>
        <v xml:space="preserve">ATM Banco Agrícola Neiba </v>
      </c>
      <c r="H116" s="119" t="str">
        <f>VLOOKUP(E116,VIP!$A$2:$O17794,7,FALSE)</f>
        <v>Si</v>
      </c>
      <c r="I116" s="119" t="str">
        <f>VLOOKUP(E116,VIP!$A$2:$O9759,8,FALSE)</f>
        <v>Si</v>
      </c>
      <c r="J116" s="119" t="str">
        <f>VLOOKUP(E116,VIP!$A$2:$O9709,8,FALSE)</f>
        <v>Si</v>
      </c>
      <c r="K116" s="119" t="str">
        <f>VLOOKUP(E116,VIP!$A$2:$O13283,6,0)</f>
        <v>NO</v>
      </c>
      <c r="L116" s="121" t="s">
        <v>2481</v>
      </c>
      <c r="M116" s="166" t="s">
        <v>2725</v>
      </c>
      <c r="N116" s="117" t="s">
        <v>2465</v>
      </c>
      <c r="O116" s="149" t="s">
        <v>2467</v>
      </c>
      <c r="P116" s="139"/>
      <c r="Q116" s="207">
        <v>44312.615902777776</v>
      </c>
    </row>
    <row r="117" spans="1:17" ht="18" x14ac:dyDescent="0.25">
      <c r="A117" s="119" t="str">
        <f>VLOOKUP(E117,'LISTADO ATM'!$A$2:$C$900,3,0)</f>
        <v>ESTE</v>
      </c>
      <c r="B117" s="134" t="s">
        <v>2727</v>
      </c>
      <c r="C117" s="118">
        <v>44312.461875000001</v>
      </c>
      <c r="D117" s="118" t="s">
        <v>2182</v>
      </c>
      <c r="E117" s="120">
        <v>268</v>
      </c>
      <c r="F117" s="149" t="str">
        <f>VLOOKUP(E117,VIP!$A$2:$O12874,2,0)</f>
        <v>DRBR268</v>
      </c>
      <c r="G117" s="119" t="str">
        <f>VLOOKUP(E117,'LISTADO ATM'!$A$2:$B$899,2,0)</f>
        <v xml:space="preserve">ATM Autobanco La Altagracia (Higuey) </v>
      </c>
      <c r="H117" s="119" t="str">
        <f>VLOOKUP(E117,VIP!$A$2:$O17795,7,FALSE)</f>
        <v>Si</v>
      </c>
      <c r="I117" s="119" t="str">
        <f>VLOOKUP(E117,VIP!$A$2:$O9760,8,FALSE)</f>
        <v>Si</v>
      </c>
      <c r="J117" s="119" t="str">
        <f>VLOOKUP(E117,VIP!$A$2:$O9710,8,FALSE)</f>
        <v>Si</v>
      </c>
      <c r="K117" s="119" t="str">
        <f>VLOOKUP(E117,VIP!$A$2:$O13284,6,0)</f>
        <v>NO</v>
      </c>
      <c r="L117" s="121" t="s">
        <v>2481</v>
      </c>
      <c r="M117" s="166" t="s">
        <v>2725</v>
      </c>
      <c r="N117" s="117" t="s">
        <v>2465</v>
      </c>
      <c r="O117" s="149" t="s">
        <v>2467</v>
      </c>
      <c r="P117" s="139"/>
      <c r="Q117" s="207">
        <v>44312.615902777776</v>
      </c>
    </row>
    <row r="118" spans="1:17" ht="18" x14ac:dyDescent="0.25">
      <c r="A118" s="119" t="str">
        <f>VLOOKUP(E118,'LISTADO ATM'!$A$2:$C$900,3,0)</f>
        <v>NORTE</v>
      </c>
      <c r="B118" s="134" t="s">
        <v>2724</v>
      </c>
      <c r="C118" s="118">
        <v>44312.321979166663</v>
      </c>
      <c r="D118" s="118" t="s">
        <v>2183</v>
      </c>
      <c r="E118" s="120">
        <v>370</v>
      </c>
      <c r="F118" s="149" t="str">
        <f>VLOOKUP(E118,VIP!$A$2:$O12880,2,0)</f>
        <v>DRBR370</v>
      </c>
      <c r="G118" s="119" t="str">
        <f>VLOOKUP(E118,'LISTADO ATM'!$A$2:$B$899,2,0)</f>
        <v>ATM Oficina Cruce de Imbert II (puerto Plata)</v>
      </c>
      <c r="H118" s="119" t="str">
        <f>VLOOKUP(E118,VIP!$A$2:$O17801,7,FALSE)</f>
        <v>N/A</v>
      </c>
      <c r="I118" s="119" t="str">
        <f>VLOOKUP(E118,VIP!$A$2:$O9766,8,FALSE)</f>
        <v>N/A</v>
      </c>
      <c r="J118" s="119" t="str">
        <f>VLOOKUP(E118,VIP!$A$2:$O9716,8,FALSE)</f>
        <v>N/A</v>
      </c>
      <c r="K118" s="119" t="str">
        <f>VLOOKUP(E118,VIP!$A$2:$O13290,6,0)</f>
        <v>N/A</v>
      </c>
      <c r="L118" s="121" t="s">
        <v>2481</v>
      </c>
      <c r="M118" s="166" t="s">
        <v>2725</v>
      </c>
      <c r="N118" s="117" t="s">
        <v>2465</v>
      </c>
      <c r="O118" s="149" t="s">
        <v>2494</v>
      </c>
      <c r="P118" s="139"/>
      <c r="Q118" s="207">
        <v>44312.615902777776</v>
      </c>
    </row>
    <row r="119" spans="1:17" ht="18" x14ac:dyDescent="0.25">
      <c r="A119" s="119" t="str">
        <f>VLOOKUP(E119,'LISTADO ATM'!$A$2:$C$900,3,0)</f>
        <v>SUR</v>
      </c>
      <c r="B119" s="134" t="s">
        <v>2681</v>
      </c>
      <c r="C119" s="118">
        <v>44311.790011574078</v>
      </c>
      <c r="D119" s="118" t="s">
        <v>2182</v>
      </c>
      <c r="E119" s="120">
        <v>584</v>
      </c>
      <c r="F119" s="149" t="str">
        <f>VLOOKUP(E119,VIP!$A$2:$O12869,2,0)</f>
        <v>DRBR404</v>
      </c>
      <c r="G119" s="119" t="str">
        <f>VLOOKUP(E119,'LISTADO ATM'!$A$2:$B$899,2,0)</f>
        <v xml:space="preserve">ATM Oficina San Cristóbal I </v>
      </c>
      <c r="H119" s="119" t="str">
        <f>VLOOKUP(E119,VIP!$A$2:$O17790,7,FALSE)</f>
        <v>Si</v>
      </c>
      <c r="I119" s="119" t="str">
        <f>VLOOKUP(E119,VIP!$A$2:$O9755,8,FALSE)</f>
        <v>Si</v>
      </c>
      <c r="J119" s="119" t="str">
        <f>VLOOKUP(E119,VIP!$A$2:$O9705,8,FALSE)</f>
        <v>Si</v>
      </c>
      <c r="K119" s="119" t="str">
        <f>VLOOKUP(E119,VIP!$A$2:$O13279,6,0)</f>
        <v>SI</v>
      </c>
      <c r="L119" s="121" t="s">
        <v>2481</v>
      </c>
      <c r="M119" s="166" t="s">
        <v>2725</v>
      </c>
      <c r="N119" s="117" t="s">
        <v>2465</v>
      </c>
      <c r="O119" s="149" t="s">
        <v>2467</v>
      </c>
      <c r="P119" s="139"/>
      <c r="Q119" s="207">
        <v>44312.615902777776</v>
      </c>
    </row>
    <row r="120" spans="1:17" ht="18" x14ac:dyDescent="0.25">
      <c r="A120" s="119" t="str">
        <f>VLOOKUP(E120,'LISTADO ATM'!$A$2:$C$900,3,0)</f>
        <v>NORTE</v>
      </c>
      <c r="B120" s="134" t="s">
        <v>2682</v>
      </c>
      <c r="C120" s="118">
        <v>44311.789305555554</v>
      </c>
      <c r="D120" s="118" t="s">
        <v>2183</v>
      </c>
      <c r="E120" s="120">
        <v>985</v>
      </c>
      <c r="F120" s="151" t="str">
        <f>VLOOKUP(E120,VIP!$A$2:$O12870,2,0)</f>
        <v>DRBR985</v>
      </c>
      <c r="G120" s="119" t="str">
        <f>VLOOKUP(E120,'LISTADO ATM'!$A$2:$B$899,2,0)</f>
        <v xml:space="preserve">ATM Oficina Dajabón II </v>
      </c>
      <c r="H120" s="119" t="str">
        <f>VLOOKUP(E120,VIP!$A$2:$O17791,7,FALSE)</f>
        <v>Si</v>
      </c>
      <c r="I120" s="119" t="str">
        <f>VLOOKUP(E120,VIP!$A$2:$O9756,8,FALSE)</f>
        <v>Si</v>
      </c>
      <c r="J120" s="119" t="str">
        <f>VLOOKUP(E120,VIP!$A$2:$O9706,8,FALSE)</f>
        <v>Si</v>
      </c>
      <c r="K120" s="119" t="str">
        <f>VLOOKUP(E120,VIP!$A$2:$O13280,6,0)</f>
        <v>NO</v>
      </c>
      <c r="L120" s="121" t="s">
        <v>2481</v>
      </c>
      <c r="M120" s="166" t="s">
        <v>2725</v>
      </c>
      <c r="N120" s="117" t="s">
        <v>2465</v>
      </c>
      <c r="O120" s="151" t="s">
        <v>2494</v>
      </c>
      <c r="P120" s="139"/>
      <c r="Q120" s="207">
        <v>44312.615902777776</v>
      </c>
    </row>
    <row r="121" spans="1:17" ht="18" x14ac:dyDescent="0.25">
      <c r="A121" s="119" t="str">
        <f>VLOOKUP(E121,'LISTADO ATM'!$A$2:$C$900,3,0)</f>
        <v>SUR</v>
      </c>
      <c r="B121" s="134" t="s">
        <v>2804</v>
      </c>
      <c r="C121" s="118">
        <v>44312.625335648147</v>
      </c>
      <c r="D121" s="118" t="s">
        <v>2182</v>
      </c>
      <c r="E121" s="120">
        <v>48</v>
      </c>
      <c r="F121" s="151" t="str">
        <f>VLOOKUP(E121,VIP!$A$2:$O12900,2,0)</f>
        <v>DRBR048</v>
      </c>
      <c r="G121" s="119" t="str">
        <f>VLOOKUP(E121,'LISTADO ATM'!$A$2:$B$899,2,0)</f>
        <v xml:space="preserve">ATM Autoservicio Neiba I </v>
      </c>
      <c r="H121" s="119" t="str">
        <f>VLOOKUP(E121,VIP!$A$2:$O17821,7,FALSE)</f>
        <v>Si</v>
      </c>
      <c r="I121" s="119" t="str">
        <f>VLOOKUP(E121,VIP!$A$2:$O9786,8,FALSE)</f>
        <v>Si</v>
      </c>
      <c r="J121" s="119" t="str">
        <f>VLOOKUP(E121,VIP!$A$2:$O9736,8,FALSE)</f>
        <v>Si</v>
      </c>
      <c r="K121" s="119" t="str">
        <f>VLOOKUP(E121,VIP!$A$2:$O13310,6,0)</f>
        <v>SI</v>
      </c>
      <c r="L121" s="121" t="s">
        <v>2221</v>
      </c>
      <c r="M121" s="117" t="s">
        <v>2458</v>
      </c>
      <c r="N121" s="117" t="s">
        <v>2465</v>
      </c>
      <c r="O121" s="151" t="s">
        <v>2467</v>
      </c>
      <c r="P121" s="139"/>
      <c r="Q121" s="117" t="s">
        <v>2221</v>
      </c>
    </row>
    <row r="122" spans="1:17" ht="18" x14ac:dyDescent="0.25">
      <c r="A122" s="119" t="str">
        <f>VLOOKUP(E122,'LISTADO ATM'!$A$2:$C$900,3,0)</f>
        <v>NORTE</v>
      </c>
      <c r="B122" s="134" t="s">
        <v>2792</v>
      </c>
      <c r="C122" s="118">
        <v>44312.665590277778</v>
      </c>
      <c r="D122" s="118" t="s">
        <v>2183</v>
      </c>
      <c r="E122" s="120">
        <v>275</v>
      </c>
      <c r="F122" s="151" t="str">
        <f>VLOOKUP(E122,VIP!$A$2:$O12888,2,0)</f>
        <v>DRBR275</v>
      </c>
      <c r="G122" s="119" t="str">
        <f>VLOOKUP(E122,'LISTADO ATM'!$A$2:$B$899,2,0)</f>
        <v xml:space="preserve">ATM Autobanco Duarte Stgo. II </v>
      </c>
      <c r="H122" s="119" t="str">
        <f>VLOOKUP(E122,VIP!$A$2:$O17809,7,FALSE)</f>
        <v>Si</v>
      </c>
      <c r="I122" s="119" t="str">
        <f>VLOOKUP(E122,VIP!$A$2:$O9774,8,FALSE)</f>
        <v>Si</v>
      </c>
      <c r="J122" s="119" t="str">
        <f>VLOOKUP(E122,VIP!$A$2:$O9724,8,FALSE)</f>
        <v>Si</v>
      </c>
      <c r="K122" s="119" t="str">
        <f>VLOOKUP(E122,VIP!$A$2:$O13298,6,0)</f>
        <v>NO</v>
      </c>
      <c r="L122" s="121" t="s">
        <v>2221</v>
      </c>
      <c r="M122" s="117" t="s">
        <v>2458</v>
      </c>
      <c r="N122" s="117" t="s">
        <v>2465</v>
      </c>
      <c r="O122" s="151" t="s">
        <v>2494</v>
      </c>
      <c r="P122" s="139"/>
      <c r="Q122" s="117" t="s">
        <v>2221</v>
      </c>
    </row>
    <row r="123" spans="1:17" ht="18" x14ac:dyDescent="0.25">
      <c r="A123" s="119" t="str">
        <f>VLOOKUP(E123,'LISTADO ATM'!$A$2:$C$900,3,0)</f>
        <v>DISTRITO NACIONAL</v>
      </c>
      <c r="B123" s="134" t="s">
        <v>2751</v>
      </c>
      <c r="C123" s="118">
        <v>44312.592766203707</v>
      </c>
      <c r="D123" s="118" t="s">
        <v>2182</v>
      </c>
      <c r="E123" s="120">
        <v>281</v>
      </c>
      <c r="F123" s="151" t="str">
        <f>VLOOKUP(E123,VIP!$A$2:$O12877,2,0)</f>
        <v>DRBR737</v>
      </c>
      <c r="G123" s="119" t="str">
        <f>VLOOKUP(E123,'LISTADO ATM'!$A$2:$B$899,2,0)</f>
        <v xml:space="preserve">ATM S/M Pola Independencia </v>
      </c>
      <c r="H123" s="119" t="str">
        <f>VLOOKUP(E123,VIP!$A$2:$O17798,7,FALSE)</f>
        <v>Si</v>
      </c>
      <c r="I123" s="119" t="str">
        <f>VLOOKUP(E123,VIP!$A$2:$O9763,8,FALSE)</f>
        <v>Si</v>
      </c>
      <c r="J123" s="119" t="str">
        <f>VLOOKUP(E123,VIP!$A$2:$O9713,8,FALSE)</f>
        <v>Si</v>
      </c>
      <c r="K123" s="119" t="str">
        <f>VLOOKUP(E123,VIP!$A$2:$O13287,6,0)</f>
        <v>NO</v>
      </c>
      <c r="L123" s="121" t="s">
        <v>2221</v>
      </c>
      <c r="M123" s="117" t="s">
        <v>2458</v>
      </c>
      <c r="N123" s="117" t="s">
        <v>2465</v>
      </c>
      <c r="O123" s="151" t="s">
        <v>2467</v>
      </c>
      <c r="P123" s="139"/>
      <c r="Q123" s="117" t="s">
        <v>2221</v>
      </c>
    </row>
    <row r="124" spans="1:17" ht="18" x14ac:dyDescent="0.25">
      <c r="A124" s="119" t="str">
        <f>VLOOKUP(E124,'LISTADO ATM'!$A$2:$C$900,3,0)</f>
        <v>DISTRITO NACIONAL</v>
      </c>
      <c r="B124" s="134" t="s">
        <v>2789</v>
      </c>
      <c r="C124" s="118">
        <v>44312.667430555557</v>
      </c>
      <c r="D124" s="118" t="s">
        <v>2182</v>
      </c>
      <c r="E124" s="120">
        <v>792</v>
      </c>
      <c r="F124" s="151" t="str">
        <f>VLOOKUP(E124,VIP!$A$2:$O12885,2,0)</f>
        <v>DRBR792</v>
      </c>
      <c r="G124" s="119" t="str">
        <f>VLOOKUP(E124,'LISTADO ATM'!$A$2:$B$899,2,0)</f>
        <v>ATM Hospital Salvador de Gautier</v>
      </c>
      <c r="H124" s="119" t="str">
        <f>VLOOKUP(E124,VIP!$A$2:$O17806,7,FALSE)</f>
        <v>Si</v>
      </c>
      <c r="I124" s="119" t="str">
        <f>VLOOKUP(E124,VIP!$A$2:$O9771,8,FALSE)</f>
        <v>Si</v>
      </c>
      <c r="J124" s="119" t="str">
        <f>VLOOKUP(E124,VIP!$A$2:$O9721,8,FALSE)</f>
        <v>Si</v>
      </c>
      <c r="K124" s="119" t="str">
        <f>VLOOKUP(E124,VIP!$A$2:$O13295,6,0)</f>
        <v>NO</v>
      </c>
      <c r="L124" s="121" t="s">
        <v>2221</v>
      </c>
      <c r="M124" s="117" t="s">
        <v>2458</v>
      </c>
      <c r="N124" s="117" t="s">
        <v>2465</v>
      </c>
      <c r="O124" s="151" t="s">
        <v>2467</v>
      </c>
      <c r="P124" s="139"/>
      <c r="Q124" s="117" t="s">
        <v>2221</v>
      </c>
    </row>
    <row r="125" spans="1:17" ht="18" x14ac:dyDescent="0.25">
      <c r="A125" s="119" t="str">
        <f>VLOOKUP(E125,'LISTADO ATM'!$A$2:$C$900,3,0)</f>
        <v>NORTE</v>
      </c>
      <c r="B125" s="134" t="s">
        <v>2758</v>
      </c>
      <c r="C125" s="118">
        <v>44312.581145833334</v>
      </c>
      <c r="D125" s="118" t="s">
        <v>2183</v>
      </c>
      <c r="E125" s="120">
        <v>808</v>
      </c>
      <c r="F125" s="151" t="str">
        <f>VLOOKUP(E125,VIP!$A$2:$O12884,2,0)</f>
        <v>DRBR808</v>
      </c>
      <c r="G125" s="119" t="str">
        <f>VLOOKUP(E125,'LISTADO ATM'!$A$2:$B$899,2,0)</f>
        <v xml:space="preserve">ATM Oficina Castillo </v>
      </c>
      <c r="H125" s="119" t="str">
        <f>VLOOKUP(E125,VIP!$A$2:$O17805,7,FALSE)</f>
        <v>Si</v>
      </c>
      <c r="I125" s="119" t="str">
        <f>VLOOKUP(E125,VIP!$A$2:$O9770,8,FALSE)</f>
        <v>Si</v>
      </c>
      <c r="J125" s="119" t="str">
        <f>VLOOKUP(E125,VIP!$A$2:$O9720,8,FALSE)</f>
        <v>Si</v>
      </c>
      <c r="K125" s="119" t="str">
        <f>VLOOKUP(E125,VIP!$A$2:$O13294,6,0)</f>
        <v>NO</v>
      </c>
      <c r="L125" s="121" t="s">
        <v>2221</v>
      </c>
      <c r="M125" s="117" t="s">
        <v>2458</v>
      </c>
      <c r="N125" s="117" t="s">
        <v>2465</v>
      </c>
      <c r="O125" s="151" t="s">
        <v>2494</v>
      </c>
      <c r="P125" s="139"/>
      <c r="Q125" s="117" t="s">
        <v>2221</v>
      </c>
    </row>
    <row r="126" spans="1:17" ht="18" x14ac:dyDescent="0.25">
      <c r="A126" s="119" t="str">
        <f>VLOOKUP(E126,'LISTADO ATM'!$A$2:$C$900,3,0)</f>
        <v>DISTRITO NACIONAL</v>
      </c>
      <c r="B126" s="134" t="s">
        <v>2784</v>
      </c>
      <c r="C126" s="118">
        <v>44312.672962962963</v>
      </c>
      <c r="D126" s="118" t="s">
        <v>2182</v>
      </c>
      <c r="E126" s="120">
        <v>917</v>
      </c>
      <c r="F126" s="151" t="str">
        <f>VLOOKUP(E126,VIP!$A$2:$O12880,2,0)</f>
        <v>DRBR01B</v>
      </c>
      <c r="G126" s="119" t="str">
        <f>VLOOKUP(E126,'LISTADO ATM'!$A$2:$B$899,2,0)</f>
        <v xml:space="preserve">ATM Oficina Los Mina </v>
      </c>
      <c r="H126" s="119" t="str">
        <f>VLOOKUP(E126,VIP!$A$2:$O17801,7,FALSE)</f>
        <v>Si</v>
      </c>
      <c r="I126" s="119" t="str">
        <f>VLOOKUP(E126,VIP!$A$2:$O9766,8,FALSE)</f>
        <v>Si</v>
      </c>
      <c r="J126" s="119" t="str">
        <f>VLOOKUP(E126,VIP!$A$2:$O9716,8,FALSE)</f>
        <v>Si</v>
      </c>
      <c r="K126" s="119" t="str">
        <f>VLOOKUP(E126,VIP!$A$2:$O13290,6,0)</f>
        <v>NO</v>
      </c>
      <c r="L126" s="121" t="s">
        <v>2221</v>
      </c>
      <c r="M126" s="117" t="s">
        <v>2458</v>
      </c>
      <c r="N126" s="117" t="s">
        <v>2465</v>
      </c>
      <c r="O126" s="151" t="s">
        <v>2467</v>
      </c>
      <c r="P126" s="139"/>
      <c r="Q126" s="117" t="s">
        <v>2221</v>
      </c>
    </row>
    <row r="127" spans="1:17" ht="18" x14ac:dyDescent="0.25">
      <c r="A127" s="119" t="str">
        <f>VLOOKUP(E127,'LISTADO ATM'!$A$2:$C$900,3,0)</f>
        <v>DISTRITO NACIONAL</v>
      </c>
      <c r="B127" s="134" t="s">
        <v>2785</v>
      </c>
      <c r="C127" s="118">
        <v>44312.669791666667</v>
      </c>
      <c r="D127" s="118" t="s">
        <v>2182</v>
      </c>
      <c r="E127" s="120">
        <v>10</v>
      </c>
      <c r="F127" s="151" t="str">
        <f>VLOOKUP(E127,VIP!$A$2:$O12881,2,0)</f>
        <v>DRBR010</v>
      </c>
      <c r="G127" s="119" t="str">
        <f>VLOOKUP(E127,'LISTADO ATM'!$A$2:$B$899,2,0)</f>
        <v xml:space="preserve">ATM Ministerio Salud Pública </v>
      </c>
      <c r="H127" s="119" t="str">
        <f>VLOOKUP(E127,VIP!$A$2:$O17802,7,FALSE)</f>
        <v>Si</v>
      </c>
      <c r="I127" s="119" t="str">
        <f>VLOOKUP(E127,VIP!$A$2:$O9767,8,FALSE)</f>
        <v>Si</v>
      </c>
      <c r="J127" s="119" t="str">
        <f>VLOOKUP(E127,VIP!$A$2:$O9717,8,FALSE)</f>
        <v>Si</v>
      </c>
      <c r="K127" s="119" t="str">
        <f>VLOOKUP(E127,VIP!$A$2:$O13291,6,0)</f>
        <v>NO</v>
      </c>
      <c r="L127" s="121" t="s">
        <v>2221</v>
      </c>
      <c r="M127" s="117" t="s">
        <v>2458</v>
      </c>
      <c r="N127" s="117" t="s">
        <v>2465</v>
      </c>
      <c r="O127" s="151" t="s">
        <v>2467</v>
      </c>
      <c r="P127" s="139"/>
      <c r="Q127" s="117" t="s">
        <v>2221</v>
      </c>
    </row>
    <row r="128" spans="1:17" ht="18" x14ac:dyDescent="0.25">
      <c r="A128" s="119" t="str">
        <f>VLOOKUP(E128,'LISTADO ATM'!$A$2:$C$900,3,0)</f>
        <v>DISTRITO NACIONAL</v>
      </c>
      <c r="B128" s="134" t="s">
        <v>2620</v>
      </c>
      <c r="C128" s="118">
        <v>44310.943692129629</v>
      </c>
      <c r="D128" s="118" t="s">
        <v>2182</v>
      </c>
      <c r="E128" s="120">
        <v>34</v>
      </c>
      <c r="F128" s="151" t="str">
        <f>VLOOKUP(E128,VIP!$A$2:$O12856,2,0)</f>
        <v>DRBR034</v>
      </c>
      <c r="G128" s="119" t="str">
        <f>VLOOKUP(E128,'LISTADO ATM'!$A$2:$B$899,2,0)</f>
        <v xml:space="preserve">ATM Plaza de la Salud </v>
      </c>
      <c r="H128" s="119" t="str">
        <f>VLOOKUP(E128,VIP!$A$2:$O17777,7,FALSE)</f>
        <v>Si</v>
      </c>
      <c r="I128" s="119" t="str">
        <f>VLOOKUP(E128,VIP!$A$2:$O9742,8,FALSE)</f>
        <v>Si</v>
      </c>
      <c r="J128" s="119" t="str">
        <f>VLOOKUP(E128,VIP!$A$2:$O9692,8,FALSE)</f>
        <v>Si</v>
      </c>
      <c r="K128" s="119" t="str">
        <f>VLOOKUP(E128,VIP!$A$2:$O13266,6,0)</f>
        <v>NO</v>
      </c>
      <c r="L128" s="121" t="s">
        <v>2221</v>
      </c>
      <c r="M128" s="117" t="s">
        <v>2458</v>
      </c>
      <c r="N128" s="117" t="s">
        <v>2465</v>
      </c>
      <c r="O128" s="151" t="s">
        <v>2467</v>
      </c>
      <c r="P128" s="139"/>
      <c r="Q128" s="117" t="s">
        <v>2221</v>
      </c>
    </row>
    <row r="129" spans="1:17" ht="18" x14ac:dyDescent="0.25">
      <c r="A129" s="119" t="str">
        <f>VLOOKUP(E129,'LISTADO ATM'!$A$2:$C$900,3,0)</f>
        <v>DISTRITO NACIONAL</v>
      </c>
      <c r="B129" s="134" t="s">
        <v>2800</v>
      </c>
      <c r="C129" s="118">
        <v>44312.654189814813</v>
      </c>
      <c r="D129" s="118" t="s">
        <v>2182</v>
      </c>
      <c r="E129" s="120">
        <v>37</v>
      </c>
      <c r="F129" s="151" t="str">
        <f>VLOOKUP(E129,VIP!$A$2:$O12896,2,0)</f>
        <v>DRBR037</v>
      </c>
      <c r="G129" s="119" t="str">
        <f>VLOOKUP(E129,'LISTADO ATM'!$A$2:$B$899,2,0)</f>
        <v xml:space="preserve">ATM Oficina Villa Mella </v>
      </c>
      <c r="H129" s="119" t="str">
        <f>VLOOKUP(E129,VIP!$A$2:$O17817,7,FALSE)</f>
        <v>Si</v>
      </c>
      <c r="I129" s="119" t="str">
        <f>VLOOKUP(E129,VIP!$A$2:$O9782,8,FALSE)</f>
        <v>Si</v>
      </c>
      <c r="J129" s="119" t="str">
        <f>VLOOKUP(E129,VIP!$A$2:$O9732,8,FALSE)</f>
        <v>Si</v>
      </c>
      <c r="K129" s="119" t="str">
        <f>VLOOKUP(E129,VIP!$A$2:$O13306,6,0)</f>
        <v>SI</v>
      </c>
      <c r="L129" s="121" t="s">
        <v>2221</v>
      </c>
      <c r="M129" s="117" t="s">
        <v>2458</v>
      </c>
      <c r="N129" s="117" t="s">
        <v>2465</v>
      </c>
      <c r="O129" s="151" t="s">
        <v>2467</v>
      </c>
      <c r="P129" s="139"/>
      <c r="Q129" s="117" t="s">
        <v>2221</v>
      </c>
    </row>
    <row r="130" spans="1:17" ht="18" x14ac:dyDescent="0.25">
      <c r="A130" s="119" t="str">
        <f>VLOOKUP(E130,'LISTADO ATM'!$A$2:$C$900,3,0)</f>
        <v>NORTE</v>
      </c>
      <c r="B130" s="134" t="s">
        <v>2753</v>
      </c>
      <c r="C130" s="118">
        <v>44312.590520833335</v>
      </c>
      <c r="D130" s="118" t="s">
        <v>2183</v>
      </c>
      <c r="E130" s="120">
        <v>40</v>
      </c>
      <c r="F130" s="151" t="str">
        <f>VLOOKUP(E130,VIP!$A$2:$O12879,2,0)</f>
        <v>DRBR040</v>
      </c>
      <c r="G130" s="119" t="str">
        <f>VLOOKUP(E130,'LISTADO ATM'!$A$2:$B$899,2,0)</f>
        <v xml:space="preserve">ATM Oficina El Puñal </v>
      </c>
      <c r="H130" s="119" t="str">
        <f>VLOOKUP(E130,VIP!$A$2:$O17800,7,FALSE)</f>
        <v>Si</v>
      </c>
      <c r="I130" s="119" t="str">
        <f>VLOOKUP(E130,VIP!$A$2:$O9765,8,FALSE)</f>
        <v>Si</v>
      </c>
      <c r="J130" s="119" t="str">
        <f>VLOOKUP(E130,VIP!$A$2:$O9715,8,FALSE)</f>
        <v>Si</v>
      </c>
      <c r="K130" s="119" t="str">
        <f>VLOOKUP(E130,VIP!$A$2:$O13289,6,0)</f>
        <v>NO</v>
      </c>
      <c r="L130" s="121" t="s">
        <v>2221</v>
      </c>
      <c r="M130" s="117" t="s">
        <v>2458</v>
      </c>
      <c r="N130" s="117" t="s">
        <v>2465</v>
      </c>
      <c r="O130" s="151" t="s">
        <v>2494</v>
      </c>
      <c r="P130" s="139"/>
      <c r="Q130" s="117" t="s">
        <v>2221</v>
      </c>
    </row>
    <row r="131" spans="1:17" ht="18" x14ac:dyDescent="0.25">
      <c r="A131" s="119" t="str">
        <f>VLOOKUP(E131,'LISTADO ATM'!$A$2:$C$900,3,0)</f>
        <v>SUR</v>
      </c>
      <c r="B131" s="134" t="s">
        <v>2644</v>
      </c>
      <c r="C131" s="118">
        <v>44311.390844907408</v>
      </c>
      <c r="D131" s="118" t="s">
        <v>2182</v>
      </c>
      <c r="E131" s="120">
        <v>84</v>
      </c>
      <c r="F131" s="151" t="str">
        <f>VLOOKUP(E131,VIP!$A$2:$O12855,2,0)</f>
        <v>DRBR084</v>
      </c>
      <c r="G131" s="119" t="str">
        <f>VLOOKUP(E131,'LISTADO ATM'!$A$2:$B$899,2,0)</f>
        <v xml:space="preserve">ATM Oficina Multicentro Sirena San Cristóbal </v>
      </c>
      <c r="H131" s="119" t="str">
        <f>VLOOKUP(E131,VIP!$A$2:$O17776,7,FALSE)</f>
        <v>Si</v>
      </c>
      <c r="I131" s="119" t="str">
        <f>VLOOKUP(E131,VIP!$A$2:$O9741,8,FALSE)</f>
        <v>Si</v>
      </c>
      <c r="J131" s="119" t="str">
        <f>VLOOKUP(E131,VIP!$A$2:$O9691,8,FALSE)</f>
        <v>Si</v>
      </c>
      <c r="K131" s="119" t="str">
        <f>VLOOKUP(E131,VIP!$A$2:$O13265,6,0)</f>
        <v>SI</v>
      </c>
      <c r="L131" s="121" t="s">
        <v>2221</v>
      </c>
      <c r="M131" s="117" t="s">
        <v>2458</v>
      </c>
      <c r="N131" s="117" t="s">
        <v>2465</v>
      </c>
      <c r="O131" s="151" t="s">
        <v>2467</v>
      </c>
      <c r="P131" s="139"/>
      <c r="Q131" s="117" t="s">
        <v>2221</v>
      </c>
    </row>
    <row r="132" spans="1:17" ht="18" x14ac:dyDescent="0.25">
      <c r="A132" s="119" t="str">
        <f>VLOOKUP(E132,'LISTADO ATM'!$A$2:$C$900,3,0)</f>
        <v>DISTRITO NACIONAL</v>
      </c>
      <c r="B132" s="134" t="s">
        <v>2582</v>
      </c>
      <c r="C132" s="118">
        <v>44309.703321759262</v>
      </c>
      <c r="D132" s="118" t="s">
        <v>2182</v>
      </c>
      <c r="E132" s="120">
        <v>146</v>
      </c>
      <c r="F132" s="151" t="str">
        <f>VLOOKUP(E132,VIP!$A$2:$O12821,2,0)</f>
        <v>DRBR146</v>
      </c>
      <c r="G132" s="119" t="str">
        <f>VLOOKUP(E132,'LISTADO ATM'!$A$2:$B$899,2,0)</f>
        <v xml:space="preserve">ATM Tribunal Superior Constitucional </v>
      </c>
      <c r="H132" s="119" t="str">
        <f>VLOOKUP(E132,VIP!$A$2:$O17742,7,FALSE)</f>
        <v>Si</v>
      </c>
      <c r="I132" s="119" t="str">
        <f>VLOOKUP(E132,VIP!$A$2:$O9707,8,FALSE)</f>
        <v>Si</v>
      </c>
      <c r="J132" s="119" t="str">
        <f>VLOOKUP(E132,VIP!$A$2:$O9657,8,FALSE)</f>
        <v>Si</v>
      </c>
      <c r="K132" s="119" t="str">
        <f>VLOOKUP(E132,VIP!$A$2:$O13231,6,0)</f>
        <v>NO</v>
      </c>
      <c r="L132" s="121" t="s">
        <v>2221</v>
      </c>
      <c r="M132" s="117" t="s">
        <v>2458</v>
      </c>
      <c r="N132" s="117" t="s">
        <v>2465</v>
      </c>
      <c r="O132" s="151" t="s">
        <v>2467</v>
      </c>
      <c r="P132" s="139"/>
      <c r="Q132" s="117" t="s">
        <v>2221</v>
      </c>
    </row>
    <row r="133" spans="1:17" ht="18" x14ac:dyDescent="0.25">
      <c r="A133" s="119" t="str">
        <f>VLOOKUP(E133,'LISTADO ATM'!$A$2:$C$900,3,0)</f>
        <v>DISTRITO NACIONAL</v>
      </c>
      <c r="B133" s="134" t="s">
        <v>2648</v>
      </c>
      <c r="C133" s="118">
        <v>44311.385057870371</v>
      </c>
      <c r="D133" s="118" t="s">
        <v>2182</v>
      </c>
      <c r="E133" s="120">
        <v>149</v>
      </c>
      <c r="F133" s="151" t="str">
        <f>VLOOKUP(E133,VIP!$A$2:$O12860,2,0)</f>
        <v>DRBR149</v>
      </c>
      <c r="G133" s="119" t="str">
        <f>VLOOKUP(E133,'LISTADO ATM'!$A$2:$B$899,2,0)</f>
        <v>ATM Estación Metro Concepción</v>
      </c>
      <c r="H133" s="119" t="str">
        <f>VLOOKUP(E133,VIP!$A$2:$O17781,7,FALSE)</f>
        <v>N/A</v>
      </c>
      <c r="I133" s="119" t="str">
        <f>VLOOKUP(E133,VIP!$A$2:$O9746,8,FALSE)</f>
        <v>N/A</v>
      </c>
      <c r="J133" s="119" t="str">
        <f>VLOOKUP(E133,VIP!$A$2:$O9696,8,FALSE)</f>
        <v>N/A</v>
      </c>
      <c r="K133" s="119" t="str">
        <f>VLOOKUP(E133,VIP!$A$2:$O13270,6,0)</f>
        <v>N/A</v>
      </c>
      <c r="L133" s="121" t="s">
        <v>2221</v>
      </c>
      <c r="M133" s="117" t="s">
        <v>2458</v>
      </c>
      <c r="N133" s="117" t="s">
        <v>2465</v>
      </c>
      <c r="O133" s="151" t="s">
        <v>2467</v>
      </c>
      <c r="P133" s="139"/>
      <c r="Q133" s="117" t="s">
        <v>2221</v>
      </c>
    </row>
    <row r="134" spans="1:17" ht="18" x14ac:dyDescent="0.25">
      <c r="A134" s="119" t="str">
        <f>VLOOKUP(E134,'LISTADO ATM'!$A$2:$C$900,3,0)</f>
        <v>DISTRITO NACIONAL</v>
      </c>
      <c r="B134" s="134" t="s">
        <v>2799</v>
      </c>
      <c r="C134" s="118">
        <v>44312.657754629632</v>
      </c>
      <c r="D134" s="118" t="s">
        <v>2182</v>
      </c>
      <c r="E134" s="120">
        <v>184</v>
      </c>
      <c r="F134" s="151" t="str">
        <f>VLOOKUP(E134,VIP!$A$2:$O12895,2,0)</f>
        <v>DRBR184</v>
      </c>
      <c r="G134" s="119" t="str">
        <f>VLOOKUP(E134,'LISTADO ATM'!$A$2:$B$899,2,0)</f>
        <v xml:space="preserve">ATM Hermanas Mirabal </v>
      </c>
      <c r="H134" s="119" t="str">
        <f>VLOOKUP(E134,VIP!$A$2:$O17816,7,FALSE)</f>
        <v>Si</v>
      </c>
      <c r="I134" s="119" t="str">
        <f>VLOOKUP(E134,VIP!$A$2:$O9781,8,FALSE)</f>
        <v>Si</v>
      </c>
      <c r="J134" s="119" t="str">
        <f>VLOOKUP(E134,VIP!$A$2:$O9731,8,FALSE)</f>
        <v>Si</v>
      </c>
      <c r="K134" s="119" t="str">
        <f>VLOOKUP(E134,VIP!$A$2:$O13305,6,0)</f>
        <v>SI</v>
      </c>
      <c r="L134" s="121" t="s">
        <v>2221</v>
      </c>
      <c r="M134" s="117" t="s">
        <v>2458</v>
      </c>
      <c r="N134" s="117" t="s">
        <v>2465</v>
      </c>
      <c r="O134" s="151" t="s">
        <v>2467</v>
      </c>
      <c r="P134" s="139"/>
      <c r="Q134" s="117" t="s">
        <v>2221</v>
      </c>
    </row>
    <row r="135" spans="1:17" ht="18" x14ac:dyDescent="0.25">
      <c r="A135" s="119" t="str">
        <f>VLOOKUP(E135,'LISTADO ATM'!$A$2:$C$900,3,0)</f>
        <v>DISTRITO NACIONAL</v>
      </c>
      <c r="B135" s="134" t="s">
        <v>2616</v>
      </c>
      <c r="C135" s="118">
        <v>44310.951377314814</v>
      </c>
      <c r="D135" s="118" t="s">
        <v>2182</v>
      </c>
      <c r="E135" s="120">
        <v>225</v>
      </c>
      <c r="F135" s="151" t="str">
        <f>VLOOKUP(E135,VIP!$A$2:$O12850,2,0)</f>
        <v>DRBR225</v>
      </c>
      <c r="G135" s="119" t="str">
        <f>VLOOKUP(E135,'LISTADO ATM'!$A$2:$B$899,2,0)</f>
        <v xml:space="preserve">ATM S/M Nacional Arroyo Hondo </v>
      </c>
      <c r="H135" s="119" t="str">
        <f>VLOOKUP(E135,VIP!$A$2:$O17771,7,FALSE)</f>
        <v>Si</v>
      </c>
      <c r="I135" s="119" t="str">
        <f>VLOOKUP(E135,VIP!$A$2:$O9736,8,FALSE)</f>
        <v>Si</v>
      </c>
      <c r="J135" s="119" t="str">
        <f>VLOOKUP(E135,VIP!$A$2:$O9686,8,FALSE)</f>
        <v>Si</v>
      </c>
      <c r="K135" s="119" t="str">
        <f>VLOOKUP(E135,VIP!$A$2:$O13260,6,0)</f>
        <v>NO</v>
      </c>
      <c r="L135" s="121" t="s">
        <v>2221</v>
      </c>
      <c r="M135" s="117" t="s">
        <v>2458</v>
      </c>
      <c r="N135" s="117" t="s">
        <v>2465</v>
      </c>
      <c r="O135" s="151" t="s">
        <v>2467</v>
      </c>
      <c r="P135" s="139"/>
      <c r="Q135" s="117" t="s">
        <v>2221</v>
      </c>
    </row>
    <row r="136" spans="1:17" s="99" customFormat="1" ht="18" x14ac:dyDescent="0.25">
      <c r="A136" s="119" t="str">
        <f>VLOOKUP(E136,'LISTADO ATM'!$A$2:$C$900,3,0)</f>
        <v>DISTRITO NACIONAL</v>
      </c>
      <c r="B136" s="134">
        <v>335864128</v>
      </c>
      <c r="C136" s="118">
        <v>44309.718055555553</v>
      </c>
      <c r="D136" s="118" t="s">
        <v>2182</v>
      </c>
      <c r="E136" s="120">
        <v>239</v>
      </c>
      <c r="F136" s="152" t="str">
        <f>VLOOKUP(E136,VIP!$A$2:$O12842,2,0)</f>
        <v>DRBR239</v>
      </c>
      <c r="G136" s="119" t="str">
        <f>VLOOKUP(E136,'LISTADO ATM'!$A$2:$B$899,2,0)</f>
        <v xml:space="preserve">ATM Autobanco Charles de Gaulle </v>
      </c>
      <c r="H136" s="119" t="str">
        <f>VLOOKUP(E136,VIP!$A$2:$O17763,7,FALSE)</f>
        <v>Si</v>
      </c>
      <c r="I136" s="119" t="str">
        <f>VLOOKUP(E136,VIP!$A$2:$O9728,8,FALSE)</f>
        <v>Si</v>
      </c>
      <c r="J136" s="119" t="str">
        <f>VLOOKUP(E136,VIP!$A$2:$O9678,8,FALSE)</f>
        <v>Si</v>
      </c>
      <c r="K136" s="119" t="str">
        <f>VLOOKUP(E136,VIP!$A$2:$O13252,6,0)</f>
        <v>SI</v>
      </c>
      <c r="L136" s="121" t="s">
        <v>2221</v>
      </c>
      <c r="M136" s="117" t="s">
        <v>2458</v>
      </c>
      <c r="N136" s="117" t="s">
        <v>2465</v>
      </c>
      <c r="O136" s="152" t="s">
        <v>2467</v>
      </c>
      <c r="P136" s="139"/>
      <c r="Q136" s="117" t="s">
        <v>2221</v>
      </c>
    </row>
    <row r="137" spans="1:17" s="99" customFormat="1" ht="18" x14ac:dyDescent="0.25">
      <c r="A137" s="119" t="str">
        <f>VLOOKUP(E137,'LISTADO ATM'!$A$2:$C$900,3,0)</f>
        <v>DISTRITO NACIONAL</v>
      </c>
      <c r="B137" s="134" t="s">
        <v>2764</v>
      </c>
      <c r="C137" s="118">
        <v>44312.544004629628</v>
      </c>
      <c r="D137" s="118" t="s">
        <v>2182</v>
      </c>
      <c r="E137" s="120">
        <v>434</v>
      </c>
      <c r="F137" s="152" t="str">
        <f>VLOOKUP(E137,VIP!$A$2:$O12890,2,0)</f>
        <v>DRBR434</v>
      </c>
      <c r="G137" s="119" t="str">
        <f>VLOOKUP(E137,'LISTADO ATM'!$A$2:$B$899,2,0)</f>
        <v xml:space="preserve">ATM Generadora Hidroeléctrica Dom. (EGEHID) </v>
      </c>
      <c r="H137" s="119" t="str">
        <f>VLOOKUP(E137,VIP!$A$2:$O17811,7,FALSE)</f>
        <v>Si</v>
      </c>
      <c r="I137" s="119" t="str">
        <f>VLOOKUP(E137,VIP!$A$2:$O9776,8,FALSE)</f>
        <v>Si</v>
      </c>
      <c r="J137" s="119" t="str">
        <f>VLOOKUP(E137,VIP!$A$2:$O9726,8,FALSE)</f>
        <v>Si</v>
      </c>
      <c r="K137" s="119" t="str">
        <f>VLOOKUP(E137,VIP!$A$2:$O13300,6,0)</f>
        <v>NO</v>
      </c>
      <c r="L137" s="154" t="s">
        <v>2221</v>
      </c>
      <c r="M137" s="117" t="s">
        <v>2458</v>
      </c>
      <c r="N137" s="117" t="s">
        <v>2499</v>
      </c>
      <c r="O137" s="152" t="s">
        <v>2467</v>
      </c>
      <c r="P137" s="139"/>
      <c r="Q137" s="117" t="s">
        <v>2221</v>
      </c>
    </row>
    <row r="138" spans="1:17" s="99" customFormat="1" ht="18" x14ac:dyDescent="0.25">
      <c r="A138" s="119" t="str">
        <f>VLOOKUP(E138,'LISTADO ATM'!$A$2:$C$900,3,0)</f>
        <v>DISTRITO NACIONAL</v>
      </c>
      <c r="B138" s="134" t="s">
        <v>2765</v>
      </c>
      <c r="C138" s="118">
        <v>44312.540023148147</v>
      </c>
      <c r="D138" s="118" t="s">
        <v>2182</v>
      </c>
      <c r="E138" s="120">
        <v>490</v>
      </c>
      <c r="F138" s="152" t="str">
        <f>VLOOKUP(E138,VIP!$A$2:$O12891,2,0)</f>
        <v>DRBR490</v>
      </c>
      <c r="G138" s="119" t="str">
        <f>VLOOKUP(E138,'LISTADO ATM'!$A$2:$B$899,2,0)</f>
        <v xml:space="preserve">ATM Hospital Ney Arias Lora </v>
      </c>
      <c r="H138" s="119" t="str">
        <f>VLOOKUP(E138,VIP!$A$2:$O17812,7,FALSE)</f>
        <v>Si</v>
      </c>
      <c r="I138" s="119" t="str">
        <f>VLOOKUP(E138,VIP!$A$2:$O9777,8,FALSE)</f>
        <v>Si</v>
      </c>
      <c r="J138" s="119" t="str">
        <f>VLOOKUP(E138,VIP!$A$2:$O9727,8,FALSE)</f>
        <v>Si</v>
      </c>
      <c r="K138" s="119" t="str">
        <f>VLOOKUP(E138,VIP!$A$2:$O13301,6,0)</f>
        <v>NO</v>
      </c>
      <c r="L138" s="155" t="s">
        <v>2221</v>
      </c>
      <c r="M138" s="117" t="s">
        <v>2458</v>
      </c>
      <c r="N138" s="117" t="s">
        <v>2499</v>
      </c>
      <c r="O138" s="152" t="s">
        <v>2467</v>
      </c>
      <c r="P138" s="139"/>
      <c r="Q138" s="117" t="s">
        <v>2221</v>
      </c>
    </row>
    <row r="139" spans="1:17" s="99" customFormat="1" ht="18" x14ac:dyDescent="0.25">
      <c r="A139" s="119" t="str">
        <f>VLOOKUP(E139,'LISTADO ATM'!$A$2:$C$900,3,0)</f>
        <v>DISTRITO NACIONAL</v>
      </c>
      <c r="B139" s="134" t="s">
        <v>2754</v>
      </c>
      <c r="C139" s="118">
        <v>44312.588819444441</v>
      </c>
      <c r="D139" s="118" t="s">
        <v>2182</v>
      </c>
      <c r="E139" s="120">
        <v>545</v>
      </c>
      <c r="F139" s="153" t="str">
        <f>VLOOKUP(E139,VIP!$A$2:$O12880,2,0)</f>
        <v>DRBR995</v>
      </c>
      <c r="G139" s="119" t="str">
        <f>VLOOKUP(E139,'LISTADO ATM'!$A$2:$B$899,2,0)</f>
        <v xml:space="preserve">ATM Oficina Isabel La Católica II  </v>
      </c>
      <c r="H139" s="119" t="str">
        <f>VLOOKUP(E139,VIP!$A$2:$O17801,7,FALSE)</f>
        <v>Si</v>
      </c>
      <c r="I139" s="119" t="str">
        <f>VLOOKUP(E139,VIP!$A$2:$O9766,8,FALSE)</f>
        <v>Si</v>
      </c>
      <c r="J139" s="119" t="str">
        <f>VLOOKUP(E139,VIP!$A$2:$O9716,8,FALSE)</f>
        <v>Si</v>
      </c>
      <c r="K139" s="119" t="str">
        <f>VLOOKUP(E139,VIP!$A$2:$O13290,6,0)</f>
        <v>NO</v>
      </c>
      <c r="L139" s="155" t="s">
        <v>2221</v>
      </c>
      <c r="M139" s="117" t="s">
        <v>2458</v>
      </c>
      <c r="N139" s="117" t="s">
        <v>2465</v>
      </c>
      <c r="O139" s="153" t="s">
        <v>2467</v>
      </c>
      <c r="P139" s="139"/>
      <c r="Q139" s="117" t="s">
        <v>2221</v>
      </c>
    </row>
    <row r="140" spans="1:17" s="99" customFormat="1" ht="18" x14ac:dyDescent="0.25">
      <c r="A140" s="119" t="str">
        <f>VLOOKUP(E140,'LISTADO ATM'!$A$2:$C$900,3,0)</f>
        <v>DISTRITO NACIONAL</v>
      </c>
      <c r="B140" s="134" t="s">
        <v>2761</v>
      </c>
      <c r="C140" s="118">
        <v>44312.548090277778</v>
      </c>
      <c r="D140" s="118" t="s">
        <v>2182</v>
      </c>
      <c r="E140" s="120">
        <v>596</v>
      </c>
      <c r="F140" s="153" t="str">
        <f>VLOOKUP(E140,VIP!$A$2:$O12887,2,0)</f>
        <v>DRBR274</v>
      </c>
      <c r="G140" s="119" t="str">
        <f>VLOOKUP(E140,'LISTADO ATM'!$A$2:$B$899,2,0)</f>
        <v xml:space="preserve">ATM Autobanco Malecón Center </v>
      </c>
      <c r="H140" s="119" t="str">
        <f>VLOOKUP(E140,VIP!$A$2:$O17808,7,FALSE)</f>
        <v>Si</v>
      </c>
      <c r="I140" s="119" t="str">
        <f>VLOOKUP(E140,VIP!$A$2:$O9773,8,FALSE)</f>
        <v>Si</v>
      </c>
      <c r="J140" s="119" t="str">
        <f>VLOOKUP(E140,VIP!$A$2:$O9723,8,FALSE)</f>
        <v>Si</v>
      </c>
      <c r="K140" s="119" t="str">
        <f>VLOOKUP(E140,VIP!$A$2:$O13297,6,0)</f>
        <v>NO</v>
      </c>
      <c r="L140" s="155" t="s">
        <v>2221</v>
      </c>
      <c r="M140" s="117" t="s">
        <v>2458</v>
      </c>
      <c r="N140" s="117" t="s">
        <v>2499</v>
      </c>
      <c r="O140" s="153" t="s">
        <v>2467</v>
      </c>
      <c r="P140" s="139"/>
      <c r="Q140" s="117" t="s">
        <v>2221</v>
      </c>
    </row>
    <row r="141" spans="1:17" s="99" customFormat="1" ht="18" x14ac:dyDescent="0.25">
      <c r="A141" s="119" t="str">
        <f>VLOOKUP(E141,'LISTADO ATM'!$A$2:$C$900,3,0)</f>
        <v>DISTRITO NACIONAL</v>
      </c>
      <c r="B141" s="134" t="s">
        <v>2781</v>
      </c>
      <c r="C141" s="118">
        <v>44312.675520833334</v>
      </c>
      <c r="D141" s="118" t="s">
        <v>2182</v>
      </c>
      <c r="E141" s="120">
        <v>623</v>
      </c>
      <c r="F141" s="153" t="str">
        <f>VLOOKUP(E141,VIP!$A$2:$O12877,2,0)</f>
        <v>DRBR623</v>
      </c>
      <c r="G141" s="119" t="str">
        <f>VLOOKUP(E141,'LISTADO ATM'!$A$2:$B$899,2,0)</f>
        <v xml:space="preserve">ATM Operaciones Especiales (Manoguayabo) </v>
      </c>
      <c r="H141" s="119" t="str">
        <f>VLOOKUP(E141,VIP!$A$2:$O17798,7,FALSE)</f>
        <v>Si</v>
      </c>
      <c r="I141" s="119" t="str">
        <f>VLOOKUP(E141,VIP!$A$2:$O9763,8,FALSE)</f>
        <v>Si</v>
      </c>
      <c r="J141" s="119" t="str">
        <f>VLOOKUP(E141,VIP!$A$2:$O9713,8,FALSE)</f>
        <v>Si</v>
      </c>
      <c r="K141" s="119" t="str">
        <f>VLOOKUP(E141,VIP!$A$2:$O13287,6,0)</f>
        <v>No</v>
      </c>
      <c r="L141" s="155" t="s">
        <v>2221</v>
      </c>
      <c r="M141" s="117" t="s">
        <v>2458</v>
      </c>
      <c r="N141" s="117" t="s">
        <v>2465</v>
      </c>
      <c r="O141" s="153" t="s">
        <v>2467</v>
      </c>
      <c r="P141" s="139"/>
      <c r="Q141" s="117" t="s">
        <v>2221</v>
      </c>
    </row>
    <row r="142" spans="1:17" s="99" customFormat="1" ht="18" x14ac:dyDescent="0.25">
      <c r="A142" s="119" t="str">
        <f>VLOOKUP(E142,'LISTADO ATM'!$A$2:$C$900,3,0)</f>
        <v>NORTE</v>
      </c>
      <c r="B142" s="134" t="s">
        <v>2750</v>
      </c>
      <c r="C142" s="118">
        <v>44312.594386574077</v>
      </c>
      <c r="D142" s="118" t="s">
        <v>2183</v>
      </c>
      <c r="E142" s="120">
        <v>647</v>
      </c>
      <c r="F142" s="153" t="str">
        <f>VLOOKUP(E142,VIP!$A$2:$O12876,2,0)</f>
        <v>DRBR254</v>
      </c>
      <c r="G142" s="119" t="str">
        <f>VLOOKUP(E142,'LISTADO ATM'!$A$2:$B$899,2,0)</f>
        <v xml:space="preserve">ATM CORAASAN </v>
      </c>
      <c r="H142" s="119" t="str">
        <f>VLOOKUP(E142,VIP!$A$2:$O17797,7,FALSE)</f>
        <v>Si</v>
      </c>
      <c r="I142" s="119" t="str">
        <f>VLOOKUP(E142,VIP!$A$2:$O9762,8,FALSE)</f>
        <v>Si</v>
      </c>
      <c r="J142" s="119" t="str">
        <f>VLOOKUP(E142,VIP!$A$2:$O9712,8,FALSE)</f>
        <v>Si</v>
      </c>
      <c r="K142" s="119" t="str">
        <f>VLOOKUP(E142,VIP!$A$2:$O13286,6,0)</f>
        <v>NO</v>
      </c>
      <c r="L142" s="155" t="s">
        <v>2221</v>
      </c>
      <c r="M142" s="117" t="s">
        <v>2458</v>
      </c>
      <c r="N142" s="117" t="s">
        <v>2465</v>
      </c>
      <c r="O142" s="153" t="s">
        <v>2494</v>
      </c>
      <c r="P142" s="139"/>
      <c r="Q142" s="117" t="s">
        <v>2221</v>
      </c>
    </row>
    <row r="143" spans="1:17" s="99" customFormat="1" ht="18" x14ac:dyDescent="0.25">
      <c r="A143" s="119" t="str">
        <f>VLOOKUP(E143,'LISTADO ATM'!$A$2:$C$900,3,0)</f>
        <v>NORTE</v>
      </c>
      <c r="B143" s="134" t="s">
        <v>2637</v>
      </c>
      <c r="C143" s="118">
        <v>44311.435243055559</v>
      </c>
      <c r="D143" s="118" t="s">
        <v>2183</v>
      </c>
      <c r="E143" s="120">
        <v>666</v>
      </c>
      <c r="F143" s="153" t="str">
        <f>VLOOKUP(E143,VIP!$A$2:$O12843,2,0)</f>
        <v>DRBR666</v>
      </c>
      <c r="G143" s="119" t="str">
        <f>VLOOKUP(E143,'LISTADO ATM'!$A$2:$B$899,2,0)</f>
        <v>ATM S/M El Porvernir Libert</v>
      </c>
      <c r="H143" s="119" t="str">
        <f>VLOOKUP(E143,VIP!$A$2:$O17764,7,FALSE)</f>
        <v>N/A</v>
      </c>
      <c r="I143" s="119" t="str">
        <f>VLOOKUP(E143,VIP!$A$2:$O9729,8,FALSE)</f>
        <v>N/A</v>
      </c>
      <c r="J143" s="119" t="str">
        <f>VLOOKUP(E143,VIP!$A$2:$O9679,8,FALSE)</f>
        <v>N/A</v>
      </c>
      <c r="K143" s="119" t="str">
        <f>VLOOKUP(E143,VIP!$A$2:$O13253,6,0)</f>
        <v>N/A</v>
      </c>
      <c r="L143" s="155" t="s">
        <v>2221</v>
      </c>
      <c r="M143" s="117" t="s">
        <v>2458</v>
      </c>
      <c r="N143" s="117" t="s">
        <v>2465</v>
      </c>
      <c r="O143" s="153" t="s">
        <v>2494</v>
      </c>
      <c r="P143" s="139"/>
      <c r="Q143" s="117" t="s">
        <v>2221</v>
      </c>
    </row>
    <row r="144" spans="1:17" s="99" customFormat="1" ht="18" x14ac:dyDescent="0.25">
      <c r="A144" s="119" t="str">
        <f>VLOOKUP(E144,'LISTADO ATM'!$A$2:$C$900,3,0)</f>
        <v>ESTE</v>
      </c>
      <c r="B144" s="134" t="s">
        <v>2634</v>
      </c>
      <c r="C144" s="118">
        <v>44311.445509259262</v>
      </c>
      <c r="D144" s="118" t="s">
        <v>2182</v>
      </c>
      <c r="E144" s="120">
        <v>680</v>
      </c>
      <c r="F144" s="153" t="str">
        <f>VLOOKUP(E144,VIP!$A$2:$O12840,2,0)</f>
        <v>DRBR680</v>
      </c>
      <c r="G144" s="119" t="str">
        <f>VLOOKUP(E144,'LISTADO ATM'!$A$2:$B$899,2,0)</f>
        <v>ATM Hotel Royalton</v>
      </c>
      <c r="H144" s="119" t="str">
        <f>VLOOKUP(E144,VIP!$A$2:$O17761,7,FALSE)</f>
        <v>NO</v>
      </c>
      <c r="I144" s="119" t="str">
        <f>VLOOKUP(E144,VIP!$A$2:$O9726,8,FALSE)</f>
        <v>NO</v>
      </c>
      <c r="J144" s="119" t="str">
        <f>VLOOKUP(E144,VIP!$A$2:$O9676,8,FALSE)</f>
        <v>NO</v>
      </c>
      <c r="K144" s="119" t="str">
        <f>VLOOKUP(E144,VIP!$A$2:$O13250,6,0)</f>
        <v>NO</v>
      </c>
      <c r="L144" s="155" t="s">
        <v>2221</v>
      </c>
      <c r="M144" s="117" t="s">
        <v>2458</v>
      </c>
      <c r="N144" s="117" t="s">
        <v>2465</v>
      </c>
      <c r="O144" s="153" t="s">
        <v>2467</v>
      </c>
      <c r="P144" s="139"/>
      <c r="Q144" s="117" t="s">
        <v>2221</v>
      </c>
    </row>
    <row r="145" spans="1:17" s="99" customFormat="1" ht="18" x14ac:dyDescent="0.25">
      <c r="A145" s="119" t="str">
        <f>VLOOKUP(E145,'LISTADO ATM'!$A$2:$C$900,3,0)</f>
        <v>DISTRITO NACIONAL</v>
      </c>
      <c r="B145" s="134" t="s">
        <v>2600</v>
      </c>
      <c r="C145" s="118">
        <v>44310.69630787037</v>
      </c>
      <c r="D145" s="118" t="s">
        <v>2182</v>
      </c>
      <c r="E145" s="120">
        <v>707</v>
      </c>
      <c r="F145" s="153" t="str">
        <f>VLOOKUP(E145,VIP!$A$2:$O12830,2,0)</f>
        <v>DRBR707</v>
      </c>
      <c r="G145" s="119" t="str">
        <f>VLOOKUP(E145,'LISTADO ATM'!$A$2:$B$899,2,0)</f>
        <v xml:space="preserve">ATM IAD </v>
      </c>
      <c r="H145" s="119" t="str">
        <f>VLOOKUP(E145,VIP!$A$2:$O17751,7,FALSE)</f>
        <v>No</v>
      </c>
      <c r="I145" s="119" t="str">
        <f>VLOOKUP(E145,VIP!$A$2:$O9716,8,FALSE)</f>
        <v>No</v>
      </c>
      <c r="J145" s="119" t="str">
        <f>VLOOKUP(E145,VIP!$A$2:$O9666,8,FALSE)</f>
        <v>No</v>
      </c>
      <c r="K145" s="119" t="str">
        <f>VLOOKUP(E145,VIP!$A$2:$O13240,6,0)</f>
        <v>NO</v>
      </c>
      <c r="L145" s="155" t="s">
        <v>2221</v>
      </c>
      <c r="M145" s="117" t="s">
        <v>2458</v>
      </c>
      <c r="N145" s="117" t="s">
        <v>2465</v>
      </c>
      <c r="O145" s="153" t="s">
        <v>2467</v>
      </c>
      <c r="P145" s="139"/>
      <c r="Q145" s="117" t="s">
        <v>2221</v>
      </c>
    </row>
    <row r="146" spans="1:17" s="99" customFormat="1" ht="18" x14ac:dyDescent="0.25">
      <c r="A146" s="119" t="str">
        <f>VLOOKUP(E146,'LISTADO ATM'!$A$2:$C$900,3,0)</f>
        <v>NORTE</v>
      </c>
      <c r="B146" s="134" t="s">
        <v>2655</v>
      </c>
      <c r="C146" s="118">
        <v>44311.511990740742</v>
      </c>
      <c r="D146" s="118" t="s">
        <v>2183</v>
      </c>
      <c r="E146" s="120">
        <v>756</v>
      </c>
      <c r="F146" s="153" t="str">
        <f>VLOOKUP(E146,VIP!$A$2:$O12871,2,0)</f>
        <v>DRBR756</v>
      </c>
      <c r="G146" s="119" t="str">
        <f>VLOOKUP(E146,'LISTADO ATM'!$A$2:$B$899,2,0)</f>
        <v xml:space="preserve">ATM UNP Villa La Mata (Cotuí) </v>
      </c>
      <c r="H146" s="119" t="str">
        <f>VLOOKUP(E146,VIP!$A$2:$O17792,7,FALSE)</f>
        <v>Si</v>
      </c>
      <c r="I146" s="119" t="str">
        <f>VLOOKUP(E146,VIP!$A$2:$O9757,8,FALSE)</f>
        <v>Si</v>
      </c>
      <c r="J146" s="119" t="str">
        <f>VLOOKUP(E146,VIP!$A$2:$O9707,8,FALSE)</f>
        <v>Si</v>
      </c>
      <c r="K146" s="119" t="str">
        <f>VLOOKUP(E146,VIP!$A$2:$O13281,6,0)</f>
        <v>NO</v>
      </c>
      <c r="L146" s="155" t="s">
        <v>2221</v>
      </c>
      <c r="M146" s="117" t="s">
        <v>2458</v>
      </c>
      <c r="N146" s="117" t="s">
        <v>2465</v>
      </c>
      <c r="O146" s="153" t="s">
        <v>2494</v>
      </c>
      <c r="P146" s="139"/>
      <c r="Q146" s="117" t="s">
        <v>2221</v>
      </c>
    </row>
    <row r="147" spans="1:17" s="99" customFormat="1" ht="18" x14ac:dyDescent="0.25">
      <c r="A147" s="119" t="str">
        <f>VLOOKUP(E147,'LISTADO ATM'!$A$2:$C$900,3,0)</f>
        <v>DISTRITO NACIONAL</v>
      </c>
      <c r="B147" s="134">
        <v>335862866</v>
      </c>
      <c r="C147" s="118">
        <v>44308.709722222222</v>
      </c>
      <c r="D147" s="118" t="s">
        <v>2182</v>
      </c>
      <c r="E147" s="120">
        <v>812</v>
      </c>
      <c r="F147" s="153" t="str">
        <f>VLOOKUP(E147,VIP!$A$2:$O12845,2,0)</f>
        <v>DRBR812</v>
      </c>
      <c r="G147" s="119" t="str">
        <f>VLOOKUP(E147,'LISTADO ATM'!$A$2:$B$899,2,0)</f>
        <v xml:space="preserve">ATM Canasta del Pueblo </v>
      </c>
      <c r="H147" s="119" t="str">
        <f>VLOOKUP(E147,VIP!$A$2:$O17766,7,FALSE)</f>
        <v>Si</v>
      </c>
      <c r="I147" s="119" t="str">
        <f>VLOOKUP(E147,VIP!$A$2:$O9731,8,FALSE)</f>
        <v>Si</v>
      </c>
      <c r="J147" s="119" t="str">
        <f>VLOOKUP(E147,VIP!$A$2:$O9681,8,FALSE)</f>
        <v>Si</v>
      </c>
      <c r="K147" s="119" t="str">
        <f>VLOOKUP(E147,VIP!$A$2:$O13255,6,0)</f>
        <v>NO</v>
      </c>
      <c r="L147" s="155" t="s">
        <v>2221</v>
      </c>
      <c r="M147" s="117" t="s">
        <v>2458</v>
      </c>
      <c r="N147" s="117" t="s">
        <v>2465</v>
      </c>
      <c r="O147" s="153" t="s">
        <v>2467</v>
      </c>
      <c r="P147" s="139"/>
      <c r="Q147" s="117" t="s">
        <v>2221</v>
      </c>
    </row>
    <row r="148" spans="1:17" s="99" customFormat="1" ht="18" x14ac:dyDescent="0.25">
      <c r="A148" s="119" t="str">
        <f>VLOOKUP(E148,'LISTADO ATM'!$A$2:$C$900,3,0)</f>
        <v>DISTRITO NACIONAL</v>
      </c>
      <c r="B148" s="134" t="s">
        <v>2713</v>
      </c>
      <c r="C148" s="118">
        <v>44311.863888888889</v>
      </c>
      <c r="D148" s="118" t="s">
        <v>2182</v>
      </c>
      <c r="E148" s="120">
        <v>915</v>
      </c>
      <c r="F148" s="153" t="str">
        <f>VLOOKUP(E148,VIP!$A$2:$O12874,2,0)</f>
        <v>DRBR24F</v>
      </c>
      <c r="G148" s="119" t="str">
        <f>VLOOKUP(E148,'LISTADO ATM'!$A$2:$B$899,2,0)</f>
        <v xml:space="preserve">ATM Multicentro La Sirena Aut. Duarte </v>
      </c>
      <c r="H148" s="119" t="str">
        <f>VLOOKUP(E148,VIP!$A$2:$O17795,7,FALSE)</f>
        <v>Si</v>
      </c>
      <c r="I148" s="119" t="str">
        <f>VLOOKUP(E148,VIP!$A$2:$O9760,8,FALSE)</f>
        <v>Si</v>
      </c>
      <c r="J148" s="119" t="str">
        <f>VLOOKUP(E148,VIP!$A$2:$O9710,8,FALSE)</f>
        <v>Si</v>
      </c>
      <c r="K148" s="119" t="str">
        <f>VLOOKUP(E148,VIP!$A$2:$O13284,6,0)</f>
        <v>SI</v>
      </c>
      <c r="L148" s="155" t="s">
        <v>2221</v>
      </c>
      <c r="M148" s="117" t="s">
        <v>2458</v>
      </c>
      <c r="N148" s="117" t="s">
        <v>2465</v>
      </c>
      <c r="O148" s="153" t="s">
        <v>2467</v>
      </c>
      <c r="P148" s="139"/>
      <c r="Q148" s="117" t="s">
        <v>2221</v>
      </c>
    </row>
    <row r="149" spans="1:17" s="99" customFormat="1" ht="18" x14ac:dyDescent="0.25">
      <c r="A149" s="119" t="str">
        <f>VLOOKUP(E149,'LISTADO ATM'!$A$2:$C$900,3,0)</f>
        <v>DISTRITO NACIONAL</v>
      </c>
      <c r="B149" s="134">
        <v>335864435</v>
      </c>
      <c r="C149" s="118">
        <v>44310.497916666667</v>
      </c>
      <c r="D149" s="118" t="s">
        <v>2182</v>
      </c>
      <c r="E149" s="120">
        <v>938</v>
      </c>
      <c r="F149" s="153" t="str">
        <f>VLOOKUP(E149,VIP!$A$2:$O12846,2,0)</f>
        <v>DRBR938</v>
      </c>
      <c r="G149" s="119" t="str">
        <f>VLOOKUP(E149,'LISTADO ATM'!$A$2:$B$899,2,0)</f>
        <v xml:space="preserve">ATM Autobanco Oficina Filadelfia Plaza </v>
      </c>
      <c r="H149" s="119" t="str">
        <f>VLOOKUP(E149,VIP!$A$2:$O17767,7,FALSE)</f>
        <v>Si</v>
      </c>
      <c r="I149" s="119" t="str">
        <f>VLOOKUP(E149,VIP!$A$2:$O9732,8,FALSE)</f>
        <v>Si</v>
      </c>
      <c r="J149" s="119" t="str">
        <f>VLOOKUP(E149,VIP!$A$2:$O9682,8,FALSE)</f>
        <v>Si</v>
      </c>
      <c r="K149" s="119" t="str">
        <f>VLOOKUP(E149,VIP!$A$2:$O13256,6,0)</f>
        <v>NO</v>
      </c>
      <c r="L149" s="155" t="s">
        <v>2221</v>
      </c>
      <c r="M149" s="117" t="s">
        <v>2458</v>
      </c>
      <c r="N149" s="117" t="s">
        <v>2465</v>
      </c>
      <c r="O149" s="153" t="s">
        <v>2467</v>
      </c>
      <c r="P149" s="139"/>
      <c r="Q149" s="117" t="s">
        <v>2221</v>
      </c>
    </row>
    <row r="150" spans="1:17" s="99" customFormat="1" ht="18" x14ac:dyDescent="0.25">
      <c r="A150" s="119" t="str">
        <f>VLOOKUP(E150,'LISTADO ATM'!$A$2:$C$900,3,0)</f>
        <v>NORTE</v>
      </c>
      <c r="B150" s="134" t="s">
        <v>2783</v>
      </c>
      <c r="C150" s="118">
        <v>44312.673414351855</v>
      </c>
      <c r="D150" s="118" t="s">
        <v>2183</v>
      </c>
      <c r="E150" s="120">
        <v>64</v>
      </c>
      <c r="F150" s="153" t="str">
        <f>VLOOKUP(E150,VIP!$A$2:$O12879,2,0)</f>
        <v>DRBR064</v>
      </c>
      <c r="G150" s="119" t="str">
        <f>VLOOKUP(E150,'LISTADO ATM'!$A$2:$B$899,2,0)</f>
        <v xml:space="preserve">ATM COOPALINA (Cotuí) </v>
      </c>
      <c r="H150" s="119" t="str">
        <f>VLOOKUP(E150,VIP!$A$2:$O17800,7,FALSE)</f>
        <v>Si</v>
      </c>
      <c r="I150" s="119" t="str">
        <f>VLOOKUP(E150,VIP!$A$2:$O9765,8,FALSE)</f>
        <v>Si</v>
      </c>
      <c r="J150" s="119" t="str">
        <f>VLOOKUP(E150,VIP!$A$2:$O9715,8,FALSE)</f>
        <v>Si</v>
      </c>
      <c r="K150" s="119" t="str">
        <f>VLOOKUP(E150,VIP!$A$2:$O13289,6,0)</f>
        <v>NO</v>
      </c>
      <c r="L150" s="155" t="s">
        <v>2247</v>
      </c>
      <c r="M150" s="117" t="s">
        <v>2458</v>
      </c>
      <c r="N150" s="117" t="s">
        <v>2465</v>
      </c>
      <c r="O150" s="153" t="s">
        <v>2494</v>
      </c>
      <c r="P150" s="139"/>
      <c r="Q150" s="117" t="s">
        <v>2247</v>
      </c>
    </row>
    <row r="151" spans="1:17" s="99" customFormat="1" ht="18" x14ac:dyDescent="0.25">
      <c r="A151" s="119" t="str">
        <f>VLOOKUP(E151,'LISTADO ATM'!$A$2:$C$900,3,0)</f>
        <v>DISTRITO NACIONAL</v>
      </c>
      <c r="B151" s="134" t="s">
        <v>2780</v>
      </c>
      <c r="C151" s="118">
        <v>44312.676238425927</v>
      </c>
      <c r="D151" s="118" t="s">
        <v>2182</v>
      </c>
      <c r="E151" s="120">
        <v>816</v>
      </c>
      <c r="F151" s="153" t="str">
        <f>VLOOKUP(E151,VIP!$A$2:$O12876,2,0)</f>
        <v>DRBR816</v>
      </c>
      <c r="G151" s="119" t="str">
        <f>VLOOKUP(E151,'LISTADO ATM'!$A$2:$B$899,2,0)</f>
        <v xml:space="preserve">ATM Oficina Pedro Brand </v>
      </c>
      <c r="H151" s="119" t="str">
        <f>VLOOKUP(E151,VIP!$A$2:$O17797,7,FALSE)</f>
        <v>Si</v>
      </c>
      <c r="I151" s="119" t="str">
        <f>VLOOKUP(E151,VIP!$A$2:$O9762,8,FALSE)</f>
        <v>Si</v>
      </c>
      <c r="J151" s="119" t="str">
        <f>VLOOKUP(E151,VIP!$A$2:$O9712,8,FALSE)</f>
        <v>Si</v>
      </c>
      <c r="K151" s="119" t="str">
        <f>VLOOKUP(E151,VIP!$A$2:$O13286,6,0)</f>
        <v>NO</v>
      </c>
      <c r="L151" s="155" t="s">
        <v>2247</v>
      </c>
      <c r="M151" s="117" t="s">
        <v>2458</v>
      </c>
      <c r="N151" s="117" t="s">
        <v>2465</v>
      </c>
      <c r="O151" s="153" t="s">
        <v>2467</v>
      </c>
      <c r="P151" s="139"/>
      <c r="Q151" s="117" t="s">
        <v>2247</v>
      </c>
    </row>
    <row r="152" spans="1:17" s="99" customFormat="1" ht="18" x14ac:dyDescent="0.25">
      <c r="A152" s="119" t="str">
        <f>VLOOKUP(E152,'LISTADO ATM'!$A$2:$C$900,3,0)</f>
        <v>NORTE</v>
      </c>
      <c r="B152" s="134" t="s">
        <v>2649</v>
      </c>
      <c r="C152" s="118">
        <v>44311.384293981479</v>
      </c>
      <c r="D152" s="118" t="s">
        <v>2183</v>
      </c>
      <c r="E152" s="120">
        <v>877</v>
      </c>
      <c r="F152" s="153" t="str">
        <f>VLOOKUP(E152,VIP!$A$2:$O12861,2,0)</f>
        <v>DRBR877</v>
      </c>
      <c r="G152" s="119" t="str">
        <f>VLOOKUP(E152,'LISTADO ATM'!$A$2:$B$899,2,0)</f>
        <v xml:space="preserve">ATM Estación Los Samanes (Ranchito, La Vega) </v>
      </c>
      <c r="H152" s="119" t="str">
        <f>VLOOKUP(E152,VIP!$A$2:$O17782,7,FALSE)</f>
        <v>Si</v>
      </c>
      <c r="I152" s="119" t="str">
        <f>VLOOKUP(E152,VIP!$A$2:$O9747,8,FALSE)</f>
        <v>Si</v>
      </c>
      <c r="J152" s="119" t="str">
        <f>VLOOKUP(E152,VIP!$A$2:$O9697,8,FALSE)</f>
        <v>Si</v>
      </c>
      <c r="K152" s="119" t="str">
        <f>VLOOKUP(E152,VIP!$A$2:$O13271,6,0)</f>
        <v>NO</v>
      </c>
      <c r="L152" s="155" t="s">
        <v>2247</v>
      </c>
      <c r="M152" s="117" t="s">
        <v>2458</v>
      </c>
      <c r="N152" s="117" t="s">
        <v>2465</v>
      </c>
      <c r="O152" s="153" t="s">
        <v>2494</v>
      </c>
      <c r="P152" s="139"/>
      <c r="Q152" s="117" t="s">
        <v>2247</v>
      </c>
    </row>
    <row r="153" spans="1:17" s="99" customFormat="1" ht="18" x14ac:dyDescent="0.25">
      <c r="A153" s="119" t="str">
        <f>VLOOKUP(E153,'LISTADO ATM'!$A$2:$C$900,3,0)</f>
        <v>DISTRITO NACIONAL</v>
      </c>
      <c r="B153" s="134" t="s">
        <v>2782</v>
      </c>
      <c r="C153" s="118">
        <v>44312.675127314818</v>
      </c>
      <c r="D153" s="118" t="s">
        <v>2182</v>
      </c>
      <c r="E153" s="120">
        <v>929</v>
      </c>
      <c r="F153" s="153" t="str">
        <f>VLOOKUP(E153,VIP!$A$2:$O12878,2,0)</f>
        <v>DRBR929</v>
      </c>
      <c r="G153" s="119" t="str">
        <f>VLOOKUP(E153,'LISTADO ATM'!$A$2:$B$899,2,0)</f>
        <v>ATM Autoservicio Nacional El Conde</v>
      </c>
      <c r="H153" s="119" t="str">
        <f>VLOOKUP(E153,VIP!$A$2:$O17799,7,FALSE)</f>
        <v>Si</v>
      </c>
      <c r="I153" s="119" t="str">
        <f>VLOOKUP(E153,VIP!$A$2:$O9764,8,FALSE)</f>
        <v>Si</v>
      </c>
      <c r="J153" s="119" t="str">
        <f>VLOOKUP(E153,VIP!$A$2:$O9714,8,FALSE)</f>
        <v>Si</v>
      </c>
      <c r="K153" s="119" t="str">
        <f>VLOOKUP(E153,VIP!$A$2:$O13288,6,0)</f>
        <v>NO</v>
      </c>
      <c r="L153" s="155" t="s">
        <v>2247</v>
      </c>
      <c r="M153" s="117" t="s">
        <v>2458</v>
      </c>
      <c r="N153" s="117" t="s">
        <v>2465</v>
      </c>
      <c r="O153" s="153" t="s">
        <v>2467</v>
      </c>
      <c r="P153" s="139"/>
      <c r="Q153" s="117" t="s">
        <v>2247</v>
      </c>
    </row>
    <row r="154" spans="1:17" s="99" customFormat="1" ht="18" x14ac:dyDescent="0.25">
      <c r="A154" s="119" t="str">
        <f>VLOOKUP(E154,'LISTADO ATM'!$A$2:$C$900,3,0)</f>
        <v>DISTRITO NACIONAL</v>
      </c>
      <c r="B154" s="134" t="s">
        <v>2647</v>
      </c>
      <c r="C154" s="118">
        <v>44311.386307870373</v>
      </c>
      <c r="D154" s="118" t="s">
        <v>2485</v>
      </c>
      <c r="E154" s="120">
        <v>743</v>
      </c>
      <c r="F154" s="153" t="str">
        <f>VLOOKUP(E154,VIP!$A$2:$O12859,2,0)</f>
        <v>DRBR287</v>
      </c>
      <c r="G154" s="119" t="str">
        <f>VLOOKUP(E154,'LISTADO ATM'!$A$2:$B$899,2,0)</f>
        <v xml:space="preserve">ATM Oficina Los Frailes </v>
      </c>
      <c r="H154" s="119" t="str">
        <f>VLOOKUP(E154,VIP!$A$2:$O17780,7,FALSE)</f>
        <v>Si</v>
      </c>
      <c r="I154" s="119" t="str">
        <f>VLOOKUP(E154,VIP!$A$2:$O9745,8,FALSE)</f>
        <v>Si</v>
      </c>
      <c r="J154" s="119" t="str">
        <f>VLOOKUP(E154,VIP!$A$2:$O9695,8,FALSE)</f>
        <v>Si</v>
      </c>
      <c r="K154" s="119" t="str">
        <f>VLOOKUP(E154,VIP!$A$2:$O13269,6,0)</f>
        <v>SI</v>
      </c>
      <c r="L154" s="155" t="s">
        <v>2515</v>
      </c>
      <c r="M154" s="117" t="s">
        <v>2458</v>
      </c>
      <c r="N154" s="117" t="s">
        <v>2465</v>
      </c>
      <c r="O154" s="153" t="s">
        <v>2585</v>
      </c>
      <c r="P154" s="139"/>
      <c r="Q154" s="117" t="s">
        <v>2515</v>
      </c>
    </row>
    <row r="155" spans="1:17" s="99" customFormat="1" ht="18" x14ac:dyDescent="0.25">
      <c r="A155" s="119" t="str">
        <f>VLOOKUP(E155,'LISTADO ATM'!$A$2:$C$900,3,0)</f>
        <v>DISTRITO NACIONAL</v>
      </c>
      <c r="B155" s="134" t="s">
        <v>2628</v>
      </c>
      <c r="C155" s="118">
        <v>44311.229907407411</v>
      </c>
      <c r="D155" s="118" t="s">
        <v>2485</v>
      </c>
      <c r="E155" s="120">
        <v>946</v>
      </c>
      <c r="F155" s="153" t="str">
        <f>VLOOKUP(E155,VIP!$A$2:$O12835,2,0)</f>
        <v>DRBR24R</v>
      </c>
      <c r="G155" s="119" t="str">
        <f>VLOOKUP(E155,'LISTADO ATM'!$A$2:$B$899,2,0)</f>
        <v xml:space="preserve">ATM Oficina Núñez de Cáceres I </v>
      </c>
      <c r="H155" s="119" t="str">
        <f>VLOOKUP(E155,VIP!$A$2:$O17756,7,FALSE)</f>
        <v>Si</v>
      </c>
      <c r="I155" s="119" t="str">
        <f>VLOOKUP(E155,VIP!$A$2:$O9721,8,FALSE)</f>
        <v>Si</v>
      </c>
      <c r="J155" s="119" t="str">
        <f>VLOOKUP(E155,VIP!$A$2:$O9671,8,FALSE)</f>
        <v>Si</v>
      </c>
      <c r="K155" s="119" t="str">
        <f>VLOOKUP(E155,VIP!$A$2:$O13245,6,0)</f>
        <v>NO</v>
      </c>
      <c r="L155" s="155" t="s">
        <v>2515</v>
      </c>
      <c r="M155" s="117" t="s">
        <v>2458</v>
      </c>
      <c r="N155" s="117" t="s">
        <v>2465</v>
      </c>
      <c r="O155" s="153" t="s">
        <v>2486</v>
      </c>
      <c r="P155" s="139"/>
      <c r="Q155" s="117" t="s">
        <v>2515</v>
      </c>
    </row>
    <row r="156" spans="1:17" s="99" customFormat="1" ht="18" x14ac:dyDescent="0.25">
      <c r="A156" s="119" t="str">
        <f>VLOOKUP(E156,'LISTADO ATM'!$A$2:$C$900,3,0)</f>
        <v>ESTE</v>
      </c>
      <c r="B156" s="134" t="s">
        <v>2749</v>
      </c>
      <c r="C156" s="118">
        <v>44312.598483796297</v>
      </c>
      <c r="D156" s="118" t="s">
        <v>2461</v>
      </c>
      <c r="E156" s="120">
        <v>211</v>
      </c>
      <c r="F156" s="153" t="str">
        <f>VLOOKUP(E156,VIP!$A$2:$O12875,2,0)</f>
        <v>DRBR211</v>
      </c>
      <c r="G156" s="119" t="str">
        <f>VLOOKUP(E156,'LISTADO ATM'!$A$2:$B$899,2,0)</f>
        <v xml:space="preserve">ATM Oficina La Romana I </v>
      </c>
      <c r="H156" s="119" t="str">
        <f>VLOOKUP(E156,VIP!$A$2:$O17796,7,FALSE)</f>
        <v>Si</v>
      </c>
      <c r="I156" s="119" t="str">
        <f>VLOOKUP(E156,VIP!$A$2:$O9761,8,FALSE)</f>
        <v>Si</v>
      </c>
      <c r="J156" s="119" t="str">
        <f>VLOOKUP(E156,VIP!$A$2:$O9711,8,FALSE)</f>
        <v>Si</v>
      </c>
      <c r="K156" s="119" t="str">
        <f>VLOOKUP(E156,VIP!$A$2:$O13285,6,0)</f>
        <v>NO</v>
      </c>
      <c r="L156" s="155" t="s">
        <v>2518</v>
      </c>
      <c r="M156" s="117" t="s">
        <v>2458</v>
      </c>
      <c r="N156" s="117" t="s">
        <v>2465</v>
      </c>
      <c r="O156" s="153" t="s">
        <v>2466</v>
      </c>
      <c r="P156" s="139"/>
      <c r="Q156" s="117" t="s">
        <v>2518</v>
      </c>
    </row>
    <row r="157" spans="1:17" s="99" customFormat="1" ht="18" x14ac:dyDescent="0.25">
      <c r="A157" s="119" t="str">
        <f>VLOOKUP(E157,'LISTADO ATM'!$A$2:$C$900,3,0)</f>
        <v>DISTRITO NACIONAL</v>
      </c>
      <c r="B157" s="134" t="s">
        <v>2757</v>
      </c>
      <c r="C157" s="118">
        <v>44312.583009259259</v>
      </c>
      <c r="D157" s="118" t="s">
        <v>2461</v>
      </c>
      <c r="E157" s="120">
        <v>241</v>
      </c>
      <c r="F157" s="153" t="str">
        <f>VLOOKUP(E157,VIP!$A$2:$O12883,2,0)</f>
        <v>DRBR241</v>
      </c>
      <c r="G157" s="119" t="str">
        <f>VLOOKUP(E157,'LISTADO ATM'!$A$2:$B$899,2,0)</f>
        <v xml:space="preserve">ATM Palacio Nacional (Presidencia) </v>
      </c>
      <c r="H157" s="119" t="str">
        <f>VLOOKUP(E157,VIP!$A$2:$O17804,7,FALSE)</f>
        <v>Si</v>
      </c>
      <c r="I157" s="119" t="str">
        <f>VLOOKUP(E157,VIP!$A$2:$O9769,8,FALSE)</f>
        <v>Si</v>
      </c>
      <c r="J157" s="119" t="str">
        <f>VLOOKUP(E157,VIP!$A$2:$O9719,8,FALSE)</f>
        <v>Si</v>
      </c>
      <c r="K157" s="119" t="str">
        <f>VLOOKUP(E157,VIP!$A$2:$O13293,6,0)</f>
        <v>NO</v>
      </c>
      <c r="L157" s="155" t="s">
        <v>2518</v>
      </c>
      <c r="M157" s="117" t="s">
        <v>2458</v>
      </c>
      <c r="N157" s="117" t="s">
        <v>2465</v>
      </c>
      <c r="O157" s="153" t="s">
        <v>2466</v>
      </c>
      <c r="P157" s="139"/>
      <c r="Q157" s="117" t="s">
        <v>2518</v>
      </c>
    </row>
    <row r="158" spans="1:17" s="99" customFormat="1" ht="18" x14ac:dyDescent="0.25">
      <c r="A158" s="119" t="str">
        <f>VLOOKUP(E158,'LISTADO ATM'!$A$2:$C$900,3,0)</f>
        <v>NORTE</v>
      </c>
      <c r="B158" s="134" t="s">
        <v>2711</v>
      </c>
      <c r="C158" s="118">
        <v>44311.92732638889</v>
      </c>
      <c r="D158" s="118" t="s">
        <v>2485</v>
      </c>
      <c r="E158" s="120">
        <v>383</v>
      </c>
      <c r="F158" s="153" t="str">
        <f>VLOOKUP(E158,VIP!$A$2:$O12872,2,0)</f>
        <v>DRBR383</v>
      </c>
      <c r="G158" s="119" t="str">
        <f>VLOOKUP(E158,'LISTADO ATM'!$A$2:$B$899,2,0)</f>
        <v>ATM S/M Daniel (Dajabón)</v>
      </c>
      <c r="H158" s="119" t="str">
        <f>VLOOKUP(E158,VIP!$A$2:$O17793,7,FALSE)</f>
        <v>N/A</v>
      </c>
      <c r="I158" s="119" t="str">
        <f>VLOOKUP(E158,VIP!$A$2:$O9758,8,FALSE)</f>
        <v>N/A</v>
      </c>
      <c r="J158" s="119" t="str">
        <f>VLOOKUP(E158,VIP!$A$2:$O9708,8,FALSE)</f>
        <v>N/A</v>
      </c>
      <c r="K158" s="119" t="str">
        <f>VLOOKUP(E158,VIP!$A$2:$O13282,6,0)</f>
        <v>N/A</v>
      </c>
      <c r="L158" s="155" t="s">
        <v>2518</v>
      </c>
      <c r="M158" s="117" t="s">
        <v>2458</v>
      </c>
      <c r="N158" s="117" t="s">
        <v>2465</v>
      </c>
      <c r="O158" s="153" t="s">
        <v>2486</v>
      </c>
      <c r="P158" s="139"/>
      <c r="Q158" s="117" t="s">
        <v>2518</v>
      </c>
    </row>
    <row r="159" spans="1:17" s="99" customFormat="1" ht="18" x14ac:dyDescent="0.25">
      <c r="A159" s="119" t="str">
        <f>VLOOKUP(E159,'LISTADO ATM'!$A$2:$C$900,3,0)</f>
        <v>NORTE</v>
      </c>
      <c r="B159" s="134" t="s">
        <v>2684</v>
      </c>
      <c r="C159" s="118">
        <v>44311.786365740743</v>
      </c>
      <c r="D159" s="118" t="s">
        <v>2485</v>
      </c>
      <c r="E159" s="120">
        <v>396</v>
      </c>
      <c r="F159" s="153" t="str">
        <f>VLOOKUP(E159,VIP!$A$2:$O12872,2,0)</f>
        <v>DRBR396</v>
      </c>
      <c r="G159" s="119" t="str">
        <f>VLOOKUP(E159,'LISTADO ATM'!$A$2:$B$899,2,0)</f>
        <v xml:space="preserve">ATM Oficina Plaza Ulloa (La Fuente) </v>
      </c>
      <c r="H159" s="119" t="str">
        <f>VLOOKUP(E159,VIP!$A$2:$O17793,7,FALSE)</f>
        <v>Si</v>
      </c>
      <c r="I159" s="119" t="str">
        <f>VLOOKUP(E159,VIP!$A$2:$O9758,8,FALSE)</f>
        <v>Si</v>
      </c>
      <c r="J159" s="119" t="str">
        <f>VLOOKUP(E159,VIP!$A$2:$O9708,8,FALSE)</f>
        <v>Si</v>
      </c>
      <c r="K159" s="119" t="str">
        <f>VLOOKUP(E159,VIP!$A$2:$O13282,6,0)</f>
        <v>NO</v>
      </c>
      <c r="L159" s="155" t="s">
        <v>2518</v>
      </c>
      <c r="M159" s="117" t="s">
        <v>2458</v>
      </c>
      <c r="N159" s="117" t="s">
        <v>2465</v>
      </c>
      <c r="O159" s="153" t="s">
        <v>2486</v>
      </c>
      <c r="P159" s="139"/>
      <c r="Q159" s="117" t="s">
        <v>2518</v>
      </c>
    </row>
    <row r="160" spans="1:17" s="99" customFormat="1" ht="18" x14ac:dyDescent="0.25">
      <c r="A160" s="119" t="str">
        <f>VLOOKUP(E160,'LISTADO ATM'!$A$2:$C$900,3,0)</f>
        <v>ESTE</v>
      </c>
      <c r="B160" s="134" t="s">
        <v>2748</v>
      </c>
      <c r="C160" s="118">
        <v>44312.601307870369</v>
      </c>
      <c r="D160" s="118" t="s">
        <v>2461</v>
      </c>
      <c r="E160" s="120">
        <v>608</v>
      </c>
      <c r="F160" s="153" t="str">
        <f>VLOOKUP(E160,VIP!$A$2:$O12874,2,0)</f>
        <v>DRBR305</v>
      </c>
      <c r="G160" s="119" t="str">
        <f>VLOOKUP(E160,'LISTADO ATM'!$A$2:$B$899,2,0)</f>
        <v xml:space="preserve">ATM Oficina Jumbo (San Pedro) </v>
      </c>
      <c r="H160" s="119" t="str">
        <f>VLOOKUP(E160,VIP!$A$2:$O17795,7,FALSE)</f>
        <v>Si</v>
      </c>
      <c r="I160" s="119" t="str">
        <f>VLOOKUP(E160,VIP!$A$2:$O9760,8,FALSE)</f>
        <v>Si</v>
      </c>
      <c r="J160" s="119" t="str">
        <f>VLOOKUP(E160,VIP!$A$2:$O9710,8,FALSE)</f>
        <v>Si</v>
      </c>
      <c r="K160" s="119" t="str">
        <f>VLOOKUP(E160,VIP!$A$2:$O13284,6,0)</f>
        <v>SI</v>
      </c>
      <c r="L160" s="155" t="s">
        <v>2518</v>
      </c>
      <c r="M160" s="117" t="s">
        <v>2458</v>
      </c>
      <c r="N160" s="117" t="s">
        <v>2465</v>
      </c>
      <c r="O160" s="153" t="s">
        <v>2466</v>
      </c>
      <c r="P160" s="139"/>
      <c r="Q160" s="117" t="s">
        <v>2518</v>
      </c>
    </row>
    <row r="161" spans="1:17" s="99" customFormat="1" ht="18" x14ac:dyDescent="0.25">
      <c r="A161" s="119" t="str">
        <f>VLOOKUP(E161,'LISTADO ATM'!$A$2:$C$900,3,0)</f>
        <v>ESTE</v>
      </c>
      <c r="B161" s="134" t="s">
        <v>2762</v>
      </c>
      <c r="C161" s="118">
        <v>44312.54587962963</v>
      </c>
      <c r="D161" s="118" t="s">
        <v>2461</v>
      </c>
      <c r="E161" s="120">
        <v>843</v>
      </c>
      <c r="F161" s="153" t="str">
        <f>VLOOKUP(E161,VIP!$A$2:$O12888,2,0)</f>
        <v>DRBR843</v>
      </c>
      <c r="G161" s="119" t="str">
        <f>VLOOKUP(E161,'LISTADO ATM'!$A$2:$B$899,2,0)</f>
        <v xml:space="preserve">ATM Oficina Romana Centro </v>
      </c>
      <c r="H161" s="119" t="str">
        <f>VLOOKUP(E161,VIP!$A$2:$O17809,7,FALSE)</f>
        <v>Si</v>
      </c>
      <c r="I161" s="119" t="str">
        <f>VLOOKUP(E161,VIP!$A$2:$O9774,8,FALSE)</f>
        <v>Si</v>
      </c>
      <c r="J161" s="119" t="str">
        <f>VLOOKUP(E161,VIP!$A$2:$O9724,8,FALSE)</f>
        <v>Si</v>
      </c>
      <c r="K161" s="119" t="str">
        <f>VLOOKUP(E161,VIP!$A$2:$O13298,6,0)</f>
        <v>NO</v>
      </c>
      <c r="L161" s="155" t="s">
        <v>2518</v>
      </c>
      <c r="M161" s="117" t="s">
        <v>2458</v>
      </c>
      <c r="N161" s="117" t="s">
        <v>2465</v>
      </c>
      <c r="O161" s="153" t="s">
        <v>2466</v>
      </c>
      <c r="P161" s="139"/>
      <c r="Q161" s="117" t="s">
        <v>2518</v>
      </c>
    </row>
    <row r="162" spans="1:17" s="99" customFormat="1" ht="18" x14ac:dyDescent="0.25">
      <c r="A162" s="119" t="str">
        <f>VLOOKUP(E162,'LISTADO ATM'!$A$2:$C$900,3,0)</f>
        <v>ESTE</v>
      </c>
      <c r="B162" s="134" t="s">
        <v>2731</v>
      </c>
      <c r="C162" s="118">
        <v>44312.414675925924</v>
      </c>
      <c r="D162" s="118" t="s">
        <v>2461</v>
      </c>
      <c r="E162" s="120">
        <v>912</v>
      </c>
      <c r="F162" s="153" t="str">
        <f>VLOOKUP(E162,VIP!$A$2:$O12878,2,0)</f>
        <v>DRBR973</v>
      </c>
      <c r="G162" s="119" t="str">
        <f>VLOOKUP(E162,'LISTADO ATM'!$A$2:$B$899,2,0)</f>
        <v xml:space="preserve">ATM Oficina San Pedro II </v>
      </c>
      <c r="H162" s="119" t="str">
        <f>VLOOKUP(E162,VIP!$A$2:$O17799,7,FALSE)</f>
        <v>Si</v>
      </c>
      <c r="I162" s="119" t="str">
        <f>VLOOKUP(E162,VIP!$A$2:$O9764,8,FALSE)</f>
        <v>Si</v>
      </c>
      <c r="J162" s="119" t="str">
        <f>VLOOKUP(E162,VIP!$A$2:$O9714,8,FALSE)</f>
        <v>Si</v>
      </c>
      <c r="K162" s="119" t="str">
        <f>VLOOKUP(E162,VIP!$A$2:$O13288,6,0)</f>
        <v>SI</v>
      </c>
      <c r="L162" s="155" t="s">
        <v>2518</v>
      </c>
      <c r="M162" s="117" t="s">
        <v>2458</v>
      </c>
      <c r="N162" s="117" t="s">
        <v>2465</v>
      </c>
      <c r="O162" s="153" t="s">
        <v>2466</v>
      </c>
      <c r="P162" s="139"/>
      <c r="Q162" s="117" t="s">
        <v>2518</v>
      </c>
    </row>
    <row r="163" spans="1:17" s="99" customFormat="1" ht="18" x14ac:dyDescent="0.25">
      <c r="A163" s="119" t="str">
        <f>VLOOKUP(E163,'LISTADO ATM'!$A$2:$C$900,3,0)</f>
        <v>DISTRITO NACIONAL</v>
      </c>
      <c r="B163" s="134" t="s">
        <v>2805</v>
      </c>
      <c r="C163" s="118">
        <v>44312.623194444444</v>
      </c>
      <c r="D163" s="118" t="s">
        <v>2461</v>
      </c>
      <c r="E163" s="120">
        <v>13</v>
      </c>
      <c r="F163" s="153" t="str">
        <f>VLOOKUP(E163,VIP!$A$2:$O12901,2,0)</f>
        <v>DRBR013</v>
      </c>
      <c r="G163" s="119" t="str">
        <f>VLOOKUP(E163,'LISTADO ATM'!$A$2:$B$899,2,0)</f>
        <v xml:space="preserve">ATM CDEEE </v>
      </c>
      <c r="H163" s="119" t="str">
        <f>VLOOKUP(E163,VIP!$A$2:$O17822,7,FALSE)</f>
        <v>Si</v>
      </c>
      <c r="I163" s="119" t="str">
        <f>VLOOKUP(E163,VIP!$A$2:$O9787,8,FALSE)</f>
        <v>Si</v>
      </c>
      <c r="J163" s="119" t="str">
        <f>VLOOKUP(E163,VIP!$A$2:$O9737,8,FALSE)</f>
        <v>Si</v>
      </c>
      <c r="K163" s="119" t="str">
        <f>VLOOKUP(E163,VIP!$A$2:$O13311,6,0)</f>
        <v>NO</v>
      </c>
      <c r="L163" s="155" t="s">
        <v>2680</v>
      </c>
      <c r="M163" s="117" t="s">
        <v>2458</v>
      </c>
      <c r="N163" s="117" t="s">
        <v>2465</v>
      </c>
      <c r="O163" s="153" t="s">
        <v>2466</v>
      </c>
      <c r="P163" s="139"/>
      <c r="Q163" s="117" t="s">
        <v>2680</v>
      </c>
    </row>
    <row r="164" spans="1:17" s="99" customFormat="1" ht="18" x14ac:dyDescent="0.25">
      <c r="A164" s="119" t="str">
        <f>VLOOKUP(E164,'LISTADO ATM'!$A$2:$C$900,3,0)</f>
        <v>DISTRITO NACIONAL</v>
      </c>
      <c r="B164" s="134" t="s">
        <v>2806</v>
      </c>
      <c r="C164" s="118">
        <v>44312.621539351851</v>
      </c>
      <c r="D164" s="118" t="s">
        <v>2461</v>
      </c>
      <c r="E164" s="120">
        <v>336</v>
      </c>
      <c r="F164" s="153" t="str">
        <f>VLOOKUP(E164,VIP!$A$2:$O12902,2,0)</f>
        <v>DRBR336</v>
      </c>
      <c r="G164" s="119" t="str">
        <f>VLOOKUP(E164,'LISTADO ATM'!$A$2:$B$899,2,0)</f>
        <v>ATM Instituto Nacional de Cancer (incart)</v>
      </c>
      <c r="H164" s="119" t="str">
        <f>VLOOKUP(E164,VIP!$A$2:$O17823,7,FALSE)</f>
        <v>Si</v>
      </c>
      <c r="I164" s="119" t="str">
        <f>VLOOKUP(E164,VIP!$A$2:$O9788,8,FALSE)</f>
        <v>Si</v>
      </c>
      <c r="J164" s="119" t="str">
        <f>VLOOKUP(E164,VIP!$A$2:$O9738,8,FALSE)</f>
        <v>Si</v>
      </c>
      <c r="K164" s="119" t="str">
        <f>VLOOKUP(E164,VIP!$A$2:$O13312,6,0)</f>
        <v>NO</v>
      </c>
      <c r="L164" s="155" t="s">
        <v>2680</v>
      </c>
      <c r="M164" s="117" t="s">
        <v>2458</v>
      </c>
      <c r="N164" s="117" t="s">
        <v>2465</v>
      </c>
      <c r="O164" s="153" t="s">
        <v>2466</v>
      </c>
      <c r="P164" s="139"/>
      <c r="Q164" s="117" t="s">
        <v>2680</v>
      </c>
    </row>
    <row r="165" spans="1:17" s="99" customFormat="1" ht="18" x14ac:dyDescent="0.25">
      <c r="A165" s="119" t="str">
        <f>VLOOKUP(E165,'LISTADO ATM'!$A$2:$C$900,3,0)</f>
        <v>DISTRITO NACIONAL</v>
      </c>
      <c r="B165" s="134" t="s">
        <v>2796</v>
      </c>
      <c r="C165" s="118">
        <v>44312.662847222222</v>
      </c>
      <c r="D165" s="118" t="s">
        <v>2461</v>
      </c>
      <c r="E165" s="120">
        <v>568</v>
      </c>
      <c r="F165" s="153" t="str">
        <f>VLOOKUP(E165,VIP!$A$2:$O12892,2,0)</f>
        <v>DRBR01F</v>
      </c>
      <c r="G165" s="119" t="str">
        <f>VLOOKUP(E165,'LISTADO ATM'!$A$2:$B$899,2,0)</f>
        <v xml:space="preserve">ATM Ministerio de Educación </v>
      </c>
      <c r="H165" s="119" t="str">
        <f>VLOOKUP(E165,VIP!$A$2:$O17813,7,FALSE)</f>
        <v>Si</v>
      </c>
      <c r="I165" s="119" t="str">
        <f>VLOOKUP(E165,VIP!$A$2:$O9778,8,FALSE)</f>
        <v>Si</v>
      </c>
      <c r="J165" s="119" t="str">
        <f>VLOOKUP(E165,VIP!$A$2:$O9728,8,FALSE)</f>
        <v>Si</v>
      </c>
      <c r="K165" s="119" t="str">
        <f>VLOOKUP(E165,VIP!$A$2:$O13302,6,0)</f>
        <v>NO</v>
      </c>
      <c r="L165" s="155" t="s">
        <v>2680</v>
      </c>
      <c r="M165" s="117" t="s">
        <v>2458</v>
      </c>
      <c r="N165" s="117" t="s">
        <v>2465</v>
      </c>
      <c r="O165" s="153" t="s">
        <v>2466</v>
      </c>
      <c r="P165" s="139"/>
      <c r="Q165" s="117" t="s">
        <v>2680</v>
      </c>
    </row>
    <row r="166" spans="1:17" s="99" customFormat="1" ht="18" x14ac:dyDescent="0.25">
      <c r="A166" s="119" t="str">
        <f>VLOOKUP(E166,'LISTADO ATM'!$A$2:$C$900,3,0)</f>
        <v>NORTE</v>
      </c>
      <c r="B166" s="134" t="s">
        <v>2798</v>
      </c>
      <c r="C166" s="118">
        <v>44312.660682870373</v>
      </c>
      <c r="D166" s="118" t="s">
        <v>2461</v>
      </c>
      <c r="E166" s="120">
        <v>689</v>
      </c>
      <c r="F166" s="153" t="str">
        <f>VLOOKUP(E166,VIP!$A$2:$O12894,2,0)</f>
        <v>DRBR689</v>
      </c>
      <c r="G166" s="119" t="str">
        <f>VLOOKUP(E166,'LISTADO ATM'!$A$2:$B$899,2,0)</f>
        <v>ATM Eco Petroleo Villa Gonzalez</v>
      </c>
      <c r="H166" s="119" t="str">
        <f>VLOOKUP(E166,VIP!$A$2:$O17815,7,FALSE)</f>
        <v>NO</v>
      </c>
      <c r="I166" s="119" t="str">
        <f>VLOOKUP(E166,VIP!$A$2:$O9780,8,FALSE)</f>
        <v>NO</v>
      </c>
      <c r="J166" s="119" t="str">
        <f>VLOOKUP(E166,VIP!$A$2:$O9730,8,FALSE)</f>
        <v>NO</v>
      </c>
      <c r="K166" s="119" t="str">
        <f>VLOOKUP(E166,VIP!$A$2:$O13304,6,0)</f>
        <v>NO</v>
      </c>
      <c r="L166" s="155" t="s">
        <v>2680</v>
      </c>
      <c r="M166" s="117" t="s">
        <v>2458</v>
      </c>
      <c r="N166" s="117" t="s">
        <v>2465</v>
      </c>
      <c r="O166" s="153" t="s">
        <v>2466</v>
      </c>
      <c r="P166" s="139"/>
      <c r="Q166" s="117" t="s">
        <v>2680</v>
      </c>
    </row>
    <row r="167" spans="1:17" s="99" customFormat="1" ht="18" x14ac:dyDescent="0.25">
      <c r="A167" s="119" t="str">
        <f>VLOOKUP(E167,'LISTADO ATM'!$A$2:$C$900,3,0)</f>
        <v>DISTRITO NACIONAL</v>
      </c>
      <c r="B167" s="134" t="s">
        <v>2808</v>
      </c>
      <c r="C167" s="118">
        <v>44312.608506944445</v>
      </c>
      <c r="D167" s="118" t="s">
        <v>2461</v>
      </c>
      <c r="E167" s="120">
        <v>724</v>
      </c>
      <c r="F167" s="153" t="str">
        <f>VLOOKUP(E167,VIP!$A$2:$O12904,2,0)</f>
        <v>DRBR997</v>
      </c>
      <c r="G167" s="119" t="str">
        <f>VLOOKUP(E167,'LISTADO ATM'!$A$2:$B$899,2,0)</f>
        <v xml:space="preserve">ATM El Huacal I </v>
      </c>
      <c r="H167" s="119" t="str">
        <f>VLOOKUP(E167,VIP!$A$2:$O17825,7,FALSE)</f>
        <v>Si</v>
      </c>
      <c r="I167" s="119" t="str">
        <f>VLOOKUP(E167,VIP!$A$2:$O9790,8,FALSE)</f>
        <v>Si</v>
      </c>
      <c r="J167" s="119" t="str">
        <f>VLOOKUP(E167,VIP!$A$2:$O9740,8,FALSE)</f>
        <v>Si</v>
      </c>
      <c r="K167" s="119" t="str">
        <f>VLOOKUP(E167,VIP!$A$2:$O13314,6,0)</f>
        <v>NO</v>
      </c>
      <c r="L167" s="155" t="s">
        <v>2680</v>
      </c>
      <c r="M167" s="117" t="s">
        <v>2458</v>
      </c>
      <c r="N167" s="117" t="s">
        <v>2465</v>
      </c>
      <c r="O167" s="153" t="s">
        <v>2466</v>
      </c>
      <c r="P167" s="139"/>
      <c r="Q167" s="117" t="s">
        <v>2680</v>
      </c>
    </row>
    <row r="168" spans="1:17" s="99" customFormat="1" ht="18" x14ac:dyDescent="0.25">
      <c r="A168" s="119" t="str">
        <f>VLOOKUP(E168,'LISTADO ATM'!$A$2:$C$900,3,0)</f>
        <v>SUR</v>
      </c>
      <c r="B168" s="134" t="s">
        <v>2797</v>
      </c>
      <c r="C168" s="118">
        <v>44312.661874999998</v>
      </c>
      <c r="D168" s="118" t="s">
        <v>2461</v>
      </c>
      <c r="E168" s="120">
        <v>870</v>
      </c>
      <c r="F168" s="157" t="str">
        <f>VLOOKUP(E168,VIP!$A$2:$O12893,2,0)</f>
        <v>DRBR870</v>
      </c>
      <c r="G168" s="119" t="str">
        <f>VLOOKUP(E168,'LISTADO ATM'!$A$2:$B$899,2,0)</f>
        <v xml:space="preserve">ATM Willbes Dominicana (Barahona) </v>
      </c>
      <c r="H168" s="119" t="str">
        <f>VLOOKUP(E168,VIP!$A$2:$O17814,7,FALSE)</f>
        <v>Si</v>
      </c>
      <c r="I168" s="119" t="str">
        <f>VLOOKUP(E168,VIP!$A$2:$O9779,8,FALSE)</f>
        <v>Si</v>
      </c>
      <c r="J168" s="119" t="str">
        <f>VLOOKUP(E168,VIP!$A$2:$O9729,8,FALSE)</f>
        <v>Si</v>
      </c>
      <c r="K168" s="119" t="str">
        <f>VLOOKUP(E168,VIP!$A$2:$O13303,6,0)</f>
        <v>NO</v>
      </c>
      <c r="L168" s="155" t="s">
        <v>2680</v>
      </c>
      <c r="M168" s="117" t="s">
        <v>2458</v>
      </c>
      <c r="N168" s="117" t="s">
        <v>2465</v>
      </c>
      <c r="O168" s="157" t="s">
        <v>2466</v>
      </c>
      <c r="P168" s="139"/>
      <c r="Q168" s="117" t="s">
        <v>2680</v>
      </c>
    </row>
    <row r="169" spans="1:17" s="99" customFormat="1" ht="18" x14ac:dyDescent="0.25">
      <c r="A169" s="119" t="str">
        <f>VLOOKUP(E169,'LISTADO ATM'!$A$2:$C$900,3,0)</f>
        <v>SUR</v>
      </c>
      <c r="B169" s="134" t="s">
        <v>2771</v>
      </c>
      <c r="C169" s="118">
        <v>44312.508402777778</v>
      </c>
      <c r="D169" s="118" t="s">
        <v>2485</v>
      </c>
      <c r="E169" s="120">
        <v>6</v>
      </c>
      <c r="F169" s="157" t="str">
        <f>VLOOKUP(E169,VIP!$A$2:$O12897,2,0)</f>
        <v>DRBR006</v>
      </c>
      <c r="G169" s="119" t="str">
        <f>VLOOKUP(E169,'LISTADO ATM'!$A$2:$B$899,2,0)</f>
        <v xml:space="preserve">ATM Plaza WAO San Juan </v>
      </c>
      <c r="H169" s="119" t="str">
        <f>VLOOKUP(E169,VIP!$A$2:$O17818,7,FALSE)</f>
        <v>N/A</v>
      </c>
      <c r="I169" s="119" t="str">
        <f>VLOOKUP(E169,VIP!$A$2:$O9783,8,FALSE)</f>
        <v>N/A</v>
      </c>
      <c r="J169" s="119" t="str">
        <f>VLOOKUP(E169,VIP!$A$2:$O9733,8,FALSE)</f>
        <v>N/A</v>
      </c>
      <c r="K169" s="119" t="str">
        <f>VLOOKUP(E169,VIP!$A$2:$O13307,6,0)</f>
        <v/>
      </c>
      <c r="L169" s="155" t="s">
        <v>2452</v>
      </c>
      <c r="M169" s="117" t="s">
        <v>2458</v>
      </c>
      <c r="N169" s="117" t="s">
        <v>2465</v>
      </c>
      <c r="O169" s="157" t="s">
        <v>2486</v>
      </c>
      <c r="P169" s="139"/>
      <c r="Q169" s="117" t="s">
        <v>2452</v>
      </c>
    </row>
    <row r="170" spans="1:17" s="99" customFormat="1" ht="18" x14ac:dyDescent="0.25">
      <c r="A170" s="119" t="str">
        <f>VLOOKUP(E170,'LISTADO ATM'!$A$2:$C$900,3,0)</f>
        <v>NORTE</v>
      </c>
      <c r="B170" s="134" t="s">
        <v>2704</v>
      </c>
      <c r="C170" s="118">
        <v>44311.837106481478</v>
      </c>
      <c r="D170" s="118" t="s">
        <v>2485</v>
      </c>
      <c r="E170" s="120">
        <v>91</v>
      </c>
      <c r="F170" s="157" t="str">
        <f>VLOOKUP(E170,VIP!$A$2:$O12876,2,0)</f>
        <v>DRBR091</v>
      </c>
      <c r="G170" s="119" t="str">
        <f>VLOOKUP(E170,'LISTADO ATM'!$A$2:$B$899,2,0)</f>
        <v xml:space="preserve">ATM UNP Villa Isabela </v>
      </c>
      <c r="H170" s="119" t="str">
        <f>VLOOKUP(E170,VIP!$A$2:$O17797,7,FALSE)</f>
        <v>Si</v>
      </c>
      <c r="I170" s="119" t="str">
        <f>VLOOKUP(E170,VIP!$A$2:$O9762,8,FALSE)</f>
        <v>Si</v>
      </c>
      <c r="J170" s="119" t="str">
        <f>VLOOKUP(E170,VIP!$A$2:$O9712,8,FALSE)</f>
        <v>Si</v>
      </c>
      <c r="K170" s="119" t="str">
        <f>VLOOKUP(E170,VIP!$A$2:$O13286,6,0)</f>
        <v>NO</v>
      </c>
      <c r="L170" s="155" t="s">
        <v>2452</v>
      </c>
      <c r="M170" s="117" t="s">
        <v>2458</v>
      </c>
      <c r="N170" s="117" t="s">
        <v>2465</v>
      </c>
      <c r="O170" s="157" t="s">
        <v>2486</v>
      </c>
      <c r="P170" s="139"/>
      <c r="Q170" s="117" t="s">
        <v>2452</v>
      </c>
    </row>
    <row r="171" spans="1:17" s="99" customFormat="1" ht="18" x14ac:dyDescent="0.25">
      <c r="A171" s="119" t="str">
        <f>VLOOKUP(E171,'LISTADO ATM'!$A$2:$C$900,3,0)</f>
        <v>NORTE</v>
      </c>
      <c r="B171" s="134" t="s">
        <v>2703</v>
      </c>
      <c r="C171" s="118">
        <v>44311.838078703702</v>
      </c>
      <c r="D171" s="118" t="s">
        <v>2485</v>
      </c>
      <c r="E171" s="120">
        <v>95</v>
      </c>
      <c r="F171" s="157" t="str">
        <f>VLOOKUP(E171,VIP!$A$2:$O12875,2,0)</f>
        <v>DRBR095</v>
      </c>
      <c r="G171" s="119" t="str">
        <f>VLOOKUP(E171,'LISTADO ATM'!$A$2:$B$899,2,0)</f>
        <v xml:space="preserve">ATM Oficina Tenares </v>
      </c>
      <c r="H171" s="119" t="str">
        <f>VLOOKUP(E171,VIP!$A$2:$O17796,7,FALSE)</f>
        <v>Si</v>
      </c>
      <c r="I171" s="119" t="str">
        <f>VLOOKUP(E171,VIP!$A$2:$O9761,8,FALSE)</f>
        <v>Si</v>
      </c>
      <c r="J171" s="119" t="str">
        <f>VLOOKUP(E171,VIP!$A$2:$O9711,8,FALSE)</f>
        <v>Si</v>
      </c>
      <c r="K171" s="119" t="str">
        <f>VLOOKUP(E171,VIP!$A$2:$O13285,6,0)</f>
        <v>SI</v>
      </c>
      <c r="L171" s="155" t="s">
        <v>2452</v>
      </c>
      <c r="M171" s="117" t="s">
        <v>2458</v>
      </c>
      <c r="N171" s="117" t="s">
        <v>2465</v>
      </c>
      <c r="O171" s="157" t="s">
        <v>2486</v>
      </c>
      <c r="P171" s="139"/>
      <c r="Q171" s="117" t="s">
        <v>2452</v>
      </c>
    </row>
    <row r="172" spans="1:17" s="99" customFormat="1" ht="18" x14ac:dyDescent="0.25">
      <c r="A172" s="119" t="str">
        <f>VLOOKUP(E172,'LISTADO ATM'!$A$2:$C$900,3,0)</f>
        <v>NORTE</v>
      </c>
      <c r="B172" s="134" t="s">
        <v>2693</v>
      </c>
      <c r="C172" s="118">
        <v>44311.680925925924</v>
      </c>
      <c r="D172" s="118" t="s">
        <v>2485</v>
      </c>
      <c r="E172" s="120">
        <v>142</v>
      </c>
      <c r="F172" s="157" t="str">
        <f>VLOOKUP(E172,VIP!$A$2:$O12882,2,0)</f>
        <v>DRBR142</v>
      </c>
      <c r="G172" s="119" t="str">
        <f>VLOOKUP(E172,'LISTADO ATM'!$A$2:$B$899,2,0)</f>
        <v xml:space="preserve">ATM Centro de Caja Galerías Bonao </v>
      </c>
      <c r="H172" s="119" t="str">
        <f>VLOOKUP(E172,VIP!$A$2:$O17803,7,FALSE)</f>
        <v>Si</v>
      </c>
      <c r="I172" s="119" t="str">
        <f>VLOOKUP(E172,VIP!$A$2:$O9768,8,FALSE)</f>
        <v>Si</v>
      </c>
      <c r="J172" s="119" t="str">
        <f>VLOOKUP(E172,VIP!$A$2:$O9718,8,FALSE)</f>
        <v>Si</v>
      </c>
      <c r="K172" s="119" t="str">
        <f>VLOOKUP(E172,VIP!$A$2:$O13292,6,0)</f>
        <v>SI</v>
      </c>
      <c r="L172" s="155" t="s">
        <v>2452</v>
      </c>
      <c r="M172" s="117" t="s">
        <v>2458</v>
      </c>
      <c r="N172" s="117" t="s">
        <v>2465</v>
      </c>
      <c r="O172" s="157" t="s">
        <v>2486</v>
      </c>
      <c r="P172" s="139"/>
      <c r="Q172" s="117" t="s">
        <v>2452</v>
      </c>
    </row>
    <row r="173" spans="1:17" s="99" customFormat="1" ht="18" x14ac:dyDescent="0.25">
      <c r="A173" s="119" t="str">
        <f>VLOOKUP(E173,'LISTADO ATM'!$A$2:$C$900,3,0)</f>
        <v>DISTRITO NACIONAL</v>
      </c>
      <c r="B173" s="134" t="s">
        <v>2602</v>
      </c>
      <c r="C173" s="118">
        <v>44310.678113425929</v>
      </c>
      <c r="D173" s="118" t="s">
        <v>2461</v>
      </c>
      <c r="E173" s="120">
        <v>147</v>
      </c>
      <c r="F173" s="157" t="str">
        <f>VLOOKUP(E173,VIP!$A$2:$O12836,2,0)</f>
        <v>DRBR147</v>
      </c>
      <c r="G173" s="119" t="str">
        <f>VLOOKUP(E173,'LISTADO ATM'!$A$2:$B$899,2,0)</f>
        <v xml:space="preserve">ATM Kiosco Megacentro I </v>
      </c>
      <c r="H173" s="119" t="str">
        <f>VLOOKUP(E173,VIP!$A$2:$O17757,7,FALSE)</f>
        <v>Si</v>
      </c>
      <c r="I173" s="119" t="str">
        <f>VLOOKUP(E173,VIP!$A$2:$O9722,8,FALSE)</f>
        <v>Si</v>
      </c>
      <c r="J173" s="119" t="str">
        <f>VLOOKUP(E173,VIP!$A$2:$O9672,8,FALSE)</f>
        <v>Si</v>
      </c>
      <c r="K173" s="119" t="str">
        <f>VLOOKUP(E173,VIP!$A$2:$O13246,6,0)</f>
        <v>NO</v>
      </c>
      <c r="L173" s="155" t="s">
        <v>2452</v>
      </c>
      <c r="M173" s="117" t="s">
        <v>2458</v>
      </c>
      <c r="N173" s="117" t="s">
        <v>2465</v>
      </c>
      <c r="O173" s="157" t="s">
        <v>2466</v>
      </c>
      <c r="P173" s="139"/>
      <c r="Q173" s="117" t="s">
        <v>2452</v>
      </c>
    </row>
    <row r="174" spans="1:17" s="99" customFormat="1" ht="18" x14ac:dyDescent="0.25">
      <c r="A174" s="119" t="str">
        <f>VLOOKUP(E174,'LISTADO ATM'!$A$2:$C$900,3,0)</f>
        <v>NORTE</v>
      </c>
      <c r="B174" s="134" t="s">
        <v>2802</v>
      </c>
      <c r="C174" s="118">
        <v>44312.628298611111</v>
      </c>
      <c r="D174" s="118" t="s">
        <v>2485</v>
      </c>
      <c r="E174" s="120">
        <v>292</v>
      </c>
      <c r="F174" s="157" t="str">
        <f>VLOOKUP(E174,VIP!$A$2:$O12898,2,0)</f>
        <v>DRBR292</v>
      </c>
      <c r="G174" s="119" t="str">
        <f>VLOOKUP(E174,'LISTADO ATM'!$A$2:$B$899,2,0)</f>
        <v xml:space="preserve">ATM UNP Castañuelas (Montecristi) </v>
      </c>
      <c r="H174" s="119" t="str">
        <f>VLOOKUP(E174,VIP!$A$2:$O17819,7,FALSE)</f>
        <v>Si</v>
      </c>
      <c r="I174" s="119" t="str">
        <f>VLOOKUP(E174,VIP!$A$2:$O9784,8,FALSE)</f>
        <v>Si</v>
      </c>
      <c r="J174" s="119" t="str">
        <f>VLOOKUP(E174,VIP!$A$2:$O9734,8,FALSE)</f>
        <v>Si</v>
      </c>
      <c r="K174" s="119" t="str">
        <f>VLOOKUP(E174,VIP!$A$2:$O13308,6,0)</f>
        <v>NO</v>
      </c>
      <c r="L174" s="155" t="s">
        <v>2452</v>
      </c>
      <c r="M174" s="117" t="s">
        <v>2458</v>
      </c>
      <c r="N174" s="117" t="s">
        <v>2465</v>
      </c>
      <c r="O174" s="157" t="s">
        <v>2486</v>
      </c>
      <c r="P174" s="139"/>
      <c r="Q174" s="117" t="s">
        <v>2452</v>
      </c>
    </row>
    <row r="175" spans="1:17" s="99" customFormat="1" ht="18" x14ac:dyDescent="0.25">
      <c r="A175" s="119" t="str">
        <f>VLOOKUP(E175,'LISTADO ATM'!$A$2:$C$900,3,0)</f>
        <v>NORTE</v>
      </c>
      <c r="B175" s="134" t="s">
        <v>2803</v>
      </c>
      <c r="C175" s="118">
        <v>44312.625613425924</v>
      </c>
      <c r="D175" s="118" t="s">
        <v>2580</v>
      </c>
      <c r="E175" s="120">
        <v>315</v>
      </c>
      <c r="F175" s="157" t="str">
        <f>VLOOKUP(E175,VIP!$A$2:$O12899,2,0)</f>
        <v>DRBR315</v>
      </c>
      <c r="G175" s="119" t="str">
        <f>VLOOKUP(E175,'LISTADO ATM'!$A$2:$B$899,2,0)</f>
        <v xml:space="preserve">ATM Oficina Estrella Sadalá </v>
      </c>
      <c r="H175" s="119" t="str">
        <f>VLOOKUP(E175,VIP!$A$2:$O17820,7,FALSE)</f>
        <v>Si</v>
      </c>
      <c r="I175" s="119" t="str">
        <f>VLOOKUP(E175,VIP!$A$2:$O9785,8,FALSE)</f>
        <v>Si</v>
      </c>
      <c r="J175" s="119" t="str">
        <f>VLOOKUP(E175,VIP!$A$2:$O9735,8,FALSE)</f>
        <v>Si</v>
      </c>
      <c r="K175" s="119" t="str">
        <f>VLOOKUP(E175,VIP!$A$2:$O13309,6,0)</f>
        <v>NO</v>
      </c>
      <c r="L175" s="155" t="s">
        <v>2452</v>
      </c>
      <c r="M175" s="117" t="s">
        <v>2458</v>
      </c>
      <c r="N175" s="117" t="s">
        <v>2465</v>
      </c>
      <c r="O175" s="157" t="s">
        <v>2624</v>
      </c>
      <c r="P175" s="139"/>
      <c r="Q175" s="117" t="s">
        <v>2452</v>
      </c>
    </row>
    <row r="176" spans="1:17" s="99" customFormat="1" ht="18" x14ac:dyDescent="0.25">
      <c r="A176" s="119" t="str">
        <f>VLOOKUP(E176,'LISTADO ATM'!$A$2:$C$900,3,0)</f>
        <v>NORTE</v>
      </c>
      <c r="B176" s="134" t="s">
        <v>2627</v>
      </c>
      <c r="C176" s="118">
        <v>44311.228726851848</v>
      </c>
      <c r="D176" s="118" t="s">
        <v>2485</v>
      </c>
      <c r="E176" s="120">
        <v>358</v>
      </c>
      <c r="F176" s="157" t="str">
        <f>VLOOKUP(E176,VIP!$A$2:$O12834,2,0)</f>
        <v>DRBR358</v>
      </c>
      <c r="G176" s="119" t="str">
        <f>VLOOKUP(E176,'LISTADO ATM'!$A$2:$B$899,2,0)</f>
        <v>ATM Ayuntamiento Cevico</v>
      </c>
      <c r="H176" s="119" t="str">
        <f>VLOOKUP(E176,VIP!$A$2:$O17755,7,FALSE)</f>
        <v>Si</v>
      </c>
      <c r="I176" s="119" t="str">
        <f>VLOOKUP(E176,VIP!$A$2:$O9720,8,FALSE)</f>
        <v>Si</v>
      </c>
      <c r="J176" s="119" t="str">
        <f>VLOOKUP(E176,VIP!$A$2:$O9670,8,FALSE)</f>
        <v>Si</v>
      </c>
      <c r="K176" s="119" t="str">
        <f>VLOOKUP(E176,VIP!$A$2:$O13244,6,0)</f>
        <v>NO</v>
      </c>
      <c r="L176" s="155" t="s">
        <v>2452</v>
      </c>
      <c r="M176" s="117" t="s">
        <v>2458</v>
      </c>
      <c r="N176" s="117" t="s">
        <v>2465</v>
      </c>
      <c r="O176" s="157" t="s">
        <v>2486</v>
      </c>
      <c r="P176" s="139"/>
      <c r="Q176" s="117" t="s">
        <v>2452</v>
      </c>
    </row>
    <row r="177" spans="1:17" s="99" customFormat="1" ht="18" x14ac:dyDescent="0.25">
      <c r="A177" s="119" t="str">
        <f>VLOOKUP(E177,'LISTADO ATM'!$A$2:$C$900,3,0)</f>
        <v>DISTRITO NACIONAL</v>
      </c>
      <c r="B177" s="134" t="s">
        <v>2663</v>
      </c>
      <c r="C177" s="118">
        <v>44311.466932870368</v>
      </c>
      <c r="D177" s="118" t="s">
        <v>2461</v>
      </c>
      <c r="E177" s="120">
        <v>517</v>
      </c>
      <c r="F177" s="157" t="str">
        <f>VLOOKUP(E177,VIP!$A$2:$O12882,2,0)</f>
        <v>DRBR517</v>
      </c>
      <c r="G177" s="119" t="str">
        <f>VLOOKUP(E177,'LISTADO ATM'!$A$2:$B$899,2,0)</f>
        <v xml:space="preserve">ATM Autobanco Oficina Sans Soucí </v>
      </c>
      <c r="H177" s="119" t="str">
        <f>VLOOKUP(E177,VIP!$A$2:$O17803,7,FALSE)</f>
        <v>Si</v>
      </c>
      <c r="I177" s="119" t="str">
        <f>VLOOKUP(E177,VIP!$A$2:$O9768,8,FALSE)</f>
        <v>Si</v>
      </c>
      <c r="J177" s="119" t="str">
        <f>VLOOKUP(E177,VIP!$A$2:$O9718,8,FALSE)</f>
        <v>Si</v>
      </c>
      <c r="K177" s="119" t="str">
        <f>VLOOKUP(E177,VIP!$A$2:$O13292,6,0)</f>
        <v>SI</v>
      </c>
      <c r="L177" s="155" t="s">
        <v>2452</v>
      </c>
      <c r="M177" s="117" t="s">
        <v>2458</v>
      </c>
      <c r="N177" s="117" t="s">
        <v>2465</v>
      </c>
      <c r="O177" s="157" t="s">
        <v>2466</v>
      </c>
      <c r="P177" s="139"/>
      <c r="Q177" s="117" t="s">
        <v>2452</v>
      </c>
    </row>
    <row r="178" spans="1:17" s="99" customFormat="1" ht="18" x14ac:dyDescent="0.25">
      <c r="A178" s="119" t="str">
        <f>VLOOKUP(E178,'LISTADO ATM'!$A$2:$C$900,3,0)</f>
        <v>NORTE</v>
      </c>
      <c r="B178" s="134" t="s">
        <v>2593</v>
      </c>
      <c r="C178" s="118">
        <v>44310.615648148145</v>
      </c>
      <c r="D178" s="118" t="s">
        <v>2485</v>
      </c>
      <c r="E178" s="120">
        <v>638</v>
      </c>
      <c r="F178" s="157" t="str">
        <f>VLOOKUP(E178,VIP!$A$2:$O12825,2,0)</f>
        <v>DRBR638</v>
      </c>
      <c r="G178" s="119" t="str">
        <f>VLOOKUP(E178,'LISTADO ATM'!$A$2:$B$899,2,0)</f>
        <v xml:space="preserve">ATM S/M Yoma </v>
      </c>
      <c r="H178" s="119" t="str">
        <f>VLOOKUP(E178,VIP!$A$2:$O17746,7,FALSE)</f>
        <v>Si</v>
      </c>
      <c r="I178" s="119" t="str">
        <f>VLOOKUP(E178,VIP!$A$2:$O9711,8,FALSE)</f>
        <v>Si</v>
      </c>
      <c r="J178" s="119" t="str">
        <f>VLOOKUP(E178,VIP!$A$2:$O9661,8,FALSE)</f>
        <v>Si</v>
      </c>
      <c r="K178" s="119" t="str">
        <f>VLOOKUP(E178,VIP!$A$2:$O13235,6,0)</f>
        <v>NO</v>
      </c>
      <c r="L178" s="155" t="s">
        <v>2452</v>
      </c>
      <c r="M178" s="117" t="s">
        <v>2458</v>
      </c>
      <c r="N178" s="117" t="s">
        <v>2465</v>
      </c>
      <c r="O178" s="157" t="s">
        <v>2486</v>
      </c>
      <c r="P178" s="139"/>
      <c r="Q178" s="117" t="s">
        <v>2452</v>
      </c>
    </row>
    <row r="179" spans="1:17" s="99" customFormat="1" ht="18" x14ac:dyDescent="0.25">
      <c r="A179" s="119" t="str">
        <f>VLOOKUP(E179,'LISTADO ATM'!$A$2:$C$900,3,0)</f>
        <v>NORTE</v>
      </c>
      <c r="B179" s="134" t="s">
        <v>2790</v>
      </c>
      <c r="C179" s="118">
        <v>44312.667372685188</v>
      </c>
      <c r="D179" s="118" t="s">
        <v>2485</v>
      </c>
      <c r="E179" s="120">
        <v>703</v>
      </c>
      <c r="F179" s="157" t="str">
        <f>VLOOKUP(E179,VIP!$A$2:$O12886,2,0)</f>
        <v>DRBR703</v>
      </c>
      <c r="G179" s="119" t="str">
        <f>VLOOKUP(E179,'LISTADO ATM'!$A$2:$B$899,2,0)</f>
        <v xml:space="preserve">ATM Oficina El Mamey Los Hidalgos </v>
      </c>
      <c r="H179" s="119" t="str">
        <f>VLOOKUP(E179,VIP!$A$2:$O17807,7,FALSE)</f>
        <v>Si</v>
      </c>
      <c r="I179" s="119" t="str">
        <f>VLOOKUP(E179,VIP!$A$2:$O9772,8,FALSE)</f>
        <v>Si</v>
      </c>
      <c r="J179" s="119" t="str">
        <f>VLOOKUP(E179,VIP!$A$2:$O9722,8,FALSE)</f>
        <v>Si</v>
      </c>
      <c r="K179" s="119" t="str">
        <f>VLOOKUP(E179,VIP!$A$2:$O13296,6,0)</f>
        <v>NO</v>
      </c>
      <c r="L179" s="155" t="s">
        <v>2452</v>
      </c>
      <c r="M179" s="117" t="s">
        <v>2458</v>
      </c>
      <c r="N179" s="117" t="s">
        <v>2465</v>
      </c>
      <c r="O179" s="157" t="s">
        <v>2486</v>
      </c>
      <c r="P179" s="139"/>
      <c r="Q179" s="117" t="s">
        <v>2452</v>
      </c>
    </row>
    <row r="180" spans="1:17" s="99" customFormat="1" ht="18" x14ac:dyDescent="0.25">
      <c r="A180" s="119" t="str">
        <f>VLOOKUP(E180,'LISTADO ATM'!$A$2:$C$900,3,0)</f>
        <v>DISTRITO NACIONAL</v>
      </c>
      <c r="B180" s="134" t="s">
        <v>2642</v>
      </c>
      <c r="C180" s="118">
        <v>44311.404432870368</v>
      </c>
      <c r="D180" s="118" t="s">
        <v>2461</v>
      </c>
      <c r="E180" s="120">
        <v>719</v>
      </c>
      <c r="F180" s="157" t="str">
        <f>VLOOKUP(E180,VIP!$A$2:$O12849,2,0)</f>
        <v>DRBR419</v>
      </c>
      <c r="G180" s="119" t="str">
        <f>VLOOKUP(E180,'LISTADO ATM'!$A$2:$B$899,2,0)</f>
        <v xml:space="preserve">ATM Ayuntamiento Municipal San Luís </v>
      </c>
      <c r="H180" s="119" t="str">
        <f>VLOOKUP(E180,VIP!$A$2:$O17770,7,FALSE)</f>
        <v>Si</v>
      </c>
      <c r="I180" s="119" t="str">
        <f>VLOOKUP(E180,VIP!$A$2:$O9735,8,FALSE)</f>
        <v>Si</v>
      </c>
      <c r="J180" s="119" t="str">
        <f>VLOOKUP(E180,VIP!$A$2:$O9685,8,FALSE)</f>
        <v>Si</v>
      </c>
      <c r="K180" s="119" t="str">
        <f>VLOOKUP(E180,VIP!$A$2:$O13259,6,0)</f>
        <v>NO</v>
      </c>
      <c r="L180" s="155" t="s">
        <v>2452</v>
      </c>
      <c r="M180" s="117" t="s">
        <v>2458</v>
      </c>
      <c r="N180" s="117" t="s">
        <v>2465</v>
      </c>
      <c r="O180" s="157" t="s">
        <v>2466</v>
      </c>
      <c r="P180" s="139"/>
      <c r="Q180" s="117" t="s">
        <v>2452</v>
      </c>
    </row>
    <row r="181" spans="1:17" s="99" customFormat="1" ht="18" x14ac:dyDescent="0.25">
      <c r="A181" s="119" t="str">
        <f>VLOOKUP(E181,'LISTADO ATM'!$A$2:$C$900,3,0)</f>
        <v>SUR</v>
      </c>
      <c r="B181" s="134" t="s">
        <v>2770</v>
      </c>
      <c r="C181" s="118">
        <v>44312.521412037036</v>
      </c>
      <c r="D181" s="118" t="s">
        <v>2485</v>
      </c>
      <c r="E181" s="120">
        <v>825</v>
      </c>
      <c r="F181" s="157" t="str">
        <f>VLOOKUP(E181,VIP!$A$2:$O12896,2,0)</f>
        <v>DRBR825</v>
      </c>
      <c r="G181" s="119" t="str">
        <f>VLOOKUP(E181,'LISTADO ATM'!$A$2:$B$899,2,0)</f>
        <v xml:space="preserve">ATM Estacion Eco Cibeles (Las Matas de Farfán) </v>
      </c>
      <c r="H181" s="119" t="str">
        <f>VLOOKUP(E181,VIP!$A$2:$O17817,7,FALSE)</f>
        <v>Si</v>
      </c>
      <c r="I181" s="119" t="str">
        <f>VLOOKUP(E181,VIP!$A$2:$O9782,8,FALSE)</f>
        <v>Si</v>
      </c>
      <c r="J181" s="119" t="str">
        <f>VLOOKUP(E181,VIP!$A$2:$O9732,8,FALSE)</f>
        <v>Si</v>
      </c>
      <c r="K181" s="119" t="str">
        <f>VLOOKUP(E181,VIP!$A$2:$O13306,6,0)</f>
        <v>NO</v>
      </c>
      <c r="L181" s="155" t="s">
        <v>2452</v>
      </c>
      <c r="M181" s="117" t="s">
        <v>2458</v>
      </c>
      <c r="N181" s="117" t="s">
        <v>2465</v>
      </c>
      <c r="O181" s="157" t="s">
        <v>2486</v>
      </c>
      <c r="P181" s="139"/>
      <c r="Q181" s="117" t="s">
        <v>2452</v>
      </c>
    </row>
    <row r="182" spans="1:17" s="99" customFormat="1" ht="18" x14ac:dyDescent="0.25">
      <c r="A182" s="119" t="str">
        <f>VLOOKUP(E182,'LISTADO ATM'!$A$2:$C$900,3,0)</f>
        <v>NORTE</v>
      </c>
      <c r="B182" s="134" t="s">
        <v>2774</v>
      </c>
      <c r="C182" s="118">
        <v>44312.501331018517</v>
      </c>
      <c r="D182" s="118" t="s">
        <v>2485</v>
      </c>
      <c r="E182" s="120">
        <v>869</v>
      </c>
      <c r="F182" s="157" t="str">
        <f>VLOOKUP(E182,VIP!$A$2:$O12900,2,0)</f>
        <v>DRBR869</v>
      </c>
      <c r="G182" s="119" t="str">
        <f>VLOOKUP(E182,'LISTADO ATM'!$A$2:$B$899,2,0)</f>
        <v xml:space="preserve">ATM Estación Isla La Cueva (Cotuí) </v>
      </c>
      <c r="H182" s="119" t="str">
        <f>VLOOKUP(E182,VIP!$A$2:$O17821,7,FALSE)</f>
        <v>Si</v>
      </c>
      <c r="I182" s="119" t="str">
        <f>VLOOKUP(E182,VIP!$A$2:$O9786,8,FALSE)</f>
        <v>Si</v>
      </c>
      <c r="J182" s="119" t="str">
        <f>VLOOKUP(E182,VIP!$A$2:$O9736,8,FALSE)</f>
        <v>Si</v>
      </c>
      <c r="K182" s="119" t="str">
        <f>VLOOKUP(E182,VIP!$A$2:$O13310,6,0)</f>
        <v>NO</v>
      </c>
      <c r="L182" s="155" t="s">
        <v>2452</v>
      </c>
      <c r="M182" s="117" t="s">
        <v>2458</v>
      </c>
      <c r="N182" s="117" t="s">
        <v>2465</v>
      </c>
      <c r="O182" s="157" t="s">
        <v>2486</v>
      </c>
      <c r="P182" s="139"/>
      <c r="Q182" s="117" t="s">
        <v>2452</v>
      </c>
    </row>
    <row r="183" spans="1:17" s="99" customFormat="1" ht="18" x14ac:dyDescent="0.25">
      <c r="A183" s="119" t="str">
        <f>VLOOKUP(E183,'LISTADO ATM'!$A$2:$C$900,3,0)</f>
        <v>DISTRITO NACIONAL</v>
      </c>
      <c r="B183" s="134" t="s">
        <v>2795</v>
      </c>
      <c r="C183" s="118">
        <v>44312.663090277776</v>
      </c>
      <c r="D183" s="118" t="s">
        <v>2182</v>
      </c>
      <c r="E183" s="120">
        <v>240</v>
      </c>
      <c r="F183" s="157" t="str">
        <f>VLOOKUP(E183,VIP!$A$2:$O12891,2,0)</f>
        <v>DRBR24D</v>
      </c>
      <c r="G183" s="119" t="str">
        <f>VLOOKUP(E183,'LISTADO ATM'!$A$2:$B$899,2,0)</f>
        <v xml:space="preserve">ATM Oficina Carrefour I </v>
      </c>
      <c r="H183" s="119" t="str">
        <f>VLOOKUP(E183,VIP!$A$2:$O17812,7,FALSE)</f>
        <v>Si</v>
      </c>
      <c r="I183" s="119" t="str">
        <f>VLOOKUP(E183,VIP!$A$2:$O9777,8,FALSE)</f>
        <v>Si</v>
      </c>
      <c r="J183" s="119" t="str">
        <f>VLOOKUP(E183,VIP!$A$2:$O9727,8,FALSE)</f>
        <v>Si</v>
      </c>
      <c r="K183" s="119" t="str">
        <f>VLOOKUP(E183,VIP!$A$2:$O13301,6,0)</f>
        <v>SI</v>
      </c>
      <c r="L183" s="155" t="s">
        <v>2430</v>
      </c>
      <c r="M183" s="117" t="s">
        <v>2458</v>
      </c>
      <c r="N183" s="117" t="s">
        <v>2465</v>
      </c>
      <c r="O183" s="157" t="s">
        <v>2467</v>
      </c>
      <c r="P183" s="139" t="s">
        <v>2812</v>
      </c>
      <c r="Q183" s="117" t="s">
        <v>2430</v>
      </c>
    </row>
    <row r="184" spans="1:17" s="99" customFormat="1" ht="18" x14ac:dyDescent="0.25">
      <c r="A184" s="119" t="str">
        <f>VLOOKUP(E184,'LISTADO ATM'!$A$2:$C$900,3,0)</f>
        <v>DISTRITO NACIONAL</v>
      </c>
      <c r="B184" s="134" t="s">
        <v>2736</v>
      </c>
      <c r="C184" s="118">
        <v>44312.391736111109</v>
      </c>
      <c r="D184" s="118" t="s">
        <v>2182</v>
      </c>
      <c r="E184" s="120">
        <v>935</v>
      </c>
      <c r="F184" s="157" t="str">
        <f>VLOOKUP(E184,VIP!$A$2:$O12883,2,0)</f>
        <v>DRBR16J</v>
      </c>
      <c r="G184" s="119" t="str">
        <f>VLOOKUP(E184,'LISTADO ATM'!$A$2:$B$899,2,0)</f>
        <v xml:space="preserve">ATM Oficina John F. Kennedy </v>
      </c>
      <c r="H184" s="119" t="str">
        <f>VLOOKUP(E184,VIP!$A$2:$O17804,7,FALSE)</f>
        <v>Si</v>
      </c>
      <c r="I184" s="119" t="str">
        <f>VLOOKUP(E184,VIP!$A$2:$O9769,8,FALSE)</f>
        <v>Si</v>
      </c>
      <c r="J184" s="119" t="str">
        <f>VLOOKUP(E184,VIP!$A$2:$O9719,8,FALSE)</f>
        <v>Si</v>
      </c>
      <c r="K184" s="119" t="str">
        <f>VLOOKUP(E184,VIP!$A$2:$O13293,6,0)</f>
        <v>SI</v>
      </c>
      <c r="L184" s="155" t="s">
        <v>2430</v>
      </c>
      <c r="M184" s="117" t="s">
        <v>2458</v>
      </c>
      <c r="N184" s="117" t="s">
        <v>2499</v>
      </c>
      <c r="O184" s="157" t="s">
        <v>2467</v>
      </c>
      <c r="P184" s="139" t="s">
        <v>2812</v>
      </c>
      <c r="Q184" s="117" t="s">
        <v>2430</v>
      </c>
    </row>
    <row r="185" spans="1:17" s="99" customFormat="1" ht="18" x14ac:dyDescent="0.25">
      <c r="A185" s="119" t="str">
        <f>VLOOKUP(E185,'LISTADO ATM'!$A$2:$C$900,3,0)</f>
        <v>NORTE</v>
      </c>
      <c r="B185" s="134" t="s">
        <v>2801</v>
      </c>
      <c r="C185" s="118">
        <v>44312.62841435185</v>
      </c>
      <c r="D185" s="118" t="s">
        <v>2183</v>
      </c>
      <c r="E185" s="120">
        <v>687</v>
      </c>
      <c r="F185" s="157" t="str">
        <f>VLOOKUP(E185,VIP!$A$2:$O12897,2,0)</f>
        <v>DRBR687</v>
      </c>
      <c r="G185" s="119" t="str">
        <f>VLOOKUP(E185,'LISTADO ATM'!$A$2:$B$899,2,0)</f>
        <v>ATM Oficina Monterrico II</v>
      </c>
      <c r="H185" s="119" t="str">
        <f>VLOOKUP(E185,VIP!$A$2:$O17818,7,FALSE)</f>
        <v>NO</v>
      </c>
      <c r="I185" s="119" t="str">
        <f>VLOOKUP(E185,VIP!$A$2:$O9783,8,FALSE)</f>
        <v>NO</v>
      </c>
      <c r="J185" s="119" t="str">
        <f>VLOOKUP(E185,VIP!$A$2:$O9733,8,FALSE)</f>
        <v>NO</v>
      </c>
      <c r="K185" s="119" t="str">
        <f>VLOOKUP(E185,VIP!$A$2:$O13307,6,0)</f>
        <v>SI</v>
      </c>
      <c r="L185" s="155" t="s">
        <v>2424</v>
      </c>
      <c r="M185" s="117" t="s">
        <v>2458</v>
      </c>
      <c r="N185" s="117" t="s">
        <v>2465</v>
      </c>
      <c r="O185" s="157" t="s">
        <v>2811</v>
      </c>
      <c r="P185" s="139"/>
      <c r="Q185" s="117" t="s">
        <v>2424</v>
      </c>
    </row>
    <row r="186" spans="1:17" s="99" customFormat="1" ht="18" x14ac:dyDescent="0.25">
      <c r="A186" s="119" t="str">
        <f>VLOOKUP(E186,'LISTADO ATM'!$A$2:$C$900,3,0)</f>
        <v>ESTE</v>
      </c>
      <c r="B186" s="134" t="s">
        <v>2786</v>
      </c>
      <c r="C186" s="118">
        <v>44312.669525462959</v>
      </c>
      <c r="D186" s="118" t="s">
        <v>2461</v>
      </c>
      <c r="E186" s="120">
        <v>399</v>
      </c>
      <c r="F186" s="157" t="str">
        <f>VLOOKUP(E186,VIP!$A$2:$O12882,2,0)</f>
        <v>DRBR399</v>
      </c>
      <c r="G186" s="119" t="str">
        <f>VLOOKUP(E186,'LISTADO ATM'!$A$2:$B$899,2,0)</f>
        <v xml:space="preserve">ATM Oficina La Romana II </v>
      </c>
      <c r="H186" s="119" t="str">
        <f>VLOOKUP(E186,VIP!$A$2:$O17803,7,FALSE)</f>
        <v>Si</v>
      </c>
      <c r="I186" s="119" t="str">
        <f>VLOOKUP(E186,VIP!$A$2:$O9768,8,FALSE)</f>
        <v>Si</v>
      </c>
      <c r="J186" s="119" t="str">
        <f>VLOOKUP(E186,VIP!$A$2:$O9718,8,FALSE)</f>
        <v>Si</v>
      </c>
      <c r="K186" s="119" t="str">
        <f>VLOOKUP(E186,VIP!$A$2:$O13292,6,0)</f>
        <v>NO</v>
      </c>
      <c r="L186" s="155" t="s">
        <v>2421</v>
      </c>
      <c r="M186" s="117" t="s">
        <v>2458</v>
      </c>
      <c r="N186" s="117" t="s">
        <v>2465</v>
      </c>
      <c r="O186" s="157" t="s">
        <v>2466</v>
      </c>
      <c r="P186" s="139"/>
      <c r="Q186" s="117" t="s">
        <v>2421</v>
      </c>
    </row>
    <row r="187" spans="1:17" s="99" customFormat="1" ht="18" x14ac:dyDescent="0.25">
      <c r="A187" s="119" t="str">
        <f>VLOOKUP(E187,'LISTADO ATM'!$A$2:$C$900,3,0)</f>
        <v>NORTE</v>
      </c>
      <c r="B187" s="134" t="s">
        <v>2793</v>
      </c>
      <c r="C187" s="118">
        <v>44312.664386574077</v>
      </c>
      <c r="D187" s="118" t="s">
        <v>2580</v>
      </c>
      <c r="E187" s="120">
        <v>878</v>
      </c>
      <c r="F187" s="157" t="str">
        <f>VLOOKUP(E187,VIP!$A$2:$O12889,2,0)</f>
        <v>DRBR878</v>
      </c>
      <c r="G187" s="119" t="str">
        <f>VLOOKUP(E187,'LISTADO ATM'!$A$2:$B$899,2,0)</f>
        <v>ATM UNP Cabral Y Baez</v>
      </c>
      <c r="H187" s="119" t="str">
        <f>VLOOKUP(E187,VIP!$A$2:$O17810,7,FALSE)</f>
        <v>N/A</v>
      </c>
      <c r="I187" s="119" t="str">
        <f>VLOOKUP(E187,VIP!$A$2:$O9775,8,FALSE)</f>
        <v>N/A</v>
      </c>
      <c r="J187" s="119" t="str">
        <f>VLOOKUP(E187,VIP!$A$2:$O9725,8,FALSE)</f>
        <v>N/A</v>
      </c>
      <c r="K187" s="119" t="str">
        <f>VLOOKUP(E187,VIP!$A$2:$O13299,6,0)</f>
        <v>N/A</v>
      </c>
      <c r="L187" s="155" t="s">
        <v>2421</v>
      </c>
      <c r="M187" s="117" t="s">
        <v>2458</v>
      </c>
      <c r="N187" s="117" t="s">
        <v>2465</v>
      </c>
      <c r="O187" s="157" t="s">
        <v>2624</v>
      </c>
      <c r="P187" s="139"/>
      <c r="Q187" s="117" t="s">
        <v>2421</v>
      </c>
    </row>
    <row r="188" spans="1:17" s="99" customFormat="1" ht="18" x14ac:dyDescent="0.25">
      <c r="A188" s="119" t="str">
        <f>VLOOKUP(E188,'LISTADO ATM'!$A$2:$C$900,3,0)</f>
        <v>SUR</v>
      </c>
      <c r="B188" s="134" t="s">
        <v>2699</v>
      </c>
      <c r="C188" s="118">
        <v>44311.846562500003</v>
      </c>
      <c r="D188" s="118" t="s">
        <v>2485</v>
      </c>
      <c r="E188" s="120">
        <v>89</v>
      </c>
      <c r="F188" s="157" t="str">
        <f>VLOOKUP(E188,VIP!$A$2:$O12871,2,0)</f>
        <v>DRBR089</v>
      </c>
      <c r="G188" s="119" t="str">
        <f>VLOOKUP(E188,'LISTADO ATM'!$A$2:$B$899,2,0)</f>
        <v xml:space="preserve">ATM UNP El Cercado (San Juan) </v>
      </c>
      <c r="H188" s="119" t="str">
        <f>VLOOKUP(E188,VIP!$A$2:$O17792,7,FALSE)</f>
        <v>Si</v>
      </c>
      <c r="I188" s="119" t="str">
        <f>VLOOKUP(E188,VIP!$A$2:$O9757,8,FALSE)</f>
        <v>Si</v>
      </c>
      <c r="J188" s="119" t="str">
        <f>VLOOKUP(E188,VIP!$A$2:$O9707,8,FALSE)</f>
        <v>Si</v>
      </c>
      <c r="K188" s="119" t="str">
        <f>VLOOKUP(E188,VIP!$A$2:$O13281,6,0)</f>
        <v>NO</v>
      </c>
      <c r="L188" s="155" t="s">
        <v>2421</v>
      </c>
      <c r="M188" s="117" t="s">
        <v>2458</v>
      </c>
      <c r="N188" s="117" t="s">
        <v>2465</v>
      </c>
      <c r="O188" s="157" t="s">
        <v>2486</v>
      </c>
      <c r="P188" s="139"/>
      <c r="Q188" s="117" t="s">
        <v>2421</v>
      </c>
    </row>
    <row r="189" spans="1:17" s="99" customFormat="1" ht="18" x14ac:dyDescent="0.25">
      <c r="A189" s="119" t="str">
        <f>VLOOKUP(E189,'LISTADO ATM'!$A$2:$C$900,3,0)</f>
        <v>NORTE</v>
      </c>
      <c r="B189" s="134" t="s">
        <v>2752</v>
      </c>
      <c r="C189" s="118">
        <v>44312.59065972222</v>
      </c>
      <c r="D189" s="118" t="s">
        <v>2485</v>
      </c>
      <c r="E189" s="120">
        <v>97</v>
      </c>
      <c r="F189" s="157" t="str">
        <f>VLOOKUP(E189,VIP!$A$2:$O12878,2,0)</f>
        <v>DRBR097</v>
      </c>
      <c r="G189" s="119" t="str">
        <f>VLOOKUP(E189,'LISTADO ATM'!$A$2:$B$899,2,0)</f>
        <v xml:space="preserve">ATM Oficina Villa Riva </v>
      </c>
      <c r="H189" s="119" t="str">
        <f>VLOOKUP(E189,VIP!$A$2:$O17799,7,FALSE)</f>
        <v>Si</v>
      </c>
      <c r="I189" s="119" t="str">
        <f>VLOOKUP(E189,VIP!$A$2:$O9764,8,FALSE)</f>
        <v>Si</v>
      </c>
      <c r="J189" s="119" t="str">
        <f>VLOOKUP(E189,VIP!$A$2:$O9714,8,FALSE)</f>
        <v>Si</v>
      </c>
      <c r="K189" s="119" t="str">
        <f>VLOOKUP(E189,VIP!$A$2:$O13288,6,0)</f>
        <v>NO</v>
      </c>
      <c r="L189" s="155" t="s">
        <v>2421</v>
      </c>
      <c r="M189" s="117" t="s">
        <v>2458</v>
      </c>
      <c r="N189" s="117" t="s">
        <v>2465</v>
      </c>
      <c r="O189" s="157" t="s">
        <v>2486</v>
      </c>
      <c r="P189" s="139"/>
      <c r="Q189" s="117" t="s">
        <v>2421</v>
      </c>
    </row>
    <row r="190" spans="1:17" s="99" customFormat="1" ht="18" x14ac:dyDescent="0.25">
      <c r="A190" s="119" t="str">
        <f>VLOOKUP(E190,'LISTADO ATM'!$A$2:$C$900,3,0)</f>
        <v>ESTE</v>
      </c>
      <c r="B190" s="134" t="s">
        <v>2755</v>
      </c>
      <c r="C190" s="118">
        <v>44312.588159722225</v>
      </c>
      <c r="D190" s="118" t="s">
        <v>2461</v>
      </c>
      <c r="E190" s="120">
        <v>114</v>
      </c>
      <c r="F190" s="157" t="str">
        <f>VLOOKUP(E190,VIP!$A$2:$O12881,2,0)</f>
        <v>DRBR114</v>
      </c>
      <c r="G190" s="119" t="str">
        <f>VLOOKUP(E190,'LISTADO ATM'!$A$2:$B$899,2,0)</f>
        <v xml:space="preserve">ATM Oficina Hato Mayor </v>
      </c>
      <c r="H190" s="119" t="str">
        <f>VLOOKUP(E190,VIP!$A$2:$O17802,7,FALSE)</f>
        <v>Si</v>
      </c>
      <c r="I190" s="119" t="str">
        <f>VLOOKUP(E190,VIP!$A$2:$O9767,8,FALSE)</f>
        <v>Si</v>
      </c>
      <c r="J190" s="119" t="str">
        <f>VLOOKUP(E190,VIP!$A$2:$O9717,8,FALSE)</f>
        <v>Si</v>
      </c>
      <c r="K190" s="119" t="str">
        <f>VLOOKUP(E190,VIP!$A$2:$O13291,6,0)</f>
        <v>NO</v>
      </c>
      <c r="L190" s="155" t="s">
        <v>2421</v>
      </c>
      <c r="M190" s="117" t="s">
        <v>2458</v>
      </c>
      <c r="N190" s="117" t="s">
        <v>2465</v>
      </c>
      <c r="O190" s="157" t="s">
        <v>2466</v>
      </c>
      <c r="P190" s="139"/>
      <c r="Q190" s="117" t="s">
        <v>2421</v>
      </c>
    </row>
    <row r="191" spans="1:17" s="99" customFormat="1" ht="18" x14ac:dyDescent="0.25">
      <c r="A191" s="119" t="str">
        <f>VLOOKUP(E191,'LISTADO ATM'!$A$2:$C$900,3,0)</f>
        <v>NORTE</v>
      </c>
      <c r="B191" s="134" t="s">
        <v>2763</v>
      </c>
      <c r="C191" s="118">
        <v>44312.544745370367</v>
      </c>
      <c r="D191" s="118" t="s">
        <v>2580</v>
      </c>
      <c r="E191" s="120">
        <v>136</v>
      </c>
      <c r="F191" s="157" t="str">
        <f>VLOOKUP(E191,VIP!$A$2:$O12889,2,0)</f>
        <v>DRBR136</v>
      </c>
      <c r="G191" s="119" t="str">
        <f>VLOOKUP(E191,'LISTADO ATM'!$A$2:$B$899,2,0)</f>
        <v>ATM S/M Xtra (Santiago)</v>
      </c>
      <c r="H191" s="119" t="str">
        <f>VLOOKUP(E191,VIP!$A$2:$O17810,7,FALSE)</f>
        <v>Si</v>
      </c>
      <c r="I191" s="119" t="str">
        <f>VLOOKUP(E191,VIP!$A$2:$O9775,8,FALSE)</f>
        <v>Si</v>
      </c>
      <c r="J191" s="119" t="str">
        <f>VLOOKUP(E191,VIP!$A$2:$O9725,8,FALSE)</f>
        <v>Si</v>
      </c>
      <c r="K191" s="119" t="str">
        <f>VLOOKUP(E191,VIP!$A$2:$O13299,6,0)</f>
        <v>NO</v>
      </c>
      <c r="L191" s="155" t="s">
        <v>2421</v>
      </c>
      <c r="M191" s="117" t="s">
        <v>2458</v>
      </c>
      <c r="N191" s="117" t="s">
        <v>2465</v>
      </c>
      <c r="O191" s="157" t="s">
        <v>2624</v>
      </c>
      <c r="P191" s="139"/>
      <c r="Q191" s="117" t="s">
        <v>2421</v>
      </c>
    </row>
    <row r="192" spans="1:17" s="99" customFormat="1" ht="18" x14ac:dyDescent="0.25">
      <c r="A192" s="119" t="str">
        <f>VLOOKUP(E192,'LISTADO ATM'!$A$2:$C$900,3,0)</f>
        <v>DISTRITO NACIONAL</v>
      </c>
      <c r="B192" s="134" t="s">
        <v>2807</v>
      </c>
      <c r="C192" s="118">
        <v>44312.616990740738</v>
      </c>
      <c r="D192" s="118" t="s">
        <v>2461</v>
      </c>
      <c r="E192" s="120">
        <v>169</v>
      </c>
      <c r="F192" s="157" t="str">
        <f>VLOOKUP(E192,VIP!$A$2:$O12903,2,0)</f>
        <v>DRBR169</v>
      </c>
      <c r="G192" s="119" t="str">
        <f>VLOOKUP(E192,'LISTADO ATM'!$A$2:$B$899,2,0)</f>
        <v xml:space="preserve">ATM Oficina Caonabo </v>
      </c>
      <c r="H192" s="119" t="str">
        <f>VLOOKUP(E192,VIP!$A$2:$O17824,7,FALSE)</f>
        <v>Si</v>
      </c>
      <c r="I192" s="119" t="str">
        <f>VLOOKUP(E192,VIP!$A$2:$O9789,8,FALSE)</f>
        <v>Si</v>
      </c>
      <c r="J192" s="119" t="str">
        <f>VLOOKUP(E192,VIP!$A$2:$O9739,8,FALSE)</f>
        <v>Si</v>
      </c>
      <c r="K192" s="119" t="str">
        <f>VLOOKUP(E192,VIP!$A$2:$O13313,6,0)</f>
        <v>NO</v>
      </c>
      <c r="L192" s="155" t="s">
        <v>2421</v>
      </c>
      <c r="M192" s="117" t="s">
        <v>2458</v>
      </c>
      <c r="N192" s="117" t="s">
        <v>2465</v>
      </c>
      <c r="O192" s="157" t="s">
        <v>2466</v>
      </c>
      <c r="P192" s="139"/>
      <c r="Q192" s="117" t="s">
        <v>2421</v>
      </c>
    </row>
    <row r="193" spans="1:17" s="99" customFormat="1" ht="18" x14ac:dyDescent="0.25">
      <c r="A193" s="119" t="str">
        <f>VLOOKUP(E193,'LISTADO ATM'!$A$2:$C$900,3,0)</f>
        <v>NORTE</v>
      </c>
      <c r="B193" s="134" t="s">
        <v>2743</v>
      </c>
      <c r="C193" s="118">
        <v>44312.366597222222</v>
      </c>
      <c r="D193" s="118" t="s">
        <v>2485</v>
      </c>
      <c r="E193" s="120">
        <v>304</v>
      </c>
      <c r="F193" s="157" t="str">
        <f>VLOOKUP(E193,VIP!$A$2:$O12890,2,0)</f>
        <v>DRBR304</v>
      </c>
      <c r="G193" s="119" t="str">
        <f>VLOOKUP(E193,'LISTADO ATM'!$A$2:$B$899,2,0)</f>
        <v xml:space="preserve">ATM Multicentro La Sirena Estrella Sadhala </v>
      </c>
      <c r="H193" s="119" t="str">
        <f>VLOOKUP(E193,VIP!$A$2:$O17811,7,FALSE)</f>
        <v>Si</v>
      </c>
      <c r="I193" s="119" t="str">
        <f>VLOOKUP(E193,VIP!$A$2:$O9776,8,FALSE)</f>
        <v>Si</v>
      </c>
      <c r="J193" s="119" t="str">
        <f>VLOOKUP(E193,VIP!$A$2:$O9726,8,FALSE)</f>
        <v>Si</v>
      </c>
      <c r="K193" s="119" t="str">
        <f>VLOOKUP(E193,VIP!$A$2:$O13300,6,0)</f>
        <v>NO</v>
      </c>
      <c r="L193" s="155" t="s">
        <v>2421</v>
      </c>
      <c r="M193" s="117" t="s">
        <v>2458</v>
      </c>
      <c r="N193" s="117" t="s">
        <v>2465</v>
      </c>
      <c r="O193" s="157" t="s">
        <v>2486</v>
      </c>
      <c r="P193" s="139"/>
      <c r="Q193" s="117" t="s">
        <v>2421</v>
      </c>
    </row>
    <row r="194" spans="1:17" s="99" customFormat="1" ht="18" x14ac:dyDescent="0.25">
      <c r="A194" s="119" t="str">
        <f>VLOOKUP(E194,'LISTADO ATM'!$A$2:$C$900,3,0)</f>
        <v>NORTE</v>
      </c>
      <c r="B194" s="134" t="s">
        <v>2664</v>
      </c>
      <c r="C194" s="118">
        <v>44311.459803240738</v>
      </c>
      <c r="D194" s="118" t="s">
        <v>2485</v>
      </c>
      <c r="E194" s="120">
        <v>332</v>
      </c>
      <c r="F194" s="157" t="str">
        <f>VLOOKUP(E194,VIP!$A$2:$O12883,2,0)</f>
        <v>DRBR332</v>
      </c>
      <c r="G194" s="119" t="str">
        <f>VLOOKUP(E194,'LISTADO ATM'!$A$2:$B$899,2,0)</f>
        <v>ATM Estación Sigma (Cotuí)</v>
      </c>
      <c r="H194" s="119" t="str">
        <f>VLOOKUP(E194,VIP!$A$2:$O17804,7,FALSE)</f>
        <v>Si</v>
      </c>
      <c r="I194" s="119" t="str">
        <f>VLOOKUP(E194,VIP!$A$2:$O9769,8,FALSE)</f>
        <v>Si</v>
      </c>
      <c r="J194" s="119" t="str">
        <f>VLOOKUP(E194,VIP!$A$2:$O9719,8,FALSE)</f>
        <v>Si</v>
      </c>
      <c r="K194" s="119" t="str">
        <f>VLOOKUP(E194,VIP!$A$2:$O13293,6,0)</f>
        <v>NO</v>
      </c>
      <c r="L194" s="155" t="s">
        <v>2421</v>
      </c>
      <c r="M194" s="117" t="s">
        <v>2458</v>
      </c>
      <c r="N194" s="117" t="s">
        <v>2465</v>
      </c>
      <c r="O194" s="157" t="s">
        <v>2585</v>
      </c>
      <c r="P194" s="139"/>
      <c r="Q194" s="117" t="s">
        <v>2421</v>
      </c>
    </row>
    <row r="195" spans="1:17" s="99" customFormat="1" ht="18" x14ac:dyDescent="0.25">
      <c r="A195" s="119" t="str">
        <f>VLOOKUP(E195,'LISTADO ATM'!$A$2:$C$900,3,0)</f>
        <v>SUR</v>
      </c>
      <c r="B195" s="134" t="s">
        <v>2740</v>
      </c>
      <c r="C195" s="118">
        <v>44312.373530092591</v>
      </c>
      <c r="D195" s="118" t="s">
        <v>2485</v>
      </c>
      <c r="E195" s="120">
        <v>342</v>
      </c>
      <c r="F195" s="157" t="str">
        <f>VLOOKUP(E195,VIP!$A$2:$O12887,2,0)</f>
        <v>DRBR342</v>
      </c>
      <c r="G195" s="119" t="str">
        <f>VLOOKUP(E195,'LISTADO ATM'!$A$2:$B$899,2,0)</f>
        <v>ATM Oficina Obras Públicas Azua</v>
      </c>
      <c r="H195" s="119" t="str">
        <f>VLOOKUP(E195,VIP!$A$2:$O17808,7,FALSE)</f>
        <v>Si</v>
      </c>
      <c r="I195" s="119" t="str">
        <f>VLOOKUP(E195,VIP!$A$2:$O9773,8,FALSE)</f>
        <v>Si</v>
      </c>
      <c r="J195" s="119" t="str">
        <f>VLOOKUP(E195,VIP!$A$2:$O9723,8,FALSE)</f>
        <v>Si</v>
      </c>
      <c r="K195" s="119" t="str">
        <f>VLOOKUP(E195,VIP!$A$2:$O13297,6,0)</f>
        <v>SI</v>
      </c>
      <c r="L195" s="155" t="s">
        <v>2421</v>
      </c>
      <c r="M195" s="117" t="s">
        <v>2458</v>
      </c>
      <c r="N195" s="117" t="s">
        <v>2465</v>
      </c>
      <c r="O195" s="157" t="s">
        <v>2486</v>
      </c>
      <c r="P195" s="139"/>
      <c r="Q195" s="117" t="s">
        <v>2421</v>
      </c>
    </row>
    <row r="196" spans="1:17" s="99" customFormat="1" ht="18" x14ac:dyDescent="0.25">
      <c r="A196" s="119" t="str">
        <f>VLOOKUP(E196,'LISTADO ATM'!$A$2:$C$900,3,0)</f>
        <v>DISTRITO NACIONAL</v>
      </c>
      <c r="B196" s="134" t="s">
        <v>2641</v>
      </c>
      <c r="C196" s="118">
        <v>44311.415590277778</v>
      </c>
      <c r="D196" s="118" t="s">
        <v>2485</v>
      </c>
      <c r="E196" s="120">
        <v>354</v>
      </c>
      <c r="F196" s="157" t="str">
        <f>VLOOKUP(E196,VIP!$A$2:$O12848,2,0)</f>
        <v>DRBR354</v>
      </c>
      <c r="G196" s="119" t="str">
        <f>VLOOKUP(E196,'LISTADO ATM'!$A$2:$B$899,2,0)</f>
        <v xml:space="preserve">ATM Oficina Núñez de Cáceres II </v>
      </c>
      <c r="H196" s="119" t="str">
        <f>VLOOKUP(E196,VIP!$A$2:$O17769,7,FALSE)</f>
        <v>Si</v>
      </c>
      <c r="I196" s="119" t="str">
        <f>VLOOKUP(E196,VIP!$A$2:$O9734,8,FALSE)</f>
        <v>Si</v>
      </c>
      <c r="J196" s="119" t="str">
        <f>VLOOKUP(E196,VIP!$A$2:$O9684,8,FALSE)</f>
        <v>Si</v>
      </c>
      <c r="K196" s="119" t="str">
        <f>VLOOKUP(E196,VIP!$A$2:$O13258,6,0)</f>
        <v>NO</v>
      </c>
      <c r="L196" s="155" t="s">
        <v>2421</v>
      </c>
      <c r="M196" s="117" t="s">
        <v>2458</v>
      </c>
      <c r="N196" s="117" t="s">
        <v>2465</v>
      </c>
      <c r="O196" s="157" t="s">
        <v>2585</v>
      </c>
      <c r="P196" s="139"/>
      <c r="Q196" s="117" t="s">
        <v>2421</v>
      </c>
    </row>
    <row r="197" spans="1:17" s="99" customFormat="1" ht="18" x14ac:dyDescent="0.25">
      <c r="A197" s="119" t="str">
        <f>VLOOKUP(E197,'LISTADO ATM'!$A$2:$C$900,3,0)</f>
        <v>DISTRITO NACIONAL</v>
      </c>
      <c r="B197" s="134" t="s">
        <v>2773</v>
      </c>
      <c r="C197" s="118">
        <v>44312.50277777778</v>
      </c>
      <c r="D197" s="118" t="s">
        <v>2485</v>
      </c>
      <c r="E197" s="120">
        <v>378</v>
      </c>
      <c r="F197" s="157" t="str">
        <f>VLOOKUP(E197,VIP!$A$2:$O12899,2,0)</f>
        <v>DRBR378</v>
      </c>
      <c r="G197" s="119" t="str">
        <f>VLOOKUP(E197,'LISTADO ATM'!$A$2:$B$899,2,0)</f>
        <v>ATM UNP Villa Flores</v>
      </c>
      <c r="H197" s="119" t="str">
        <f>VLOOKUP(E197,VIP!$A$2:$O17820,7,FALSE)</f>
        <v>N/A</v>
      </c>
      <c r="I197" s="119" t="str">
        <f>VLOOKUP(E197,VIP!$A$2:$O9785,8,FALSE)</f>
        <v>N/A</v>
      </c>
      <c r="J197" s="119" t="str">
        <f>VLOOKUP(E197,VIP!$A$2:$O9735,8,FALSE)</f>
        <v>N/A</v>
      </c>
      <c r="K197" s="119" t="str">
        <f>VLOOKUP(E197,VIP!$A$2:$O13309,6,0)</f>
        <v>N/A</v>
      </c>
      <c r="L197" s="155" t="s">
        <v>2421</v>
      </c>
      <c r="M197" s="117" t="s">
        <v>2458</v>
      </c>
      <c r="N197" s="117" t="s">
        <v>2465</v>
      </c>
      <c r="O197" s="157" t="s">
        <v>2486</v>
      </c>
      <c r="P197" s="139"/>
      <c r="Q197" s="117" t="s">
        <v>2421</v>
      </c>
    </row>
    <row r="198" spans="1:17" s="99" customFormat="1" ht="18" x14ac:dyDescent="0.25">
      <c r="A198" s="119" t="str">
        <f>VLOOKUP(E198,'LISTADO ATM'!$A$2:$C$900,3,0)</f>
        <v>DISTRITO NACIONAL</v>
      </c>
      <c r="B198" s="134" t="s">
        <v>2776</v>
      </c>
      <c r="C198" s="118">
        <v>44312.497141203705</v>
      </c>
      <c r="D198" s="118" t="s">
        <v>2485</v>
      </c>
      <c r="E198" s="120">
        <v>410</v>
      </c>
      <c r="F198" s="157" t="str">
        <f>VLOOKUP(E198,VIP!$A$2:$O12902,2,0)</f>
        <v>DRBR410</v>
      </c>
      <c r="G198" s="119" t="str">
        <f>VLOOKUP(E198,'LISTADO ATM'!$A$2:$B$899,2,0)</f>
        <v xml:space="preserve">ATM Oficina Las Palmas de Herrera II </v>
      </c>
      <c r="H198" s="119" t="str">
        <f>VLOOKUP(E198,VIP!$A$2:$O17823,7,FALSE)</f>
        <v>Si</v>
      </c>
      <c r="I198" s="119" t="str">
        <f>VLOOKUP(E198,VIP!$A$2:$O9788,8,FALSE)</f>
        <v>Si</v>
      </c>
      <c r="J198" s="119" t="str">
        <f>VLOOKUP(E198,VIP!$A$2:$O9738,8,FALSE)</f>
        <v>Si</v>
      </c>
      <c r="K198" s="119" t="str">
        <f>VLOOKUP(E198,VIP!$A$2:$O13312,6,0)</f>
        <v>NO</v>
      </c>
      <c r="L198" s="155" t="s">
        <v>2421</v>
      </c>
      <c r="M198" s="117" t="s">
        <v>2458</v>
      </c>
      <c r="N198" s="117" t="s">
        <v>2465</v>
      </c>
      <c r="O198" s="157" t="s">
        <v>2486</v>
      </c>
      <c r="P198" s="139"/>
      <c r="Q198" s="117" t="s">
        <v>2421</v>
      </c>
    </row>
    <row r="199" spans="1:17" s="99" customFormat="1" ht="18" x14ac:dyDescent="0.25">
      <c r="A199" s="119" t="str">
        <f>VLOOKUP(E199,'LISTADO ATM'!$A$2:$C$900,3,0)</f>
        <v>ESTE</v>
      </c>
      <c r="B199" s="134" t="s">
        <v>2787</v>
      </c>
      <c r="C199" s="118">
        <v>44312.66847222222</v>
      </c>
      <c r="D199" s="118" t="s">
        <v>2461</v>
      </c>
      <c r="E199" s="120">
        <v>427</v>
      </c>
      <c r="F199" s="157" t="str">
        <f>VLOOKUP(E199,VIP!$A$2:$O12883,2,0)</f>
        <v>DRBR427</v>
      </c>
      <c r="G199" s="119" t="str">
        <f>VLOOKUP(E199,'LISTADO ATM'!$A$2:$B$899,2,0)</f>
        <v xml:space="preserve">ATM Almacenes Iberia (Hato Mayor) </v>
      </c>
      <c r="H199" s="119" t="str">
        <f>VLOOKUP(E199,VIP!$A$2:$O17804,7,FALSE)</f>
        <v>Si</v>
      </c>
      <c r="I199" s="119" t="str">
        <f>VLOOKUP(E199,VIP!$A$2:$O9769,8,FALSE)</f>
        <v>Si</v>
      </c>
      <c r="J199" s="119" t="str">
        <f>VLOOKUP(E199,VIP!$A$2:$O9719,8,FALSE)</f>
        <v>Si</v>
      </c>
      <c r="K199" s="119" t="str">
        <f>VLOOKUP(E199,VIP!$A$2:$O13293,6,0)</f>
        <v>NO</v>
      </c>
      <c r="L199" s="155" t="s">
        <v>2421</v>
      </c>
      <c r="M199" s="117" t="s">
        <v>2458</v>
      </c>
      <c r="N199" s="117" t="s">
        <v>2465</v>
      </c>
      <c r="O199" s="157" t="s">
        <v>2466</v>
      </c>
      <c r="P199" s="139"/>
      <c r="Q199" s="117" t="s">
        <v>2421</v>
      </c>
    </row>
    <row r="200" spans="1:17" s="99" customFormat="1" ht="18" x14ac:dyDescent="0.25">
      <c r="A200" s="119" t="str">
        <f>VLOOKUP(E200,'LISTADO ATM'!$A$2:$C$900,3,0)</f>
        <v>DISTRITO NACIONAL</v>
      </c>
      <c r="B200" s="134" t="s">
        <v>2586</v>
      </c>
      <c r="C200" s="118">
        <v>44309.884965277779</v>
      </c>
      <c r="D200" s="118" t="s">
        <v>2461</v>
      </c>
      <c r="E200" s="120">
        <v>486</v>
      </c>
      <c r="F200" s="157" t="str">
        <f>VLOOKUP(E200,VIP!$A$2:$O12809,2,0)</f>
        <v>DRBR486</v>
      </c>
      <c r="G200" s="119" t="str">
        <f>VLOOKUP(E200,'LISTADO ATM'!$A$2:$B$899,2,0)</f>
        <v xml:space="preserve">ATM Olé La Caleta </v>
      </c>
      <c r="H200" s="119" t="str">
        <f>VLOOKUP(E200,VIP!$A$2:$O17730,7,FALSE)</f>
        <v>Si</v>
      </c>
      <c r="I200" s="119" t="str">
        <f>VLOOKUP(E200,VIP!$A$2:$O9695,8,FALSE)</f>
        <v>Si</v>
      </c>
      <c r="J200" s="119" t="str">
        <f>VLOOKUP(E200,VIP!$A$2:$O9645,8,FALSE)</f>
        <v>Si</v>
      </c>
      <c r="K200" s="119" t="str">
        <f>VLOOKUP(E200,VIP!$A$2:$O13219,6,0)</f>
        <v>NO</v>
      </c>
      <c r="L200" s="155" t="s">
        <v>2421</v>
      </c>
      <c r="M200" s="117" t="s">
        <v>2458</v>
      </c>
      <c r="N200" s="117" t="s">
        <v>2465</v>
      </c>
      <c r="O200" s="157" t="s">
        <v>2466</v>
      </c>
      <c r="P200" s="139"/>
      <c r="Q200" s="117" t="s">
        <v>2421</v>
      </c>
    </row>
    <row r="201" spans="1:17" s="99" customFormat="1" ht="18" x14ac:dyDescent="0.25">
      <c r="A201" s="119" t="str">
        <f>VLOOKUP(E201,'LISTADO ATM'!$A$2:$C$900,3,0)</f>
        <v>DISTRITO NACIONAL</v>
      </c>
      <c r="B201" s="134" t="s">
        <v>2760</v>
      </c>
      <c r="C201" s="118">
        <v>44312.548206018517</v>
      </c>
      <c r="D201" s="118" t="s">
        <v>2485</v>
      </c>
      <c r="E201" s="120">
        <v>527</v>
      </c>
      <c r="F201" s="157" t="str">
        <f>VLOOKUP(E201,VIP!$A$2:$O12886,2,0)</f>
        <v>DRBR527</v>
      </c>
      <c r="G201" s="119" t="str">
        <f>VLOOKUP(E201,'LISTADO ATM'!$A$2:$B$899,2,0)</f>
        <v>ATM Oficina Zona Oriental II</v>
      </c>
      <c r="H201" s="119" t="str">
        <f>VLOOKUP(E201,VIP!$A$2:$O17807,7,FALSE)</f>
        <v>Si</v>
      </c>
      <c r="I201" s="119" t="str">
        <f>VLOOKUP(E201,VIP!$A$2:$O9772,8,FALSE)</f>
        <v>Si</v>
      </c>
      <c r="J201" s="119" t="str">
        <f>VLOOKUP(E201,VIP!$A$2:$O9722,8,FALSE)</f>
        <v>Si</v>
      </c>
      <c r="K201" s="119" t="str">
        <f>VLOOKUP(E201,VIP!$A$2:$O13296,6,0)</f>
        <v>SI</v>
      </c>
      <c r="L201" s="155" t="s">
        <v>2421</v>
      </c>
      <c r="M201" s="117" t="s">
        <v>2458</v>
      </c>
      <c r="N201" s="117" t="s">
        <v>2465</v>
      </c>
      <c r="O201" s="157" t="s">
        <v>2486</v>
      </c>
      <c r="P201" s="139"/>
      <c r="Q201" s="117" t="s">
        <v>2421</v>
      </c>
    </row>
    <row r="202" spans="1:17" s="99" customFormat="1" ht="18" x14ac:dyDescent="0.25">
      <c r="A202" s="119" t="str">
        <f>VLOOKUP(E202,'LISTADO ATM'!$A$2:$C$900,3,0)</f>
        <v>SUR</v>
      </c>
      <c r="B202" s="134" t="s">
        <v>2626</v>
      </c>
      <c r="C202" s="118">
        <v>44311.226076388892</v>
      </c>
      <c r="D202" s="118" t="s">
        <v>2461</v>
      </c>
      <c r="E202" s="120">
        <v>582</v>
      </c>
      <c r="F202" s="157" t="str">
        <f>VLOOKUP(E202,VIP!$A$2:$O12831,2,0)</f>
        <v xml:space="preserve">DRBR582 </v>
      </c>
      <c r="G202" s="119" t="str">
        <f>VLOOKUP(E202,'LISTADO ATM'!$A$2:$B$899,2,0)</f>
        <v>ATM Estación Sabana Yegua</v>
      </c>
      <c r="H202" s="119" t="str">
        <f>VLOOKUP(E202,VIP!$A$2:$O17752,7,FALSE)</f>
        <v>N/A</v>
      </c>
      <c r="I202" s="119" t="str">
        <f>VLOOKUP(E202,VIP!$A$2:$O9717,8,FALSE)</f>
        <v>N/A</v>
      </c>
      <c r="J202" s="119" t="str">
        <f>VLOOKUP(E202,VIP!$A$2:$O9667,8,FALSE)</f>
        <v>N/A</v>
      </c>
      <c r="K202" s="119" t="str">
        <f>VLOOKUP(E202,VIP!$A$2:$O13241,6,0)</f>
        <v>N/A</v>
      </c>
      <c r="L202" s="155" t="s">
        <v>2421</v>
      </c>
      <c r="M202" s="117" t="s">
        <v>2458</v>
      </c>
      <c r="N202" s="117" t="s">
        <v>2465</v>
      </c>
      <c r="O202" s="157" t="s">
        <v>2466</v>
      </c>
      <c r="P202" s="139"/>
      <c r="Q202" s="117" t="s">
        <v>2421</v>
      </c>
    </row>
    <row r="203" spans="1:17" s="99" customFormat="1" ht="18" x14ac:dyDescent="0.25">
      <c r="A203" s="119" t="str">
        <f>VLOOKUP(E203,'LISTADO ATM'!$A$2:$C$900,3,0)</f>
        <v>ESTE</v>
      </c>
      <c r="B203" s="134" t="s">
        <v>2791</v>
      </c>
      <c r="C203" s="118">
        <v>44312.666215277779</v>
      </c>
      <c r="D203" s="118" t="s">
        <v>2461</v>
      </c>
      <c r="E203" s="120">
        <v>651</v>
      </c>
      <c r="F203" s="157" t="str">
        <f>VLOOKUP(E203,VIP!$A$2:$O12887,2,0)</f>
        <v>DRBR651</v>
      </c>
      <c r="G203" s="119" t="str">
        <f>VLOOKUP(E203,'LISTADO ATM'!$A$2:$B$899,2,0)</f>
        <v>ATM Eco Petroleo Romana</v>
      </c>
      <c r="H203" s="119" t="str">
        <f>VLOOKUP(E203,VIP!$A$2:$O17808,7,FALSE)</f>
        <v>Si</v>
      </c>
      <c r="I203" s="119" t="str">
        <f>VLOOKUP(E203,VIP!$A$2:$O9773,8,FALSE)</f>
        <v>Si</v>
      </c>
      <c r="J203" s="119" t="str">
        <f>VLOOKUP(E203,VIP!$A$2:$O9723,8,FALSE)</f>
        <v>Si</v>
      </c>
      <c r="K203" s="119" t="str">
        <f>VLOOKUP(E203,VIP!$A$2:$O13297,6,0)</f>
        <v>NO</v>
      </c>
      <c r="L203" s="155" t="s">
        <v>2421</v>
      </c>
      <c r="M203" s="117" t="s">
        <v>2458</v>
      </c>
      <c r="N203" s="117" t="s">
        <v>2465</v>
      </c>
      <c r="O203" s="157" t="s">
        <v>2466</v>
      </c>
      <c r="P203" s="139"/>
      <c r="Q203" s="117" t="s">
        <v>2421</v>
      </c>
    </row>
    <row r="204" spans="1:17" s="99" customFormat="1" ht="18" x14ac:dyDescent="0.25">
      <c r="A204" s="119" t="str">
        <f>VLOOKUP(E204,'LISTADO ATM'!$A$2:$C$900,3,0)</f>
        <v>NORTE</v>
      </c>
      <c r="B204" s="134" t="s">
        <v>2756</v>
      </c>
      <c r="C204" s="118">
        <v>44312.586053240739</v>
      </c>
      <c r="D204" s="118" t="s">
        <v>2580</v>
      </c>
      <c r="E204" s="120">
        <v>691</v>
      </c>
      <c r="F204" s="157" t="str">
        <f>VLOOKUP(E204,VIP!$A$2:$O12882,2,0)</f>
        <v>DRBR691</v>
      </c>
      <c r="G204" s="119" t="str">
        <f>VLOOKUP(E204,'LISTADO ATM'!$A$2:$B$899,2,0)</f>
        <v>ATM Eco Petroleo Manzanillo</v>
      </c>
      <c r="H204" s="119" t="str">
        <f>VLOOKUP(E204,VIP!$A$2:$O17803,7,FALSE)</f>
        <v>Si</v>
      </c>
      <c r="I204" s="119" t="str">
        <f>VLOOKUP(E204,VIP!$A$2:$O9768,8,FALSE)</f>
        <v>Si</v>
      </c>
      <c r="J204" s="119" t="str">
        <f>VLOOKUP(E204,VIP!$A$2:$O9718,8,FALSE)</f>
        <v>Si</v>
      </c>
      <c r="K204" s="119" t="str">
        <f>VLOOKUP(E204,VIP!$A$2:$O13292,6,0)</f>
        <v>NO</v>
      </c>
      <c r="L204" s="155" t="s">
        <v>2421</v>
      </c>
      <c r="M204" s="117" t="s">
        <v>2458</v>
      </c>
      <c r="N204" s="117" t="s">
        <v>2465</v>
      </c>
      <c r="O204" s="157" t="s">
        <v>2624</v>
      </c>
      <c r="P204" s="139"/>
      <c r="Q204" s="117" t="s">
        <v>2421</v>
      </c>
    </row>
    <row r="205" spans="1:17" s="99" customFormat="1" ht="18" x14ac:dyDescent="0.25">
      <c r="A205" s="119" t="str">
        <f>VLOOKUP(E205,'LISTADO ATM'!$A$2:$C$900,3,0)</f>
        <v>DISTRITO NACIONAL</v>
      </c>
      <c r="B205" s="134" t="s">
        <v>2777</v>
      </c>
      <c r="C205" s="118">
        <v>44312.493935185186</v>
      </c>
      <c r="D205" s="118" t="s">
        <v>2461</v>
      </c>
      <c r="E205" s="120">
        <v>713</v>
      </c>
      <c r="F205" s="157" t="str">
        <f>VLOOKUP(E205,VIP!$A$2:$O12903,2,0)</f>
        <v>DRBR016</v>
      </c>
      <c r="G205" s="119" t="str">
        <f>VLOOKUP(E205,'LISTADO ATM'!$A$2:$B$899,2,0)</f>
        <v xml:space="preserve">ATM Oficina Las Américas </v>
      </c>
      <c r="H205" s="119" t="str">
        <f>VLOOKUP(E205,VIP!$A$2:$O17824,7,FALSE)</f>
        <v>Si</v>
      </c>
      <c r="I205" s="119" t="str">
        <f>VLOOKUP(E205,VIP!$A$2:$O9789,8,FALSE)</f>
        <v>Si</v>
      </c>
      <c r="J205" s="119" t="str">
        <f>VLOOKUP(E205,VIP!$A$2:$O9739,8,FALSE)</f>
        <v>Si</v>
      </c>
      <c r="K205" s="119" t="str">
        <f>VLOOKUP(E205,VIP!$A$2:$O13313,6,0)</f>
        <v>NO</v>
      </c>
      <c r="L205" s="155" t="s">
        <v>2421</v>
      </c>
      <c r="M205" s="117" t="s">
        <v>2458</v>
      </c>
      <c r="N205" s="117" t="s">
        <v>2465</v>
      </c>
      <c r="O205" s="157" t="s">
        <v>2466</v>
      </c>
      <c r="P205" s="139"/>
      <c r="Q205" s="117" t="s">
        <v>2421</v>
      </c>
    </row>
    <row r="206" spans="1:17" s="99" customFormat="1" ht="18" x14ac:dyDescent="0.25">
      <c r="A206" s="119" t="str">
        <f>VLOOKUP(E206,'LISTADO ATM'!$A$2:$C$900,3,0)</f>
        <v>DISTRITO NACIONAL</v>
      </c>
      <c r="B206" s="134" t="s">
        <v>2643</v>
      </c>
      <c r="C206" s="118">
        <v>44311.40111111111</v>
      </c>
      <c r="D206" s="118" t="s">
        <v>2485</v>
      </c>
      <c r="E206" s="120">
        <v>721</v>
      </c>
      <c r="F206" s="157" t="str">
        <f>VLOOKUP(E206,VIP!$A$2:$O12850,2,0)</f>
        <v>DRBR23A</v>
      </c>
      <c r="G206" s="119" t="str">
        <f>VLOOKUP(E206,'LISTADO ATM'!$A$2:$B$899,2,0)</f>
        <v xml:space="preserve">ATM Oficina Charles de Gaulle II </v>
      </c>
      <c r="H206" s="119" t="str">
        <f>VLOOKUP(E206,VIP!$A$2:$O17771,7,FALSE)</f>
        <v>Si</v>
      </c>
      <c r="I206" s="119" t="str">
        <f>VLOOKUP(E206,VIP!$A$2:$O9736,8,FALSE)</f>
        <v>Si</v>
      </c>
      <c r="J206" s="119" t="str">
        <f>VLOOKUP(E206,VIP!$A$2:$O9686,8,FALSE)</f>
        <v>Si</v>
      </c>
      <c r="K206" s="119" t="str">
        <f>VLOOKUP(E206,VIP!$A$2:$O13260,6,0)</f>
        <v>NO</v>
      </c>
      <c r="L206" s="155" t="s">
        <v>2421</v>
      </c>
      <c r="M206" s="117" t="s">
        <v>2458</v>
      </c>
      <c r="N206" s="117" t="s">
        <v>2465</v>
      </c>
      <c r="O206" s="157" t="s">
        <v>2585</v>
      </c>
      <c r="P206" s="139"/>
      <c r="Q206" s="117" t="s">
        <v>2421</v>
      </c>
    </row>
    <row r="207" spans="1:17" s="99" customFormat="1" ht="18" x14ac:dyDescent="0.25">
      <c r="A207" s="119" t="str">
        <f>VLOOKUP(E207,'LISTADO ATM'!$A$2:$C$900,3,0)</f>
        <v>DISTRITO NACIONAL</v>
      </c>
      <c r="B207" s="134" t="s">
        <v>2645</v>
      </c>
      <c r="C207" s="118">
        <v>44311.390289351853</v>
      </c>
      <c r="D207" s="118" t="s">
        <v>2485</v>
      </c>
      <c r="E207" s="120">
        <v>722</v>
      </c>
      <c r="F207" s="157" t="str">
        <f>VLOOKUP(E207,VIP!$A$2:$O12856,2,0)</f>
        <v>DRBR393</v>
      </c>
      <c r="G207" s="119" t="str">
        <f>VLOOKUP(E207,'LISTADO ATM'!$A$2:$B$899,2,0)</f>
        <v xml:space="preserve">ATM Oficina Charles de Gaulle III </v>
      </c>
      <c r="H207" s="119" t="str">
        <f>VLOOKUP(E207,VIP!$A$2:$O17777,7,FALSE)</f>
        <v>Si</v>
      </c>
      <c r="I207" s="119" t="str">
        <f>VLOOKUP(E207,VIP!$A$2:$O9742,8,FALSE)</f>
        <v>Si</v>
      </c>
      <c r="J207" s="119" t="str">
        <f>VLOOKUP(E207,VIP!$A$2:$O9692,8,FALSE)</f>
        <v>Si</v>
      </c>
      <c r="K207" s="119" t="str">
        <f>VLOOKUP(E207,VIP!$A$2:$O13266,6,0)</f>
        <v>SI</v>
      </c>
      <c r="L207" s="155" t="s">
        <v>2421</v>
      </c>
      <c r="M207" s="117" t="s">
        <v>2458</v>
      </c>
      <c r="N207" s="117" t="s">
        <v>2465</v>
      </c>
      <c r="O207" s="157" t="s">
        <v>2585</v>
      </c>
      <c r="P207" s="139"/>
      <c r="Q207" s="117" t="s">
        <v>2421</v>
      </c>
    </row>
    <row r="208" spans="1:17" s="99" customFormat="1" ht="18" x14ac:dyDescent="0.25">
      <c r="A208" s="119" t="str">
        <f>VLOOKUP(E208,'LISTADO ATM'!$A$2:$C$900,3,0)</f>
        <v>NORTE</v>
      </c>
      <c r="B208" s="134" t="s">
        <v>2674</v>
      </c>
      <c r="C208" s="118">
        <v>44311.639803240738</v>
      </c>
      <c r="D208" s="118" t="s">
        <v>2580</v>
      </c>
      <c r="E208" s="120">
        <v>775</v>
      </c>
      <c r="F208" s="157" t="str">
        <f>VLOOKUP(E208,VIP!$A$2:$O12876,2,0)</f>
        <v>DRBR450</v>
      </c>
      <c r="G208" s="119" t="str">
        <f>VLOOKUP(E208,'LISTADO ATM'!$A$2:$B$899,2,0)</f>
        <v xml:space="preserve">ATM S/M Lilo (Montecristi) </v>
      </c>
      <c r="H208" s="119" t="str">
        <f>VLOOKUP(E208,VIP!$A$2:$O17797,7,FALSE)</f>
        <v>Si</v>
      </c>
      <c r="I208" s="119" t="str">
        <f>VLOOKUP(E208,VIP!$A$2:$O9762,8,FALSE)</f>
        <v>Si</v>
      </c>
      <c r="J208" s="119" t="str">
        <f>VLOOKUP(E208,VIP!$A$2:$O9712,8,FALSE)</f>
        <v>Si</v>
      </c>
      <c r="K208" s="119" t="str">
        <f>VLOOKUP(E208,VIP!$A$2:$O13286,6,0)</f>
        <v>NO</v>
      </c>
      <c r="L208" s="155" t="s">
        <v>2421</v>
      </c>
      <c r="M208" s="117" t="s">
        <v>2458</v>
      </c>
      <c r="N208" s="117" t="s">
        <v>2465</v>
      </c>
      <c r="O208" s="157" t="s">
        <v>2624</v>
      </c>
      <c r="P208" s="139"/>
      <c r="Q208" s="117" t="s">
        <v>2421</v>
      </c>
    </row>
    <row r="209" spans="1:17" s="99" customFormat="1" ht="18" x14ac:dyDescent="0.25">
      <c r="A209" s="119" t="str">
        <f>VLOOKUP(E209,'LISTADO ATM'!$A$2:$C$900,3,0)</f>
        <v>NORTE</v>
      </c>
      <c r="B209" s="134" t="s">
        <v>2675</v>
      </c>
      <c r="C209" s="118">
        <v>44311.63821759259</v>
      </c>
      <c r="D209" s="118" t="s">
        <v>2580</v>
      </c>
      <c r="E209" s="120">
        <v>809</v>
      </c>
      <c r="F209" s="157" t="str">
        <f>VLOOKUP(E209,VIP!$A$2:$O12877,2,0)</f>
        <v>DRBR809</v>
      </c>
      <c r="G209" s="119" t="str">
        <f>VLOOKUP(E209,'LISTADO ATM'!$A$2:$B$899,2,0)</f>
        <v>ATM Yoma (Cotuí)</v>
      </c>
      <c r="H209" s="119" t="str">
        <f>VLOOKUP(E209,VIP!$A$2:$O17798,7,FALSE)</f>
        <v>Si</v>
      </c>
      <c r="I209" s="119" t="str">
        <f>VLOOKUP(E209,VIP!$A$2:$O9763,8,FALSE)</f>
        <v>Si</v>
      </c>
      <c r="J209" s="119" t="str">
        <f>VLOOKUP(E209,VIP!$A$2:$O9713,8,FALSE)</f>
        <v>Si</v>
      </c>
      <c r="K209" s="119" t="str">
        <f>VLOOKUP(E209,VIP!$A$2:$O13287,6,0)</f>
        <v>NO</v>
      </c>
      <c r="L209" s="155" t="s">
        <v>2421</v>
      </c>
      <c r="M209" s="117" t="s">
        <v>2458</v>
      </c>
      <c r="N209" s="117" t="s">
        <v>2465</v>
      </c>
      <c r="O209" s="157" t="s">
        <v>2624</v>
      </c>
      <c r="P209" s="139"/>
      <c r="Q209" s="117" t="s">
        <v>2421</v>
      </c>
    </row>
    <row r="210" spans="1:17" s="99" customFormat="1" ht="18" x14ac:dyDescent="0.25">
      <c r="A210" s="119" t="str">
        <f>VLOOKUP(E210,'LISTADO ATM'!$A$2:$C$900,3,0)</f>
        <v>NORTE</v>
      </c>
      <c r="B210" s="134" t="s">
        <v>2759</v>
      </c>
      <c r="C210" s="118">
        <v>44312.567175925928</v>
      </c>
      <c r="D210" s="118" t="s">
        <v>2461</v>
      </c>
      <c r="E210" s="120">
        <v>851</v>
      </c>
      <c r="F210" s="157" t="str">
        <f>VLOOKUP(E210,VIP!$A$2:$O12885,2,0)</f>
        <v>DRBR851</v>
      </c>
      <c r="G210" s="119" t="str">
        <f>VLOOKUP(E210,'LISTADO ATM'!$A$2:$B$899,2,0)</f>
        <v xml:space="preserve">ATM Hospital Vinicio Calventi </v>
      </c>
      <c r="H210" s="119" t="str">
        <f>VLOOKUP(E210,VIP!$A$2:$O17806,7,FALSE)</f>
        <v>Si</v>
      </c>
      <c r="I210" s="119" t="str">
        <f>VLOOKUP(E210,VIP!$A$2:$O9771,8,FALSE)</f>
        <v>Si</v>
      </c>
      <c r="J210" s="119" t="str">
        <f>VLOOKUP(E210,VIP!$A$2:$O9721,8,FALSE)</f>
        <v>Si</v>
      </c>
      <c r="K210" s="119" t="str">
        <f>VLOOKUP(E210,VIP!$A$2:$O13295,6,0)</f>
        <v>NO</v>
      </c>
      <c r="L210" s="155" t="s">
        <v>2421</v>
      </c>
      <c r="M210" s="117" t="s">
        <v>2458</v>
      </c>
      <c r="N210" s="117" t="s">
        <v>2465</v>
      </c>
      <c r="O210" s="157" t="s">
        <v>2466</v>
      </c>
      <c r="P210" s="139"/>
      <c r="Q210" s="117" t="s">
        <v>2421</v>
      </c>
    </row>
    <row r="211" spans="1:17" s="99" customFormat="1" ht="18" x14ac:dyDescent="0.25">
      <c r="A211" s="119" t="str">
        <f>VLOOKUP(E211,'LISTADO ATM'!$A$2:$C$900,3,0)</f>
        <v>NORTE</v>
      </c>
      <c r="B211" s="134" t="s">
        <v>2794</v>
      </c>
      <c r="C211" s="118">
        <v>44312.664004629631</v>
      </c>
      <c r="D211" s="118" t="s">
        <v>2485</v>
      </c>
      <c r="E211" s="120">
        <v>857</v>
      </c>
      <c r="F211" s="157" t="str">
        <f>VLOOKUP(E211,VIP!$A$2:$O12890,2,0)</f>
        <v>DRBR857</v>
      </c>
      <c r="G211" s="119" t="str">
        <f>VLOOKUP(E211,'LISTADO ATM'!$A$2:$B$899,2,0)</f>
        <v xml:space="preserve">ATM Oficina Los Alamos </v>
      </c>
      <c r="H211" s="119" t="str">
        <f>VLOOKUP(E211,VIP!$A$2:$O17811,7,FALSE)</f>
        <v>Si</v>
      </c>
      <c r="I211" s="119" t="str">
        <f>VLOOKUP(E211,VIP!$A$2:$O9776,8,FALSE)</f>
        <v>Si</v>
      </c>
      <c r="J211" s="119" t="str">
        <f>VLOOKUP(E211,VIP!$A$2:$O9726,8,FALSE)</f>
        <v>Si</v>
      </c>
      <c r="K211" s="119" t="str">
        <f>VLOOKUP(E211,VIP!$A$2:$O13300,6,0)</f>
        <v>NO</v>
      </c>
      <c r="L211" s="155" t="s">
        <v>2421</v>
      </c>
      <c r="M211" s="117" t="s">
        <v>2458</v>
      </c>
      <c r="N211" s="117" t="s">
        <v>2465</v>
      </c>
      <c r="O211" s="157" t="s">
        <v>2486</v>
      </c>
      <c r="P211" s="139"/>
      <c r="Q211" s="117" t="s">
        <v>2421</v>
      </c>
    </row>
    <row r="212" spans="1:17" s="99" customFormat="1" ht="18" x14ac:dyDescent="0.25">
      <c r="A212" s="119" t="str">
        <f>VLOOKUP(E212,'LISTADO ATM'!$A$2:$C$900,3,0)</f>
        <v>DISTRITO NACIONAL</v>
      </c>
      <c r="B212" s="134" t="s">
        <v>2690</v>
      </c>
      <c r="C212" s="118">
        <v>44311.715486111112</v>
      </c>
      <c r="D212" s="118" t="s">
        <v>2485</v>
      </c>
      <c r="E212" s="120">
        <v>930</v>
      </c>
      <c r="F212" s="157" t="str">
        <f>VLOOKUP(E212,VIP!$A$2:$O12879,2,0)</f>
        <v>DRBR930</v>
      </c>
      <c r="G212" s="119" t="str">
        <f>VLOOKUP(E212,'LISTADO ATM'!$A$2:$B$899,2,0)</f>
        <v>ATM Oficina Plaza Spring Center</v>
      </c>
      <c r="H212" s="119" t="str">
        <f>VLOOKUP(E212,VIP!$A$2:$O17800,7,FALSE)</f>
        <v>Si</v>
      </c>
      <c r="I212" s="119" t="str">
        <f>VLOOKUP(E212,VIP!$A$2:$O9765,8,FALSE)</f>
        <v>Si</v>
      </c>
      <c r="J212" s="119" t="str">
        <f>VLOOKUP(E212,VIP!$A$2:$O9715,8,FALSE)</f>
        <v>Si</v>
      </c>
      <c r="K212" s="119" t="str">
        <f>VLOOKUP(E212,VIP!$A$2:$O13289,6,0)</f>
        <v>NO</v>
      </c>
      <c r="L212" s="155" t="s">
        <v>2421</v>
      </c>
      <c r="M212" s="117" t="s">
        <v>2458</v>
      </c>
      <c r="N212" s="117" t="s">
        <v>2465</v>
      </c>
      <c r="O212" s="157" t="s">
        <v>2585</v>
      </c>
      <c r="P212" s="139"/>
      <c r="Q212" s="117" t="s">
        <v>2421</v>
      </c>
    </row>
    <row r="213" spans="1:17" s="99" customFormat="1" ht="18" x14ac:dyDescent="0.25">
      <c r="A213" s="119" t="str">
        <f>VLOOKUP(E213,'LISTADO ATM'!$A$2:$C$900,3,0)</f>
        <v>DISTRITO NACIONAL</v>
      </c>
      <c r="B213" s="134" t="s">
        <v>2670</v>
      </c>
      <c r="C213" s="118">
        <v>44311.645069444443</v>
      </c>
      <c r="D213" s="118" t="s">
        <v>2461</v>
      </c>
      <c r="E213" s="120">
        <v>958</v>
      </c>
      <c r="F213" s="157" t="str">
        <f>VLOOKUP(E213,VIP!$A$2:$O12872,2,0)</f>
        <v>DRBR958</v>
      </c>
      <c r="G213" s="119" t="str">
        <f>VLOOKUP(E213,'LISTADO ATM'!$A$2:$B$899,2,0)</f>
        <v xml:space="preserve">ATM Olé Aut. San Isidro </v>
      </c>
      <c r="H213" s="119" t="str">
        <f>VLOOKUP(E213,VIP!$A$2:$O17793,7,FALSE)</f>
        <v>Si</v>
      </c>
      <c r="I213" s="119" t="str">
        <f>VLOOKUP(E213,VIP!$A$2:$O9758,8,FALSE)</f>
        <v>Si</v>
      </c>
      <c r="J213" s="119" t="str">
        <f>VLOOKUP(E213,VIP!$A$2:$O9708,8,FALSE)</f>
        <v>Si</v>
      </c>
      <c r="K213" s="119" t="str">
        <f>VLOOKUP(E213,VIP!$A$2:$O13282,6,0)</f>
        <v>NO</v>
      </c>
      <c r="L213" s="155" t="s">
        <v>2421</v>
      </c>
      <c r="M213" s="117" t="s">
        <v>2458</v>
      </c>
      <c r="N213" s="117" t="s">
        <v>2465</v>
      </c>
      <c r="O213" s="157" t="s">
        <v>2466</v>
      </c>
      <c r="P213" s="139"/>
      <c r="Q213" s="117" t="s">
        <v>2421</v>
      </c>
    </row>
    <row r="214" spans="1:17" s="99" customFormat="1" ht="18" x14ac:dyDescent="0.25">
      <c r="A214" s="119" t="str">
        <f>VLOOKUP(E214,'LISTADO ATM'!$A$2:$C$900,3,0)</f>
        <v>NORTE</v>
      </c>
      <c r="B214" s="134" t="s">
        <v>2609</v>
      </c>
      <c r="C214" s="118">
        <v>44310.962210648147</v>
      </c>
      <c r="D214" s="118" t="s">
        <v>2485</v>
      </c>
      <c r="E214" s="120">
        <v>965</v>
      </c>
      <c r="F214" s="157" t="str">
        <f>VLOOKUP(E214,VIP!$A$2:$O12834,2,0)</f>
        <v>DRBR965</v>
      </c>
      <c r="G214" s="119" t="str">
        <f>VLOOKUP(E214,'LISTADO ATM'!$A$2:$B$899,2,0)</f>
        <v xml:space="preserve">ATM S/M La Fuente FUN (Santiago) </v>
      </c>
      <c r="H214" s="119" t="str">
        <f>VLOOKUP(E214,VIP!$A$2:$O17755,7,FALSE)</f>
        <v>Si</v>
      </c>
      <c r="I214" s="119" t="str">
        <f>VLOOKUP(E214,VIP!$A$2:$O9720,8,FALSE)</f>
        <v>Si</v>
      </c>
      <c r="J214" s="119" t="str">
        <f>VLOOKUP(E214,VIP!$A$2:$O9670,8,FALSE)</f>
        <v>Si</v>
      </c>
      <c r="K214" s="119" t="str">
        <f>VLOOKUP(E214,VIP!$A$2:$O13244,6,0)</f>
        <v>NO</v>
      </c>
      <c r="L214" s="155" t="s">
        <v>2421</v>
      </c>
      <c r="M214" s="117" t="s">
        <v>2458</v>
      </c>
      <c r="N214" s="117" t="s">
        <v>2465</v>
      </c>
      <c r="O214" s="157" t="s">
        <v>2486</v>
      </c>
      <c r="P214" s="139"/>
      <c r="Q214" s="117" t="s">
        <v>2421</v>
      </c>
    </row>
    <row r="215" spans="1:17" s="99" customFormat="1" ht="18" x14ac:dyDescent="0.25">
      <c r="A215" s="119" t="str">
        <f>VLOOKUP(E215,'LISTADO ATM'!$A$2:$C$900,3,0)</f>
        <v>SUR</v>
      </c>
      <c r="B215" s="134" t="s">
        <v>2726</v>
      </c>
      <c r="C215" s="118">
        <v>44312.481145833335</v>
      </c>
      <c r="D215" s="118" t="s">
        <v>2461</v>
      </c>
      <c r="E215" s="120">
        <v>995</v>
      </c>
      <c r="F215" s="157" t="str">
        <f>VLOOKUP(E215,VIP!$A$2:$O12873,2,0)</f>
        <v>DRBR545</v>
      </c>
      <c r="G215" s="119" t="str">
        <f>VLOOKUP(E215,'LISTADO ATM'!$A$2:$B$899,2,0)</f>
        <v xml:space="preserve">ATM Oficina San Cristobal III (Lobby) </v>
      </c>
      <c r="H215" s="119" t="str">
        <f>VLOOKUP(E215,VIP!$A$2:$O17794,7,FALSE)</f>
        <v>Si</v>
      </c>
      <c r="I215" s="119" t="str">
        <f>VLOOKUP(E215,VIP!$A$2:$O9759,8,FALSE)</f>
        <v>No</v>
      </c>
      <c r="J215" s="119" t="str">
        <f>VLOOKUP(E215,VIP!$A$2:$O9709,8,FALSE)</f>
        <v>No</v>
      </c>
      <c r="K215" s="119" t="str">
        <f>VLOOKUP(E215,VIP!$A$2:$O13283,6,0)</f>
        <v>NO</v>
      </c>
      <c r="L215" s="155" t="s">
        <v>2421</v>
      </c>
      <c r="M215" s="117" t="s">
        <v>2458</v>
      </c>
      <c r="N215" s="117" t="s">
        <v>2465</v>
      </c>
      <c r="O215" s="157" t="s">
        <v>2466</v>
      </c>
      <c r="P215" s="139"/>
      <c r="Q215" s="117" t="s">
        <v>2421</v>
      </c>
    </row>
    <row r="216" spans="1:17" s="99" customFormat="1" ht="18" x14ac:dyDescent="0.25">
      <c r="A216" s="119" t="str">
        <f>VLOOKUP(E216,'LISTADO ATM'!$A$2:$C$900,3,0)</f>
        <v>DISTRITO NACIONAL</v>
      </c>
      <c r="B216" s="134" t="s">
        <v>2769</v>
      </c>
      <c r="C216" s="118">
        <v>44312.525046296294</v>
      </c>
      <c r="D216" s="118" t="s">
        <v>2182</v>
      </c>
      <c r="E216" s="120">
        <v>347</v>
      </c>
      <c r="F216" s="157" t="str">
        <f>VLOOKUP(E216,VIP!$A$2:$O12895,2,0)</f>
        <v>DRBR347</v>
      </c>
      <c r="G216" s="119" t="str">
        <f>VLOOKUP(E216,'LISTADO ATM'!$A$2:$B$899,2,0)</f>
        <v>ATM Patio de Colombia</v>
      </c>
      <c r="H216" s="119" t="str">
        <f>VLOOKUP(E216,VIP!$A$2:$O17816,7,FALSE)</f>
        <v>N/A</v>
      </c>
      <c r="I216" s="119" t="str">
        <f>VLOOKUP(E216,VIP!$A$2:$O9781,8,FALSE)</f>
        <v>N/A</v>
      </c>
      <c r="J216" s="119" t="str">
        <f>VLOOKUP(E216,VIP!$A$2:$O9731,8,FALSE)</f>
        <v>N/A</v>
      </c>
      <c r="K216" s="119" t="str">
        <f>VLOOKUP(E216,VIP!$A$2:$O13305,6,0)</f>
        <v>N/A</v>
      </c>
      <c r="L216" s="155" t="s">
        <v>2481</v>
      </c>
      <c r="M216" s="117" t="s">
        <v>2458</v>
      </c>
      <c r="N216" s="117" t="s">
        <v>2465</v>
      </c>
      <c r="O216" s="157" t="s">
        <v>2467</v>
      </c>
      <c r="P216" s="139"/>
      <c r="Q216" s="117" t="s">
        <v>2481</v>
      </c>
    </row>
    <row r="217" spans="1:17" s="99" customFormat="1" ht="18" x14ac:dyDescent="0.25">
      <c r="A217" s="119" t="str">
        <f>VLOOKUP(E217,'LISTADO ATM'!$A$2:$C$900,3,0)</f>
        <v>DISTRITO NACIONAL</v>
      </c>
      <c r="B217" s="134" t="s">
        <v>2730</v>
      </c>
      <c r="C217" s="118">
        <v>44312.416446759256</v>
      </c>
      <c r="D217" s="118" t="s">
        <v>2182</v>
      </c>
      <c r="E217" s="120">
        <v>192</v>
      </c>
      <c r="F217" s="157" t="str">
        <f>VLOOKUP(E217,VIP!$A$2:$O12877,2,0)</f>
        <v>DRBR192</v>
      </c>
      <c r="G217" s="119" t="str">
        <f>VLOOKUP(E217,'LISTADO ATM'!$A$2:$B$899,2,0)</f>
        <v xml:space="preserve">ATM Autobanco Luperón II </v>
      </c>
      <c r="H217" s="119" t="str">
        <f>VLOOKUP(E217,VIP!$A$2:$O17798,7,FALSE)</f>
        <v>Si</v>
      </c>
      <c r="I217" s="119" t="str">
        <f>VLOOKUP(E217,VIP!$A$2:$O9763,8,FALSE)</f>
        <v>Si</v>
      </c>
      <c r="J217" s="119" t="str">
        <f>VLOOKUP(E217,VIP!$A$2:$O9713,8,FALSE)</f>
        <v>Si</v>
      </c>
      <c r="K217" s="119" t="str">
        <f>VLOOKUP(E217,VIP!$A$2:$O13287,6,0)</f>
        <v>NO</v>
      </c>
      <c r="L217" s="155" t="s">
        <v>2481</v>
      </c>
      <c r="M217" s="117" t="s">
        <v>2458</v>
      </c>
      <c r="N217" s="117" t="s">
        <v>2465</v>
      </c>
      <c r="O217" s="157" t="s">
        <v>2467</v>
      </c>
      <c r="P217" s="139"/>
      <c r="Q217" s="117" t="s">
        <v>2481</v>
      </c>
    </row>
    <row r="218" spans="1:17" s="99" customFormat="1" ht="18" x14ac:dyDescent="0.25">
      <c r="A218" s="119" t="str">
        <f>VLOOKUP(E218,'LISTADO ATM'!$A$2:$C$900,3,0)</f>
        <v>DISTRITO NACIONAL</v>
      </c>
      <c r="B218" s="134">
        <v>335863100</v>
      </c>
      <c r="C218" s="118">
        <v>44309.351388888892</v>
      </c>
      <c r="D218" s="118" t="s">
        <v>2182</v>
      </c>
      <c r="E218" s="120">
        <v>231</v>
      </c>
      <c r="F218" s="157" t="str">
        <f>VLOOKUP(E218,VIP!$A$2:$O12844,2,0)</f>
        <v>DRBR231</v>
      </c>
      <c r="G218" s="119" t="str">
        <f>VLOOKUP(E218,'LISTADO ATM'!$A$2:$B$899,2,0)</f>
        <v xml:space="preserve">ATM Oficina Zona Oriental </v>
      </c>
      <c r="H218" s="119" t="str">
        <f>VLOOKUP(E218,VIP!$A$2:$O17765,7,FALSE)</f>
        <v>Si</v>
      </c>
      <c r="I218" s="119" t="str">
        <f>VLOOKUP(E218,VIP!$A$2:$O9730,8,FALSE)</f>
        <v>Si</v>
      </c>
      <c r="J218" s="119" t="str">
        <f>VLOOKUP(E218,VIP!$A$2:$O9680,8,FALSE)</f>
        <v>Si</v>
      </c>
      <c r="K218" s="119" t="str">
        <f>VLOOKUP(E218,VIP!$A$2:$O13254,6,0)</f>
        <v>SI</v>
      </c>
      <c r="L218" s="155" t="s">
        <v>2481</v>
      </c>
      <c r="M218" s="117" t="s">
        <v>2458</v>
      </c>
      <c r="N218" s="117" t="s">
        <v>2499</v>
      </c>
      <c r="O218" s="157" t="s">
        <v>2467</v>
      </c>
      <c r="P218" s="139"/>
      <c r="Q218" s="117" t="s">
        <v>2481</v>
      </c>
    </row>
    <row r="219" spans="1:17" s="99" customFormat="1" ht="18" x14ac:dyDescent="0.25">
      <c r="A219" s="119" t="str">
        <f>VLOOKUP(E219,'LISTADO ATM'!$A$2:$C$900,3,0)</f>
        <v>DISTRITO NACIONAL</v>
      </c>
      <c r="B219" s="134" t="s">
        <v>2768</v>
      </c>
      <c r="C219" s="118">
        <v>44312.52853009259</v>
      </c>
      <c r="D219" s="118" t="s">
        <v>2182</v>
      </c>
      <c r="E219" s="120">
        <v>515</v>
      </c>
      <c r="F219" s="157" t="str">
        <f>VLOOKUP(E219,VIP!$A$2:$O12894,2,0)</f>
        <v>DRBR515</v>
      </c>
      <c r="G219" s="119" t="str">
        <f>VLOOKUP(E219,'LISTADO ATM'!$A$2:$B$899,2,0)</f>
        <v xml:space="preserve">ATM Oficina Agora Mall I </v>
      </c>
      <c r="H219" s="119" t="str">
        <f>VLOOKUP(E219,VIP!$A$2:$O17815,7,FALSE)</f>
        <v>Si</v>
      </c>
      <c r="I219" s="119" t="str">
        <f>VLOOKUP(E219,VIP!$A$2:$O9780,8,FALSE)</f>
        <v>Si</v>
      </c>
      <c r="J219" s="119" t="str">
        <f>VLOOKUP(E219,VIP!$A$2:$O9730,8,FALSE)</f>
        <v>Si</v>
      </c>
      <c r="K219" s="119" t="str">
        <f>VLOOKUP(E219,VIP!$A$2:$O13304,6,0)</f>
        <v>SI</v>
      </c>
      <c r="L219" s="155" t="s">
        <v>2481</v>
      </c>
      <c r="M219" s="117" t="s">
        <v>2458</v>
      </c>
      <c r="N219" s="117" t="s">
        <v>2465</v>
      </c>
      <c r="O219" s="157" t="s">
        <v>2467</v>
      </c>
      <c r="P219" s="139"/>
      <c r="Q219" s="117" t="s">
        <v>2481</v>
      </c>
    </row>
    <row r="220" spans="1:17" s="99" customFormat="1" ht="18" x14ac:dyDescent="0.25">
      <c r="A220" s="119" t="str">
        <f>VLOOKUP(E220,'LISTADO ATM'!$A$2:$C$900,3,0)</f>
        <v>DISTRITO NACIONAL</v>
      </c>
      <c r="B220" s="134" t="s">
        <v>2809</v>
      </c>
      <c r="C220" s="118">
        <v>44312.607893518521</v>
      </c>
      <c r="D220" s="118" t="s">
        <v>2182</v>
      </c>
      <c r="E220" s="120">
        <v>539</v>
      </c>
      <c r="F220" s="157" t="str">
        <f>VLOOKUP(E220,VIP!$A$2:$O12905,2,0)</f>
        <v>DRBR539</v>
      </c>
      <c r="G220" s="119" t="str">
        <f>VLOOKUP(E220,'LISTADO ATM'!$A$2:$B$899,2,0)</f>
        <v>ATM S/M La Cadena Los Proceres</v>
      </c>
      <c r="H220" s="119" t="str">
        <f>VLOOKUP(E220,VIP!$A$2:$O17826,7,FALSE)</f>
        <v>Si</v>
      </c>
      <c r="I220" s="119" t="str">
        <f>VLOOKUP(E220,VIP!$A$2:$O9791,8,FALSE)</f>
        <v>Si</v>
      </c>
      <c r="J220" s="119" t="str">
        <f>VLOOKUP(E220,VIP!$A$2:$O9741,8,FALSE)</f>
        <v>Si</v>
      </c>
      <c r="K220" s="119" t="str">
        <f>VLOOKUP(E220,VIP!$A$2:$O13315,6,0)</f>
        <v>NO</v>
      </c>
      <c r="L220" s="155" t="s">
        <v>2481</v>
      </c>
      <c r="M220" s="117" t="s">
        <v>2458</v>
      </c>
      <c r="N220" s="117" t="s">
        <v>2465</v>
      </c>
      <c r="O220" s="157" t="s">
        <v>2467</v>
      </c>
      <c r="P220" s="139"/>
      <c r="Q220" s="117" t="s">
        <v>2481</v>
      </c>
    </row>
    <row r="221" spans="1:17" s="99" customFormat="1" ht="18" x14ac:dyDescent="0.25">
      <c r="A221" s="119" t="str">
        <f>VLOOKUP(E221,'LISTADO ATM'!$A$2:$C$900,3,0)</f>
        <v>DISTRITO NACIONAL</v>
      </c>
      <c r="B221" s="134" t="s">
        <v>2728</v>
      </c>
      <c r="C221" s="118">
        <v>44312.419606481482</v>
      </c>
      <c r="D221" s="118" t="s">
        <v>2182</v>
      </c>
      <c r="E221" s="120">
        <v>648</v>
      </c>
      <c r="F221" s="157" t="str">
        <f>VLOOKUP(E221,VIP!$A$2:$O12875,2,0)</f>
        <v>DRBR190</v>
      </c>
      <c r="G221" s="119" t="str">
        <f>VLOOKUP(E221,'LISTADO ATM'!$A$2:$B$899,2,0)</f>
        <v xml:space="preserve">ATM Hermandad de Pensionados </v>
      </c>
      <c r="H221" s="119" t="str">
        <f>VLOOKUP(E221,VIP!$A$2:$O17796,7,FALSE)</f>
        <v>Si</v>
      </c>
      <c r="I221" s="119" t="str">
        <f>VLOOKUP(E221,VIP!$A$2:$O9761,8,FALSE)</f>
        <v>No</v>
      </c>
      <c r="J221" s="119" t="str">
        <f>VLOOKUP(E221,VIP!$A$2:$O9711,8,FALSE)</f>
        <v>No</v>
      </c>
      <c r="K221" s="119" t="str">
        <f>VLOOKUP(E221,VIP!$A$2:$O13285,6,0)</f>
        <v>NO</v>
      </c>
      <c r="L221" s="155" t="s">
        <v>2481</v>
      </c>
      <c r="M221" s="117" t="s">
        <v>2458</v>
      </c>
      <c r="N221" s="117" t="s">
        <v>2465</v>
      </c>
      <c r="O221" s="157" t="s">
        <v>2467</v>
      </c>
      <c r="P221" s="139"/>
      <c r="Q221" s="117" t="s">
        <v>2481</v>
      </c>
    </row>
    <row r="222" spans="1:17" s="99" customFormat="1" ht="18" x14ac:dyDescent="0.25">
      <c r="A222" s="119" t="str">
        <f>VLOOKUP(E222,'LISTADO ATM'!$A$2:$C$900,3,0)</f>
        <v>SUR</v>
      </c>
      <c r="B222" s="134" t="s">
        <v>2767</v>
      </c>
      <c r="C222" s="118">
        <v>44312.535034722219</v>
      </c>
      <c r="D222" s="118" t="s">
        <v>2182</v>
      </c>
      <c r="E222" s="120">
        <v>751</v>
      </c>
      <c r="F222" s="157" t="str">
        <f>VLOOKUP(E222,VIP!$A$2:$O12893,2,0)</f>
        <v>DRBR751</v>
      </c>
      <c r="G222" s="119" t="str">
        <f>VLOOKUP(E222,'LISTADO ATM'!$A$2:$B$899,2,0)</f>
        <v>ATM Eco Petroleo Camilo</v>
      </c>
      <c r="H222" s="119" t="str">
        <f>VLOOKUP(E222,VIP!$A$2:$O17814,7,FALSE)</f>
        <v>N/A</v>
      </c>
      <c r="I222" s="119" t="str">
        <f>VLOOKUP(E222,VIP!$A$2:$O9779,8,FALSE)</f>
        <v>N/A</v>
      </c>
      <c r="J222" s="119" t="str">
        <f>VLOOKUP(E222,VIP!$A$2:$O9729,8,FALSE)</f>
        <v>N/A</v>
      </c>
      <c r="K222" s="119" t="str">
        <f>VLOOKUP(E222,VIP!$A$2:$O13303,6,0)</f>
        <v>N/A</v>
      </c>
      <c r="L222" s="155" t="s">
        <v>2481</v>
      </c>
      <c r="M222" s="117" t="s">
        <v>2458</v>
      </c>
      <c r="N222" s="117" t="s">
        <v>2465</v>
      </c>
      <c r="O222" s="157" t="s">
        <v>2467</v>
      </c>
      <c r="P222" s="139"/>
      <c r="Q222" s="117" t="s">
        <v>2481</v>
      </c>
    </row>
    <row r="223" spans="1:17" s="99" customFormat="1" ht="18" x14ac:dyDescent="0.25">
      <c r="A223" s="119" t="str">
        <f>VLOOKUP(E223,'LISTADO ATM'!$A$2:$C$900,3,0)</f>
        <v>DISTRITO NACIONAL</v>
      </c>
      <c r="B223" s="134" t="s">
        <v>2766</v>
      </c>
      <c r="C223" s="118">
        <v>44312.536979166667</v>
      </c>
      <c r="D223" s="118" t="s">
        <v>2182</v>
      </c>
      <c r="E223" s="120">
        <v>769</v>
      </c>
      <c r="F223" s="157" t="str">
        <f>VLOOKUP(E223,VIP!$A$2:$O12892,2,0)</f>
        <v>DRBR769</v>
      </c>
      <c r="G223" s="119" t="str">
        <f>VLOOKUP(E223,'LISTADO ATM'!$A$2:$B$899,2,0)</f>
        <v>ATM UNP Pablo Mella Morales</v>
      </c>
      <c r="H223" s="119" t="str">
        <f>VLOOKUP(E223,VIP!$A$2:$O17813,7,FALSE)</f>
        <v>Si</v>
      </c>
      <c r="I223" s="119" t="str">
        <f>VLOOKUP(E223,VIP!$A$2:$O9778,8,FALSE)</f>
        <v>Si</v>
      </c>
      <c r="J223" s="119" t="str">
        <f>VLOOKUP(E223,VIP!$A$2:$O9728,8,FALSE)</f>
        <v>Si</v>
      </c>
      <c r="K223" s="119" t="str">
        <f>VLOOKUP(E223,VIP!$A$2:$O13302,6,0)</f>
        <v>NO</v>
      </c>
      <c r="L223" s="155" t="s">
        <v>2481</v>
      </c>
      <c r="M223" s="117" t="s">
        <v>2458</v>
      </c>
      <c r="N223" s="117" t="s">
        <v>2465</v>
      </c>
      <c r="O223" s="157" t="s">
        <v>2467</v>
      </c>
      <c r="P223" s="139"/>
      <c r="Q223" s="117" t="s">
        <v>2481</v>
      </c>
    </row>
    <row r="224" spans="1:17" s="99" customFormat="1" ht="18" x14ac:dyDescent="0.25">
      <c r="A224" s="119" t="str">
        <f>VLOOKUP(E224,'LISTADO ATM'!$A$2:$C$900,3,0)</f>
        <v>DISTRITO NACIONAL</v>
      </c>
      <c r="B224" s="134" t="s">
        <v>2729</v>
      </c>
      <c r="C224" s="118">
        <v>44312.417754629627</v>
      </c>
      <c r="D224" s="118" t="s">
        <v>2182</v>
      </c>
      <c r="E224" s="120">
        <v>931</v>
      </c>
      <c r="F224" s="157" t="str">
        <f>VLOOKUP(E224,VIP!$A$2:$O12876,2,0)</f>
        <v>DRBR24N</v>
      </c>
      <c r="G224" s="119" t="str">
        <f>VLOOKUP(E224,'LISTADO ATM'!$A$2:$B$899,2,0)</f>
        <v xml:space="preserve">ATM Autobanco Luperón I </v>
      </c>
      <c r="H224" s="119" t="str">
        <f>VLOOKUP(E224,VIP!$A$2:$O17797,7,FALSE)</f>
        <v>Si</v>
      </c>
      <c r="I224" s="119" t="str">
        <f>VLOOKUP(E224,VIP!$A$2:$O9762,8,FALSE)</f>
        <v>Si</v>
      </c>
      <c r="J224" s="119" t="str">
        <f>VLOOKUP(E224,VIP!$A$2:$O9712,8,FALSE)</f>
        <v>Si</v>
      </c>
      <c r="K224" s="119" t="str">
        <f>VLOOKUP(E224,VIP!$A$2:$O13286,6,0)</f>
        <v>NO</v>
      </c>
      <c r="L224" s="155" t="s">
        <v>2481</v>
      </c>
      <c r="M224" s="117" t="s">
        <v>2458</v>
      </c>
      <c r="N224" s="117" t="s">
        <v>2465</v>
      </c>
      <c r="O224" s="157" t="s">
        <v>2467</v>
      </c>
      <c r="P224" s="139"/>
      <c r="Q224" s="117" t="s">
        <v>2481</v>
      </c>
    </row>
    <row r="225" spans="1:17" s="99" customFormat="1" ht="18" x14ac:dyDescent="0.25">
      <c r="A225" s="119" t="str">
        <f>VLOOKUP(E225,'LISTADO ATM'!$A$2:$C$900,3,0)</f>
        <v>SUR</v>
      </c>
      <c r="B225" s="134" t="s">
        <v>2598</v>
      </c>
      <c r="C225" s="118">
        <v>44310.698414351849</v>
      </c>
      <c r="D225" s="118" t="s">
        <v>2182</v>
      </c>
      <c r="E225" s="120">
        <v>962</v>
      </c>
      <c r="F225" s="157" t="str">
        <f>VLOOKUP(E225,VIP!$A$2:$O12828,2,0)</f>
        <v>DRBR962</v>
      </c>
      <c r="G225" s="119" t="str">
        <f>VLOOKUP(E225,'LISTADO ATM'!$A$2:$B$899,2,0)</f>
        <v xml:space="preserve">ATM Oficina Villa Ofelia II (San Juan) </v>
      </c>
      <c r="H225" s="119" t="str">
        <f>VLOOKUP(E225,VIP!$A$2:$O17749,7,FALSE)</f>
        <v>Si</v>
      </c>
      <c r="I225" s="119" t="str">
        <f>VLOOKUP(E225,VIP!$A$2:$O9714,8,FALSE)</f>
        <v>Si</v>
      </c>
      <c r="J225" s="119" t="str">
        <f>VLOOKUP(E225,VIP!$A$2:$O9664,8,FALSE)</f>
        <v>Si</v>
      </c>
      <c r="K225" s="119" t="str">
        <f>VLOOKUP(E225,VIP!$A$2:$O13238,6,0)</f>
        <v>NO</v>
      </c>
      <c r="L225" s="155" t="s">
        <v>2481</v>
      </c>
      <c r="M225" s="117" t="s">
        <v>2458</v>
      </c>
      <c r="N225" s="117" t="s">
        <v>2465</v>
      </c>
      <c r="O225" s="157" t="s">
        <v>2467</v>
      </c>
      <c r="P225" s="139"/>
      <c r="Q225" s="117" t="s">
        <v>2481</v>
      </c>
    </row>
    <row r="226" spans="1:17" s="99" customFormat="1" ht="18" x14ac:dyDescent="0.25">
      <c r="A226" s="119" t="str">
        <f>VLOOKUP(E226,'LISTADO ATM'!$A$2:$C$900,3,0)</f>
        <v>DISTRITO NACIONAL</v>
      </c>
      <c r="B226" s="134" t="s">
        <v>2601</v>
      </c>
      <c r="C226" s="118">
        <v>44310.686180555553</v>
      </c>
      <c r="D226" s="118" t="s">
        <v>2182</v>
      </c>
      <c r="E226" s="120">
        <v>327</v>
      </c>
      <c r="F226" s="157" t="str">
        <f>VLOOKUP(E226,VIP!$A$2:$O12835,2,0)</f>
        <v>DRBR327</v>
      </c>
      <c r="G226" s="119" t="str">
        <f>VLOOKUP(E226,'LISTADO ATM'!$A$2:$B$899,2,0)</f>
        <v xml:space="preserve">ATM UNP CCN (Nacional 27 de Febrero) </v>
      </c>
      <c r="H226" s="119" t="str">
        <f>VLOOKUP(E226,VIP!$A$2:$O17756,7,FALSE)</f>
        <v>Si</v>
      </c>
      <c r="I226" s="119" t="str">
        <f>VLOOKUP(E226,VIP!$A$2:$O9721,8,FALSE)</f>
        <v>Si</v>
      </c>
      <c r="J226" s="119" t="str">
        <f>VLOOKUP(E226,VIP!$A$2:$O9671,8,FALSE)</f>
        <v>Si</v>
      </c>
      <c r="K226" s="119" t="str">
        <f>VLOOKUP(E226,VIP!$A$2:$O13245,6,0)</f>
        <v>NO</v>
      </c>
      <c r="L226" s="155" t="s">
        <v>2606</v>
      </c>
      <c r="M226" s="117" t="s">
        <v>2458</v>
      </c>
      <c r="N226" s="117" t="s">
        <v>2465</v>
      </c>
      <c r="O226" s="157" t="s">
        <v>2467</v>
      </c>
      <c r="P226" s="139"/>
      <c r="Q226" s="117" t="s">
        <v>2606</v>
      </c>
    </row>
    <row r="227" spans="1:17" s="99" customFormat="1" ht="18" x14ac:dyDescent="0.25">
      <c r="A227" s="119" t="str">
        <f>VLOOKUP(E227,'LISTADO ATM'!$A$2:$C$900,3,0)</f>
        <v>NORTE</v>
      </c>
      <c r="B227" s="134" t="s">
        <v>2788</v>
      </c>
      <c r="C227" s="118">
        <v>44312.667997685188</v>
      </c>
      <c r="D227" s="118" t="s">
        <v>2183</v>
      </c>
      <c r="E227" s="120">
        <v>950</v>
      </c>
      <c r="F227" s="157" t="str">
        <f>VLOOKUP(E227,VIP!$A$2:$O12884,2,0)</f>
        <v>DRBR12G</v>
      </c>
      <c r="G227" s="119" t="str">
        <f>VLOOKUP(E227,'LISTADO ATM'!$A$2:$B$899,2,0)</f>
        <v xml:space="preserve">ATM Oficina Monterrico </v>
      </c>
      <c r="H227" s="119" t="str">
        <f>VLOOKUP(E227,VIP!$A$2:$O17805,7,FALSE)</f>
        <v>Si</v>
      </c>
      <c r="I227" s="119" t="str">
        <f>VLOOKUP(E227,VIP!$A$2:$O9770,8,FALSE)</f>
        <v>Si</v>
      </c>
      <c r="J227" s="119" t="str">
        <f>VLOOKUP(E227,VIP!$A$2:$O9720,8,FALSE)</f>
        <v>Si</v>
      </c>
      <c r="K227" s="119" t="str">
        <f>VLOOKUP(E227,VIP!$A$2:$O13294,6,0)</f>
        <v>SI</v>
      </c>
      <c r="L227" s="155" t="s">
        <v>2810</v>
      </c>
      <c r="M227" s="117" t="s">
        <v>2458</v>
      </c>
      <c r="N227" s="117" t="s">
        <v>2465</v>
      </c>
      <c r="O227" s="157" t="s">
        <v>2494</v>
      </c>
      <c r="P227" s="139"/>
      <c r="Q227" s="117" t="s">
        <v>2810</v>
      </c>
    </row>
  </sheetData>
  <autoFilter ref="A4:Q4">
    <sortState ref="A5:Q227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opLeftCell="A127" zoomScaleNormal="100" workbookViewId="0">
      <selection activeCell="F136" sqref="F136"/>
    </sheetView>
  </sheetViews>
  <sheetFormatPr baseColWidth="10" defaultColWidth="23.42578125" defaultRowHeight="15" x14ac:dyDescent="0.25"/>
  <cols>
    <col min="1" max="1" width="25.7109375" style="99" bestFit="1" customWidth="1"/>
    <col min="2" max="2" width="18" style="99" bestFit="1" customWidth="1"/>
    <col min="3" max="3" width="53" style="99" bestFit="1" customWidth="1"/>
    <col min="4" max="4" width="43.85546875" style="99" bestFit="1" customWidth="1"/>
    <col min="5" max="5" width="14.140625" style="99" bestFit="1" customWidth="1"/>
    <col min="6" max="16384" width="23.42578125" style="99"/>
  </cols>
  <sheetData>
    <row r="1" spans="1:5" ht="22.5" x14ac:dyDescent="0.25">
      <c r="A1" s="188" t="s">
        <v>2151</v>
      </c>
      <c r="B1" s="189"/>
      <c r="C1" s="189"/>
      <c r="D1" s="189"/>
      <c r="E1" s="190"/>
    </row>
    <row r="2" spans="1:5" ht="25.5" x14ac:dyDescent="0.25">
      <c r="A2" s="191" t="s">
        <v>2463</v>
      </c>
      <c r="B2" s="192"/>
      <c r="C2" s="192"/>
      <c r="D2" s="192"/>
      <c r="E2" s="193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44312.25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44312.708333333336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2" t="s">
        <v>2418</v>
      </c>
      <c r="B7" s="173"/>
      <c r="C7" s="173"/>
      <c r="D7" s="173"/>
      <c r="E7" s="174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" customHeight="1" x14ac:dyDescent="0.25">
      <c r="A9" s="123" t="str">
        <f>VLOOKUP(B9,'[1]LISTADO ATM'!$A$2:$C$821,3,0)</f>
        <v>DISTRITO NACIONAL</v>
      </c>
      <c r="B9" s="123">
        <v>658</v>
      </c>
      <c r="C9" s="114" t="str">
        <f>VLOOKUP(B9,'[1]LISTADO ATM'!$A$2:$B$821,2,0)</f>
        <v>ATM Cámara de Cuentas</v>
      </c>
      <c r="D9" s="124" t="s">
        <v>2747</v>
      </c>
      <c r="E9" s="128" t="s">
        <v>2584</v>
      </c>
    </row>
    <row r="10" spans="1:5" ht="18" customHeight="1" x14ac:dyDescent="0.25">
      <c r="A10" s="123" t="str">
        <f>VLOOKUP(B10,'[1]LISTADO ATM'!$A$2:$C$821,3,0)</f>
        <v>DISTRITO NACIONAL</v>
      </c>
      <c r="B10" s="123">
        <v>718</v>
      </c>
      <c r="C10" s="114" t="str">
        <f>VLOOKUP(B10,'[1]LISTADO ATM'!$A$2:$B$821,2,0)</f>
        <v xml:space="preserve">ATM Feria Ganadera </v>
      </c>
      <c r="D10" s="124" t="s">
        <v>2747</v>
      </c>
      <c r="E10" s="134">
        <v>335864345</v>
      </c>
    </row>
    <row r="11" spans="1:5" ht="18" customHeight="1" x14ac:dyDescent="0.25">
      <c r="A11" s="123" t="str">
        <f>VLOOKUP(B11,'[1]LISTADO ATM'!$A$2:$C$821,3,0)</f>
        <v>DISTRITO NACIONAL</v>
      </c>
      <c r="B11" s="123">
        <v>911</v>
      </c>
      <c r="C11" s="114" t="str">
        <f>VLOOKUP(B11,'[1]LISTADO ATM'!$A$2:$B$821,2,0)</f>
        <v xml:space="preserve">ATM Oficina Venezuela II </v>
      </c>
      <c r="D11" s="124" t="s">
        <v>2747</v>
      </c>
      <c r="E11" s="143">
        <v>335864516</v>
      </c>
    </row>
    <row r="12" spans="1:5" ht="18" customHeight="1" x14ac:dyDescent="0.25">
      <c r="A12" s="123" t="str">
        <f>VLOOKUP(B12,'[1]LISTADO ATM'!$A$2:$C$821,3,0)</f>
        <v>NORTE</v>
      </c>
      <c r="B12" s="123">
        <v>151</v>
      </c>
      <c r="C12" s="114" t="str">
        <f>VLOOKUP(B12,'[1]LISTADO ATM'!$A$2:$B$821,2,0)</f>
        <v xml:space="preserve">ATM Oficina Nagua </v>
      </c>
      <c r="D12" s="124" t="s">
        <v>2747</v>
      </c>
      <c r="E12" s="143">
        <v>3335864599</v>
      </c>
    </row>
    <row r="13" spans="1:5" ht="18" customHeight="1" x14ac:dyDescent="0.25">
      <c r="A13" s="123" t="str">
        <f>VLOOKUP(B13,'[1]LISTADO ATM'!$A$2:$C$821,3,0)</f>
        <v>DISTRITO NACIONAL</v>
      </c>
      <c r="B13" s="123">
        <v>734</v>
      </c>
      <c r="C13" s="114" t="str">
        <f>VLOOKUP(B13,'[1]LISTADO ATM'!$A$2:$B$821,2,0)</f>
        <v xml:space="preserve">ATM Oficina Independencia I </v>
      </c>
      <c r="D13" s="124" t="s">
        <v>2747</v>
      </c>
      <c r="E13" s="143">
        <v>3335864613</v>
      </c>
    </row>
    <row r="14" spans="1:5" ht="18" customHeight="1" x14ac:dyDescent="0.25">
      <c r="A14" s="123" t="str">
        <f>VLOOKUP(B14,'[1]LISTADO ATM'!$A$2:$C$821,3,0)</f>
        <v>NORTE</v>
      </c>
      <c r="B14" s="123">
        <v>157</v>
      </c>
      <c r="C14" s="114" t="str">
        <f>VLOOKUP(B14,'[1]LISTADO ATM'!$A$2:$B$821,2,0)</f>
        <v xml:space="preserve">ATM Oficina Samaná </v>
      </c>
      <c r="D14" s="124" t="s">
        <v>2747</v>
      </c>
      <c r="E14" s="143">
        <v>3335864641</v>
      </c>
    </row>
    <row r="15" spans="1:5" ht="18" customHeight="1" x14ac:dyDescent="0.25">
      <c r="A15" s="123" t="str">
        <f>VLOOKUP(B15,'[1]LISTADO ATM'!$A$2:$C$821,3,0)</f>
        <v>NORTE</v>
      </c>
      <c r="B15" s="123">
        <v>774</v>
      </c>
      <c r="C15" s="114" t="str">
        <f>VLOOKUP(B15,'[1]LISTADO ATM'!$A$2:$B$821,2,0)</f>
        <v xml:space="preserve">ATM Oficina Montecristi </v>
      </c>
      <c r="D15" s="124" t="s">
        <v>2747</v>
      </c>
      <c r="E15" s="143">
        <v>3335864671</v>
      </c>
    </row>
    <row r="16" spans="1:5" ht="18" customHeight="1" x14ac:dyDescent="0.25">
      <c r="A16" s="123" t="str">
        <f>VLOOKUP(B16,'[1]LISTADO ATM'!$A$2:$C$821,3,0)</f>
        <v>NORTE</v>
      </c>
      <c r="B16" s="123">
        <v>307</v>
      </c>
      <c r="C16" s="114" t="str">
        <f>VLOOKUP(B16,'[1]LISTADO ATM'!$A$2:$B$821,2,0)</f>
        <v>ATM Oficina Nagua II</v>
      </c>
      <c r="D16" s="124" t="s">
        <v>2747</v>
      </c>
      <c r="E16" s="143">
        <v>3335864700</v>
      </c>
    </row>
    <row r="17" spans="1:5" ht="18" customHeight="1" x14ac:dyDescent="0.25">
      <c r="A17" s="123" t="str">
        <f>VLOOKUP(B17,'[1]LISTADO ATM'!$A$2:$C$821,3,0)</f>
        <v>ESTE</v>
      </c>
      <c r="B17" s="123">
        <v>772</v>
      </c>
      <c r="C17" s="114" t="str">
        <f>VLOOKUP(B17,'[1]LISTADO ATM'!$A$2:$B$821,2,0)</f>
        <v xml:space="preserve">ATM UNP Yamasá </v>
      </c>
      <c r="D17" s="124" t="s">
        <v>2747</v>
      </c>
      <c r="E17" s="143">
        <v>3335864731</v>
      </c>
    </row>
    <row r="18" spans="1:5" ht="18" customHeight="1" x14ac:dyDescent="0.25">
      <c r="A18" s="123" t="str">
        <f>VLOOKUP(B18,'[1]LISTADO ATM'!$A$2:$C$821,3,0)</f>
        <v>SUR</v>
      </c>
      <c r="B18" s="123">
        <v>781</v>
      </c>
      <c r="C18" s="114" t="str">
        <f>VLOOKUP(B18,'[1]LISTADO ATM'!$A$2:$B$821,2,0)</f>
        <v xml:space="preserve">ATM Estación Isla Barahona </v>
      </c>
      <c r="D18" s="124" t="s">
        <v>2747</v>
      </c>
      <c r="E18" s="143">
        <v>3335865039</v>
      </c>
    </row>
    <row r="19" spans="1:5" ht="18" customHeight="1" x14ac:dyDescent="0.25">
      <c r="A19" s="123" t="str">
        <f>VLOOKUP(B19,'[1]LISTADO ATM'!$A$2:$C$821,3,0)</f>
        <v>NORTE</v>
      </c>
      <c r="B19" s="123">
        <v>956</v>
      </c>
      <c r="C19" s="114" t="str">
        <f>VLOOKUP(B19,'[1]LISTADO ATM'!$A$2:$B$821,2,0)</f>
        <v xml:space="preserve">ATM Autoservicio El Jaya (SFM) </v>
      </c>
      <c r="D19" s="124" t="s">
        <v>2747</v>
      </c>
      <c r="E19" s="143">
        <v>3335864610</v>
      </c>
    </row>
    <row r="20" spans="1:5" ht="18" customHeight="1" x14ac:dyDescent="0.25">
      <c r="A20" s="123" t="str">
        <f>VLOOKUP(B20,'[1]LISTADO ATM'!$A$2:$C$821,3,0)</f>
        <v>DISTRITO NACIONAL</v>
      </c>
      <c r="B20" s="123">
        <v>577</v>
      </c>
      <c r="C20" s="114" t="str">
        <f>VLOOKUP(B20,'[1]LISTADO ATM'!$A$2:$B$821,2,0)</f>
        <v xml:space="preserve">ATM Olé Ave. Duarte </v>
      </c>
      <c r="D20" s="124" t="s">
        <v>2747</v>
      </c>
      <c r="E20" s="143" t="s">
        <v>2581</v>
      </c>
    </row>
    <row r="21" spans="1:5" ht="18" customHeight="1" x14ac:dyDescent="0.25">
      <c r="A21" s="123" t="str">
        <f>VLOOKUP(B21,'[1]LISTADO ATM'!$A$2:$C$821,3,0)</f>
        <v>DISTRITO NACIONAL</v>
      </c>
      <c r="B21" s="123">
        <v>125</v>
      </c>
      <c r="C21" s="114" t="str">
        <f>VLOOKUP(B21,'[1]LISTADO ATM'!$A$2:$B$821,2,0)</f>
        <v xml:space="preserve">ATM Dirección General de Aduanas II </v>
      </c>
      <c r="D21" s="124" t="s">
        <v>2747</v>
      </c>
      <c r="E21" s="143" t="s">
        <v>2589</v>
      </c>
    </row>
    <row r="22" spans="1:5" ht="18" customHeight="1" x14ac:dyDescent="0.25">
      <c r="A22" s="123" t="str">
        <f>VLOOKUP(B22,'[1]LISTADO ATM'!$A$2:$C$821,3,0)</f>
        <v>DISTRITO NACIONAL</v>
      </c>
      <c r="B22" s="123">
        <v>735</v>
      </c>
      <c r="C22" s="114" t="str">
        <f>VLOOKUP(B22,'[1]LISTADO ATM'!$A$2:$B$821,2,0)</f>
        <v xml:space="preserve">ATM Oficina Independencia II  </v>
      </c>
      <c r="D22" s="124" t="s">
        <v>2747</v>
      </c>
      <c r="E22" s="143">
        <v>335864517</v>
      </c>
    </row>
    <row r="23" spans="1:5" ht="18" customHeight="1" x14ac:dyDescent="0.25">
      <c r="A23" s="123" t="str">
        <f>VLOOKUP(B23,'[1]LISTADO ATM'!$A$2:$C$821,3,0)</f>
        <v>ESTE</v>
      </c>
      <c r="B23" s="123">
        <v>963</v>
      </c>
      <c r="C23" s="114" t="str">
        <f>VLOOKUP(B23,'[1]LISTADO ATM'!$A$2:$B$821,2,0)</f>
        <v xml:space="preserve">ATM Multiplaza La Romana </v>
      </c>
      <c r="D23" s="124" t="s">
        <v>2747</v>
      </c>
      <c r="E23" s="143">
        <v>3335864592</v>
      </c>
    </row>
    <row r="24" spans="1:5" ht="18" customHeight="1" x14ac:dyDescent="0.25">
      <c r="A24" s="123" t="str">
        <f>VLOOKUP(B24,'[1]LISTADO ATM'!$A$2:$C$821,3,0)</f>
        <v>ESTE</v>
      </c>
      <c r="B24" s="123">
        <v>366</v>
      </c>
      <c r="C24" s="114" t="str">
        <f>VLOOKUP(B24,'[1]LISTADO ATM'!$A$2:$B$821,2,0)</f>
        <v>ATM Oficina Boulevard (Higuey) II</v>
      </c>
      <c r="D24" s="124" t="s">
        <v>2747</v>
      </c>
      <c r="E24" s="143">
        <v>3335864695</v>
      </c>
    </row>
    <row r="25" spans="1:5" ht="18" customHeight="1" x14ac:dyDescent="0.25">
      <c r="A25" s="123" t="str">
        <f>VLOOKUP(B25,'[1]LISTADO ATM'!$A$2:$C$821,3,0)</f>
        <v>NORTE</v>
      </c>
      <c r="B25" s="123">
        <v>752</v>
      </c>
      <c r="C25" s="114" t="str">
        <f>VLOOKUP(B25,'[1]LISTADO ATM'!$A$2:$B$821,2,0)</f>
        <v xml:space="preserve">ATM UNP Las Carolinas (La Vega) </v>
      </c>
      <c r="D25" s="124" t="s">
        <v>2747</v>
      </c>
      <c r="E25" s="143">
        <v>3335864728</v>
      </c>
    </row>
    <row r="26" spans="1:5" ht="18" customHeight="1" x14ac:dyDescent="0.25">
      <c r="A26" s="123" t="str">
        <f>VLOOKUP(B26,'[1]LISTADO ATM'!$A$2:$C$821,3,0)</f>
        <v>DISTRITO NACIONAL</v>
      </c>
      <c r="B26" s="123">
        <v>957</v>
      </c>
      <c r="C26" s="114" t="str">
        <f>VLOOKUP(B26,'[1]LISTADO ATM'!$A$2:$B$821,2,0)</f>
        <v xml:space="preserve">ATM Oficina Venezuela </v>
      </c>
      <c r="D26" s="124" t="s">
        <v>2747</v>
      </c>
      <c r="E26" s="143">
        <v>3335864714</v>
      </c>
    </row>
    <row r="27" spans="1:5" ht="18" customHeight="1" x14ac:dyDescent="0.25">
      <c r="A27" s="123" t="str">
        <f>VLOOKUP(B27,'[1]LISTADO ATM'!$A$2:$C$821,3,0)</f>
        <v>DISTRITO NACIONAL</v>
      </c>
      <c r="B27" s="123">
        <v>744</v>
      </c>
      <c r="C27" s="114" t="str">
        <f>VLOOKUP(B27,'[1]LISTADO ATM'!$A$2:$B$821,2,0)</f>
        <v xml:space="preserve">ATM Multicentro La Sirena Venezuela </v>
      </c>
      <c r="D27" s="124" t="s">
        <v>2747</v>
      </c>
      <c r="E27" s="143">
        <v>3335864764</v>
      </c>
    </row>
    <row r="28" spans="1:5" ht="18" customHeight="1" x14ac:dyDescent="0.25">
      <c r="A28" s="123" t="str">
        <f>VLOOKUP(B28,'[1]LISTADO ATM'!$A$2:$C$821,3,0)</f>
        <v>NORTE</v>
      </c>
      <c r="B28" s="123">
        <v>138</v>
      </c>
      <c r="C28" s="114" t="str">
        <f>VLOOKUP(B28,'[1]LISTADO ATM'!$A$2:$B$821,2,0)</f>
        <v xml:space="preserve">ATM UNP Fantino </v>
      </c>
      <c r="D28" s="124" t="s">
        <v>2747</v>
      </c>
      <c r="E28" s="143">
        <v>335864497</v>
      </c>
    </row>
    <row r="29" spans="1:5" ht="18" customHeight="1" x14ac:dyDescent="0.25">
      <c r="A29" s="123" t="str">
        <f>VLOOKUP(B29,'[1]LISTADO ATM'!$A$2:$C$821,3,0)</f>
        <v>DISTRITO NACIONAL</v>
      </c>
      <c r="B29" s="123">
        <v>979</v>
      </c>
      <c r="C29" s="114" t="str">
        <f>VLOOKUP(B29,'[1]LISTADO ATM'!$A$2:$B$821,2,0)</f>
        <v xml:space="preserve">ATM Oficina Luperón I </v>
      </c>
      <c r="D29" s="124" t="s">
        <v>2747</v>
      </c>
      <c r="E29" s="143">
        <v>335864503</v>
      </c>
    </row>
    <row r="30" spans="1:5" ht="18" customHeight="1" x14ac:dyDescent="0.25">
      <c r="A30" s="123" t="str">
        <f>VLOOKUP(B30,'[1]LISTADO ATM'!$A$2:$C$821,3,0)</f>
        <v>SUR</v>
      </c>
      <c r="B30" s="123">
        <v>677</v>
      </c>
      <c r="C30" s="114" t="str">
        <f>VLOOKUP(B30,'[1]LISTADO ATM'!$A$2:$B$821,2,0)</f>
        <v>ATM PBG Villa Jaragua</v>
      </c>
      <c r="D30" s="124" t="s">
        <v>2747</v>
      </c>
      <c r="E30" s="143">
        <v>335864552</v>
      </c>
    </row>
    <row r="31" spans="1:5" ht="18" customHeight="1" x14ac:dyDescent="0.25">
      <c r="A31" s="123" t="str">
        <f>VLOOKUP(B31,'[1]LISTADO ATM'!$A$2:$C$821,3,0)</f>
        <v>DISTRITO NACIONAL</v>
      </c>
      <c r="B31" s="123">
        <v>359</v>
      </c>
      <c r="C31" s="114" t="str">
        <f>VLOOKUP(B31,'[1]LISTADO ATM'!$A$2:$B$821,2,0)</f>
        <v>ATM S/M Bravo Ozama</v>
      </c>
      <c r="D31" s="124" t="s">
        <v>2747</v>
      </c>
      <c r="E31" s="143">
        <v>3335864558</v>
      </c>
    </row>
    <row r="32" spans="1:5" ht="18" customHeight="1" x14ac:dyDescent="0.25">
      <c r="A32" s="123" t="str">
        <f>VLOOKUP(B32,'[1]LISTADO ATM'!$A$2:$C$821,3,0)</f>
        <v>ESTE</v>
      </c>
      <c r="B32" s="123">
        <v>660</v>
      </c>
      <c r="C32" s="114" t="str">
        <f>VLOOKUP(B32,'[1]LISTADO ATM'!$A$2:$B$821,2,0)</f>
        <v>ATM Oficina Romana Norte II</v>
      </c>
      <c r="D32" s="124" t="s">
        <v>2747</v>
      </c>
      <c r="E32" s="143">
        <v>3335864602</v>
      </c>
    </row>
    <row r="33" spans="1:5" ht="18" customHeight="1" x14ac:dyDescent="0.25">
      <c r="A33" s="123" t="str">
        <f>VLOOKUP(B33,'[1]LISTADO ATM'!$A$2:$C$821,3,0)</f>
        <v>SUR</v>
      </c>
      <c r="B33" s="123">
        <v>984</v>
      </c>
      <c r="C33" s="114" t="str">
        <f>VLOOKUP(B33,'[1]LISTADO ATM'!$A$2:$B$821,2,0)</f>
        <v xml:space="preserve">ATM Oficina Neiba II </v>
      </c>
      <c r="D33" s="124" t="s">
        <v>2747</v>
      </c>
      <c r="E33" s="143">
        <v>3335864639</v>
      </c>
    </row>
    <row r="34" spans="1:5" ht="18" customHeight="1" x14ac:dyDescent="0.25">
      <c r="A34" s="123" t="str">
        <f>VLOOKUP(B34,'[1]LISTADO ATM'!$A$2:$C$821,3,0)</f>
        <v>DISTRITO NACIONAL</v>
      </c>
      <c r="B34" s="123">
        <v>347</v>
      </c>
      <c r="C34" s="114" t="str">
        <f>VLOOKUP(B34,'[1]LISTADO ATM'!$A$2:$B$821,2,0)</f>
        <v>ATM Patio de Colombia</v>
      </c>
      <c r="D34" s="124" t="s">
        <v>2747</v>
      </c>
      <c r="E34" s="143">
        <v>3335864659</v>
      </c>
    </row>
    <row r="35" spans="1:5" ht="18" customHeight="1" x14ac:dyDescent="0.25">
      <c r="A35" s="123" t="str">
        <f>VLOOKUP(B35,'[1]LISTADO ATM'!$A$2:$C$821,3,0)</f>
        <v>ESTE</v>
      </c>
      <c r="B35" s="123">
        <v>385</v>
      </c>
      <c r="C35" s="114" t="str">
        <f>VLOOKUP(B35,'[1]LISTADO ATM'!$A$2:$B$821,2,0)</f>
        <v xml:space="preserve">ATM Plaza Verón I </v>
      </c>
      <c r="D35" s="124" t="s">
        <v>2747</v>
      </c>
      <c r="E35" s="143">
        <v>3335864663</v>
      </c>
    </row>
    <row r="36" spans="1:5" ht="18" customHeight="1" x14ac:dyDescent="0.25">
      <c r="A36" s="123" t="str">
        <f>VLOOKUP(B36,'[1]LISTADO ATM'!$A$2:$C$821,3,0)</f>
        <v>ESTE</v>
      </c>
      <c r="B36" s="123">
        <v>634</v>
      </c>
      <c r="C36" s="114" t="str">
        <f>VLOOKUP(B36,'[1]LISTADO ATM'!$A$2:$B$821,2,0)</f>
        <v xml:space="preserve">ATM Ayuntamiento Los Llanos (SPM) </v>
      </c>
      <c r="D36" s="124" t="s">
        <v>2747</v>
      </c>
      <c r="E36" s="143">
        <v>3335864664</v>
      </c>
    </row>
    <row r="37" spans="1:5" ht="18" customHeight="1" x14ac:dyDescent="0.25">
      <c r="A37" s="123" t="str">
        <f>VLOOKUP(B37,'[1]LISTADO ATM'!$A$2:$C$821,3,0)</f>
        <v>NORTE</v>
      </c>
      <c r="B37" s="123">
        <v>808</v>
      </c>
      <c r="C37" s="114" t="str">
        <f>VLOOKUP(B37,'[1]LISTADO ATM'!$A$2:$B$821,2,0)</f>
        <v xml:space="preserve">ATM Oficina Castillo </v>
      </c>
      <c r="D37" s="124" t="s">
        <v>2747</v>
      </c>
      <c r="E37" s="143">
        <v>3335864702</v>
      </c>
    </row>
    <row r="38" spans="1:5" ht="18" customHeight="1" x14ac:dyDescent="0.25">
      <c r="A38" s="123" t="str">
        <f>VLOOKUP(B38,'[1]LISTADO ATM'!$A$2:$C$821,3,0)</f>
        <v>SUR</v>
      </c>
      <c r="B38" s="123">
        <v>48</v>
      </c>
      <c r="C38" s="114" t="str">
        <f>VLOOKUP(B38,'[1]LISTADO ATM'!$A$2:$B$821,2,0)</f>
        <v xml:space="preserve">ATM Autoservicio Neiba I </v>
      </c>
      <c r="D38" s="124" t="s">
        <v>2747</v>
      </c>
      <c r="E38" s="143">
        <v>3335864707</v>
      </c>
    </row>
    <row r="39" spans="1:5" ht="18" customHeight="1" x14ac:dyDescent="0.25">
      <c r="A39" s="123" t="str">
        <f>VLOOKUP(B39,'[1]LISTADO ATM'!$A$2:$C$821,3,0)</f>
        <v>NORTE</v>
      </c>
      <c r="B39" s="123">
        <v>649</v>
      </c>
      <c r="C39" s="114" t="str">
        <f>VLOOKUP(B39,'[1]LISTADO ATM'!$A$2:$B$821,2,0)</f>
        <v xml:space="preserve">ATM Oficina Galería 56 (San Francisco de Macorís) </v>
      </c>
      <c r="D39" s="124" t="s">
        <v>2747</v>
      </c>
      <c r="E39" s="143">
        <v>3335864725</v>
      </c>
    </row>
    <row r="40" spans="1:5" ht="18" customHeight="1" x14ac:dyDescent="0.25">
      <c r="A40" s="123" t="str">
        <f>VLOOKUP(B40,'[1]LISTADO ATM'!$A$2:$C$821,3,0)</f>
        <v>ESTE</v>
      </c>
      <c r="B40" s="123">
        <v>386</v>
      </c>
      <c r="C40" s="114" t="str">
        <f>VLOOKUP(B40,'[1]LISTADO ATM'!$A$2:$B$821,2,0)</f>
        <v xml:space="preserve">ATM Plaza Verón II </v>
      </c>
      <c r="D40" s="124" t="s">
        <v>2747</v>
      </c>
      <c r="E40" s="143">
        <v>3335864726</v>
      </c>
    </row>
    <row r="41" spans="1:5" ht="18" customHeight="1" x14ac:dyDescent="0.25">
      <c r="A41" s="123" t="str">
        <f>VLOOKUP(B41,'[1]LISTADO ATM'!$A$2:$C$821,3,0)</f>
        <v>NORTE</v>
      </c>
      <c r="B41" s="123">
        <v>98</v>
      </c>
      <c r="C41" s="114" t="str">
        <f>VLOOKUP(B41,'[1]LISTADO ATM'!$A$2:$B$821,2,0)</f>
        <v xml:space="preserve">ATM UNP Pimentel </v>
      </c>
      <c r="D41" s="124" t="s">
        <v>2747</v>
      </c>
      <c r="E41" s="143">
        <v>3335864760</v>
      </c>
    </row>
    <row r="42" spans="1:5" ht="18" customHeight="1" x14ac:dyDescent="0.25">
      <c r="A42" s="123" t="str">
        <f>VLOOKUP(B42,'[1]LISTADO ATM'!$A$2:$C$821,3,0)</f>
        <v>DISTRITO NACIONAL</v>
      </c>
      <c r="B42" s="123">
        <v>883</v>
      </c>
      <c r="C42" s="114" t="str">
        <f>VLOOKUP(B42,'[1]LISTADO ATM'!$A$2:$B$821,2,0)</f>
        <v xml:space="preserve">ATM Oficina Filadelfia Plaza </v>
      </c>
      <c r="D42" s="124" t="s">
        <v>2747</v>
      </c>
      <c r="E42" s="143">
        <v>3335864773</v>
      </c>
    </row>
    <row r="43" spans="1:5" ht="18" customHeight="1" x14ac:dyDescent="0.25">
      <c r="A43" s="123" t="str">
        <f>VLOOKUP(B43,'[1]LISTADO ATM'!$A$2:$C$821,3,0)</f>
        <v>NORTE</v>
      </c>
      <c r="B43" s="123">
        <v>171</v>
      </c>
      <c r="C43" s="114" t="str">
        <f>VLOOKUP(B43,'[1]LISTADO ATM'!$A$2:$B$821,2,0)</f>
        <v xml:space="preserve">ATM Oficina Moca </v>
      </c>
      <c r="D43" s="124" t="s">
        <v>2747</v>
      </c>
      <c r="E43" s="143">
        <v>3335865008</v>
      </c>
    </row>
    <row r="44" spans="1:5" ht="18" customHeight="1" x14ac:dyDescent="0.25">
      <c r="A44" s="123" t="str">
        <f>VLOOKUP(B44,'[1]LISTADO ATM'!$A$2:$C$821,3,0)</f>
        <v>NORTE</v>
      </c>
      <c r="B44" s="123">
        <v>373</v>
      </c>
      <c r="C44" s="114" t="str">
        <f>VLOOKUP(B44,'[1]LISTADO ATM'!$A$2:$B$821,2,0)</f>
        <v>S/M Tangui Nagua</v>
      </c>
      <c r="D44" s="124" t="s">
        <v>2747</v>
      </c>
      <c r="E44" s="143">
        <v>3335865017</v>
      </c>
    </row>
    <row r="45" spans="1:5" ht="18" customHeight="1" x14ac:dyDescent="0.25">
      <c r="A45" s="123" t="str">
        <f>VLOOKUP(B45,'[1]LISTADO ATM'!$A$2:$C$821,3,0)</f>
        <v>DISTRITO NACIONAL</v>
      </c>
      <c r="B45" s="123">
        <v>607</v>
      </c>
      <c r="C45" s="114" t="str">
        <f>VLOOKUP(B45,'[1]LISTADO ATM'!$A$2:$B$821,2,0)</f>
        <v xml:space="preserve">ATM ONAPI </v>
      </c>
      <c r="D45" s="124" t="s">
        <v>2747</v>
      </c>
      <c r="E45" s="134" t="s">
        <v>2583</v>
      </c>
    </row>
    <row r="46" spans="1:5" ht="18" customHeight="1" x14ac:dyDescent="0.25">
      <c r="A46" s="123" t="str">
        <f>VLOOKUP(B46,'[1]LISTADO ATM'!$A$2:$C$821,3,0)</f>
        <v>NORTE</v>
      </c>
      <c r="B46" s="123">
        <v>262</v>
      </c>
      <c r="C46" s="114" t="str">
        <f>VLOOKUP(B46,'[1]LISTADO ATM'!$A$2:$B$821,2,0)</f>
        <v xml:space="preserve">ATM Oficina Obras Públicas (Santiago) </v>
      </c>
      <c r="D46" s="124" t="s">
        <v>2747</v>
      </c>
      <c r="E46" s="134">
        <v>3335864650</v>
      </c>
    </row>
    <row r="47" spans="1:5" ht="18" customHeight="1" x14ac:dyDescent="0.25">
      <c r="A47" s="123" t="str">
        <f>VLOOKUP(B47,'[1]LISTADO ATM'!$A$2:$C$821,3,0)</f>
        <v>NORTE</v>
      </c>
      <c r="B47" s="123">
        <v>987</v>
      </c>
      <c r="C47" s="114" t="str">
        <f>VLOOKUP(B47,'[1]LISTADO ATM'!$A$2:$B$821,2,0)</f>
        <v xml:space="preserve">ATM S/M Jumbo (Moca) </v>
      </c>
      <c r="D47" s="124" t="s">
        <v>2747</v>
      </c>
      <c r="E47" s="134">
        <v>3335864670</v>
      </c>
    </row>
    <row r="48" spans="1:5" ht="18" customHeight="1" x14ac:dyDescent="0.25">
      <c r="A48" s="123" t="str">
        <f>VLOOKUP(B48,'[1]LISTADO ATM'!$A$2:$C$821,3,0)</f>
        <v>NORTE</v>
      </c>
      <c r="B48" s="123">
        <v>882</v>
      </c>
      <c r="C48" s="114" t="str">
        <f>VLOOKUP(B48,'[1]LISTADO ATM'!$A$2:$B$821,2,0)</f>
        <v xml:space="preserve">ATM Oficina Moca II </v>
      </c>
      <c r="D48" s="124" t="s">
        <v>2747</v>
      </c>
      <c r="E48" s="134">
        <v>3335864712</v>
      </c>
    </row>
    <row r="49" spans="1:5" ht="18" customHeight="1" x14ac:dyDescent="0.25">
      <c r="A49" s="123" t="str">
        <f>VLOOKUP(B49,'[1]LISTADO ATM'!$A$2:$C$821,3,0)</f>
        <v>SUR</v>
      </c>
      <c r="B49" s="123">
        <v>765</v>
      </c>
      <c r="C49" s="114" t="str">
        <f>VLOOKUP(B49,'[1]LISTADO ATM'!$A$2:$B$821,2,0)</f>
        <v xml:space="preserve">ATM Oficina Azua I </v>
      </c>
      <c r="D49" s="124" t="s">
        <v>2747</v>
      </c>
      <c r="E49" s="134">
        <v>3335864738</v>
      </c>
    </row>
    <row r="50" spans="1:5" ht="18" customHeight="1" x14ac:dyDescent="0.25">
      <c r="A50" s="123" t="str">
        <f>VLOOKUP(B50,'[1]LISTADO ATM'!$A$2:$C$821,3,0)</f>
        <v>NORTE</v>
      </c>
      <c r="B50" s="123">
        <v>888</v>
      </c>
      <c r="C50" s="114" t="str">
        <f>VLOOKUP(B50,'[1]LISTADO ATM'!$A$2:$B$821,2,0)</f>
        <v>ATM Oficina galeria 56 II (SFM)</v>
      </c>
      <c r="D50" s="124" t="s">
        <v>2747</v>
      </c>
      <c r="E50" s="134">
        <v>3335864804</v>
      </c>
    </row>
    <row r="51" spans="1:5" ht="18" customHeight="1" x14ac:dyDescent="0.25">
      <c r="A51" s="123" t="str">
        <f>VLOOKUP(B51,'[1]LISTADO ATM'!$A$2:$C$821,3,0)</f>
        <v>NORTE</v>
      </c>
      <c r="B51" s="123">
        <v>500</v>
      </c>
      <c r="C51" s="114" t="str">
        <f>VLOOKUP(B51,'[1]LISTADO ATM'!$A$2:$B$821,2,0)</f>
        <v xml:space="preserve">ATM UNP Cutupú </v>
      </c>
      <c r="D51" s="124" t="s">
        <v>2747</v>
      </c>
      <c r="E51" s="134">
        <v>3335865152</v>
      </c>
    </row>
    <row r="52" spans="1:5" ht="18" customHeight="1" x14ac:dyDescent="0.25">
      <c r="A52" s="123" t="str">
        <f>VLOOKUP(B52,'[1]LISTADO ATM'!$A$2:$C$821,3,0)</f>
        <v>DISTRITO NACIONAL</v>
      </c>
      <c r="B52" s="123">
        <v>676</v>
      </c>
      <c r="C52" s="114" t="str">
        <f>VLOOKUP(B52,'[1]LISTADO ATM'!$A$2:$B$821,2,0)</f>
        <v>ATM S/M Bravo Colina Del Oeste</v>
      </c>
      <c r="D52" s="124" t="s">
        <v>2747</v>
      </c>
      <c r="E52" s="134">
        <v>3335865632</v>
      </c>
    </row>
    <row r="53" spans="1:5" ht="18" customHeight="1" x14ac:dyDescent="0.25">
      <c r="A53" s="123" t="e">
        <f>VLOOKUP(B53,'[1]LISTADO ATM'!$A$2:$C$821,3,0)</f>
        <v>#N/A</v>
      </c>
      <c r="B53" s="123"/>
      <c r="C53" s="114" t="e">
        <f>VLOOKUP(B53,'[1]LISTADO ATM'!$A$2:$B$821,2,0)</f>
        <v>#N/A</v>
      </c>
      <c r="D53" s="124"/>
      <c r="E53" s="134"/>
    </row>
    <row r="54" spans="1:5" ht="18" customHeight="1" x14ac:dyDescent="0.25">
      <c r="A54" s="123" t="e">
        <f>VLOOKUP(B54,'[1]LISTADO ATM'!$A$2:$C$821,3,0)</f>
        <v>#N/A</v>
      </c>
      <c r="B54" s="123"/>
      <c r="C54" s="114" t="e">
        <f>VLOOKUP(B54,'[1]LISTADO ATM'!$A$2:$B$821,2,0)</f>
        <v>#N/A</v>
      </c>
      <c r="D54" s="124"/>
      <c r="E54" s="134"/>
    </row>
    <row r="55" spans="1:5" ht="18.75" thickBot="1" x14ac:dyDescent="0.3">
      <c r="A55" s="103" t="s">
        <v>2488</v>
      </c>
      <c r="B55" s="160">
        <f>COUNT(B9:B54)</f>
        <v>44</v>
      </c>
      <c r="C55" s="194"/>
      <c r="D55" s="195"/>
      <c r="E55" s="196"/>
    </row>
    <row r="56" spans="1:5" x14ac:dyDescent="0.25">
      <c r="B56" s="105"/>
      <c r="E56" s="105"/>
    </row>
    <row r="57" spans="1:5" ht="18" x14ac:dyDescent="0.25">
      <c r="A57" s="172" t="s">
        <v>2489</v>
      </c>
      <c r="B57" s="173"/>
      <c r="C57" s="173"/>
      <c r="D57" s="173"/>
      <c r="E57" s="174"/>
    </row>
    <row r="58" spans="1:5" ht="18" x14ac:dyDescent="0.25">
      <c r="A58" s="102" t="s">
        <v>15</v>
      </c>
      <c r="B58" s="111" t="s">
        <v>2419</v>
      </c>
      <c r="C58" s="102" t="s">
        <v>46</v>
      </c>
      <c r="D58" s="102" t="s">
        <v>2422</v>
      </c>
      <c r="E58" s="111" t="s">
        <v>2420</v>
      </c>
    </row>
    <row r="59" spans="1:5" ht="18.75" customHeight="1" x14ac:dyDescent="0.25">
      <c r="A59" s="100" t="str">
        <f>VLOOKUP(B59,'[1]LISTADO ATM'!$A$2:$C$821,3,0)</f>
        <v>NORTE</v>
      </c>
      <c r="B59" s="123">
        <v>256</v>
      </c>
      <c r="C59" s="114" t="str">
        <f>VLOOKUP(B59,'[1]LISTADO ATM'!$A$2:$B$821,2,0)</f>
        <v xml:space="preserve">ATM Oficina Licey Al Medio </v>
      </c>
      <c r="D59" s="124" t="s">
        <v>2517</v>
      </c>
      <c r="E59" s="134" t="s">
        <v>2587</v>
      </c>
    </row>
    <row r="60" spans="1:5" ht="18.75" customHeight="1" x14ac:dyDescent="0.25">
      <c r="A60" s="100" t="str">
        <f>VLOOKUP(B60,'[1]LISTADO ATM'!$A$2:$C$821,3,0)</f>
        <v>SUR</v>
      </c>
      <c r="B60" s="123">
        <v>252</v>
      </c>
      <c r="C60" s="114" t="str">
        <f>VLOOKUP(B60,'[1]LISTADO ATM'!$A$2:$B$821,2,0)</f>
        <v xml:space="preserve">ATM Banco Agrícola (Barahona) </v>
      </c>
      <c r="D60" s="124" t="s">
        <v>2517</v>
      </c>
      <c r="E60" s="134" t="s">
        <v>2591</v>
      </c>
    </row>
    <row r="61" spans="1:5" ht="18.75" customHeight="1" x14ac:dyDescent="0.25">
      <c r="A61" s="100" t="str">
        <f>VLOOKUP(B61,'[1]LISTADO ATM'!$A$2:$C$821,3,0)</f>
        <v>SUR</v>
      </c>
      <c r="B61" s="123">
        <v>297</v>
      </c>
      <c r="C61" s="114" t="str">
        <f>VLOOKUP(B61,'[1]LISTADO ATM'!$A$2:$B$821,2,0)</f>
        <v xml:space="preserve">ATM S/M Cadena Ocoa </v>
      </c>
      <c r="D61" s="124" t="s">
        <v>2517</v>
      </c>
      <c r="E61" s="134" t="s">
        <v>2592</v>
      </c>
    </row>
    <row r="62" spans="1:5" ht="18.75" customHeight="1" x14ac:dyDescent="0.25">
      <c r="A62" s="100" t="str">
        <f>VLOOKUP(B62,'[1]LISTADO ATM'!$A$2:$C$821,3,0)</f>
        <v>DISTRITO NACIONAL</v>
      </c>
      <c r="B62" s="123">
        <v>70</v>
      </c>
      <c r="C62" s="114" t="str">
        <f>VLOOKUP(B62,'[1]LISTADO ATM'!$A$2:$B$821,2,0)</f>
        <v xml:space="preserve">ATM Autoservicio Plaza Lama Zona Oriental </v>
      </c>
      <c r="D62" s="124" t="s">
        <v>2517</v>
      </c>
      <c r="E62" s="134" t="s">
        <v>2613</v>
      </c>
    </row>
    <row r="63" spans="1:5" ht="18.75" customHeight="1" x14ac:dyDescent="0.25">
      <c r="A63" s="100" t="str">
        <f>VLOOKUP(B63,'[1]LISTADO ATM'!$A$2:$C$821,3,0)</f>
        <v>ESTE</v>
      </c>
      <c r="B63" s="123">
        <v>386</v>
      </c>
      <c r="C63" s="114" t="str">
        <f>VLOOKUP(B63,'[1]LISTADO ATM'!$A$2:$B$821,2,0)</f>
        <v xml:space="preserve">ATM Plaza Verón II </v>
      </c>
      <c r="D63" s="124" t="s">
        <v>2517</v>
      </c>
      <c r="E63" s="134">
        <v>335862983</v>
      </c>
    </row>
    <row r="64" spans="1:5" ht="18.75" customHeight="1" x14ac:dyDescent="0.25">
      <c r="A64" s="100" t="str">
        <f>VLOOKUP(B64,'[1]LISTADO ATM'!$A$2:$C$821,3,0)</f>
        <v>SUR</v>
      </c>
      <c r="B64" s="123">
        <v>783</v>
      </c>
      <c r="C64" s="114" t="str">
        <f>VLOOKUP(B64,'[1]LISTADO ATM'!$A$2:$B$821,2,0)</f>
        <v xml:space="preserve">ATM Autobanco Alfa y Omega (Barahona) </v>
      </c>
      <c r="D64" s="124" t="s">
        <v>2517</v>
      </c>
      <c r="E64" s="134" t="s">
        <v>2719</v>
      </c>
    </row>
    <row r="65" spans="1:5" ht="18.75" customHeight="1" x14ac:dyDescent="0.25">
      <c r="A65" s="100" t="str">
        <f>VLOOKUP(B65,'[1]LISTADO ATM'!$A$2:$C$821,3,0)</f>
        <v>ESTE</v>
      </c>
      <c r="B65" s="123">
        <v>399</v>
      </c>
      <c r="C65" s="114" t="str">
        <f>VLOOKUP(B65,'[1]LISTADO ATM'!$A$2:$B$821,2,0)</f>
        <v xml:space="preserve">ATM Oficina La Romana II </v>
      </c>
      <c r="D65" s="124" t="s">
        <v>2517</v>
      </c>
      <c r="E65" s="134" t="s">
        <v>2739</v>
      </c>
    </row>
    <row r="66" spans="1:5" ht="18.75" customHeight="1" x14ac:dyDescent="0.25">
      <c r="A66" s="100" t="str">
        <f>VLOOKUP(B66,'[1]LISTADO ATM'!$A$2:$C$821,3,0)</f>
        <v>SUR</v>
      </c>
      <c r="B66" s="123">
        <v>880</v>
      </c>
      <c r="C66" s="114" t="str">
        <f>VLOOKUP(B66,'[1]LISTADO ATM'!$A$2:$B$821,2,0)</f>
        <v xml:space="preserve">ATM Autoservicio Barahona II </v>
      </c>
      <c r="D66" s="124" t="s">
        <v>2517</v>
      </c>
      <c r="E66" s="134" t="s">
        <v>2733</v>
      </c>
    </row>
    <row r="67" spans="1:5" ht="18.75" customHeight="1" x14ac:dyDescent="0.25">
      <c r="A67" s="100" t="str">
        <f>VLOOKUP(B67,'[1]LISTADO ATM'!$A$2:$C$821,3,0)</f>
        <v>SUR</v>
      </c>
      <c r="B67" s="123">
        <v>301</v>
      </c>
      <c r="C67" s="114" t="str">
        <f>VLOOKUP(B67,'[1]LISTADO ATM'!$A$2:$B$821,2,0)</f>
        <v xml:space="preserve">ATM UNP Alfa y Omega (Barahona) </v>
      </c>
      <c r="D67" s="124" t="s">
        <v>2517</v>
      </c>
      <c r="E67" s="134" t="s">
        <v>2732</v>
      </c>
    </row>
    <row r="68" spans="1:5" ht="18.75" customHeight="1" x14ac:dyDescent="0.25">
      <c r="A68" s="100" t="e">
        <f>VLOOKUP(B68,'[1]LISTADO ATM'!$A$2:$C$821,3,0)</f>
        <v>#N/A</v>
      </c>
      <c r="B68" s="123"/>
      <c r="C68" s="114" t="e">
        <f>VLOOKUP(B68,'[1]LISTADO ATM'!$A$2:$B$821,2,0)</f>
        <v>#N/A</v>
      </c>
      <c r="D68" s="124" t="s">
        <v>2517</v>
      </c>
      <c r="E68" s="134"/>
    </row>
    <row r="69" spans="1:5" ht="18.75" thickBot="1" x14ac:dyDescent="0.3">
      <c r="A69" s="103" t="s">
        <v>2488</v>
      </c>
      <c r="B69" s="160">
        <f>COUNT(B59:B68)</f>
        <v>9</v>
      </c>
      <c r="C69" s="175"/>
      <c r="D69" s="176"/>
      <c r="E69" s="177"/>
    </row>
    <row r="70" spans="1:5" ht="15.75" thickBot="1" x14ac:dyDescent="0.3">
      <c r="B70" s="105"/>
      <c r="E70" s="105"/>
    </row>
    <row r="71" spans="1:5" ht="18.75" thickBot="1" x14ac:dyDescent="0.3">
      <c r="A71" s="178" t="s">
        <v>2490</v>
      </c>
      <c r="B71" s="179"/>
      <c r="C71" s="179"/>
      <c r="D71" s="179"/>
      <c r="E71" s="180"/>
    </row>
    <row r="72" spans="1:5" ht="18" x14ac:dyDescent="0.25">
      <c r="A72" s="102" t="s">
        <v>15</v>
      </c>
      <c r="B72" s="111" t="s">
        <v>2419</v>
      </c>
      <c r="C72" s="102" t="s">
        <v>46</v>
      </c>
      <c r="D72" s="102" t="s">
        <v>2422</v>
      </c>
      <c r="E72" s="111" t="s">
        <v>2420</v>
      </c>
    </row>
    <row r="73" spans="1:5" ht="18" customHeight="1" x14ac:dyDescent="0.25">
      <c r="A73" s="123" t="str">
        <f>VLOOKUP(B73,'[1]LISTADO ATM'!$A$2:$C$821,3,0)</f>
        <v>DISTRITO NACIONAL</v>
      </c>
      <c r="B73" s="123">
        <v>486</v>
      </c>
      <c r="C73" s="123" t="str">
        <f>VLOOKUP(B73,'[1]LISTADO ATM'!$A$2:$B$821,2,0)</f>
        <v xml:space="preserve">ATM Olé La Caleta </v>
      </c>
      <c r="D73" s="125" t="s">
        <v>2444</v>
      </c>
      <c r="E73" s="128" t="s">
        <v>2586</v>
      </c>
    </row>
    <row r="74" spans="1:5" ht="18.75" customHeight="1" x14ac:dyDescent="0.25">
      <c r="A74" s="144" t="str">
        <f>VLOOKUP(B74,'[1]LISTADO ATM'!$A$2:$C$821,3,0)</f>
        <v>ESTE</v>
      </c>
      <c r="B74" s="123">
        <v>824</v>
      </c>
      <c r="C74" s="123" t="str">
        <f>VLOOKUP(B74,'[1]LISTADO ATM'!$A$2:$B$821,2,0)</f>
        <v xml:space="preserve">ATM Multiplaza (Higuey) </v>
      </c>
      <c r="D74" s="125" t="s">
        <v>2444</v>
      </c>
      <c r="E74" s="143">
        <v>3335864568</v>
      </c>
    </row>
    <row r="75" spans="1:5" ht="18.75" customHeight="1" x14ac:dyDescent="0.25">
      <c r="A75" s="144" t="str">
        <f>VLOOKUP(B75,'[1]LISTADO ATM'!$A$2:$C$821,3,0)</f>
        <v>NORTE</v>
      </c>
      <c r="B75" s="123">
        <v>965</v>
      </c>
      <c r="C75" s="123" t="str">
        <f>VLOOKUP(B75,'[1]LISTADO ATM'!$A$2:$B$821,2,0)</f>
        <v xml:space="preserve">ATM S/M La Fuente FUN (Santiago) </v>
      </c>
      <c r="D75" s="125" t="s">
        <v>2444</v>
      </c>
      <c r="E75" s="143">
        <v>3335864594</v>
      </c>
    </row>
    <row r="76" spans="1:5" ht="18.75" customHeight="1" x14ac:dyDescent="0.25">
      <c r="A76" s="144" t="str">
        <f>VLOOKUP(B76,'[1]LISTADO ATM'!$A$2:$C$821,3,0)</f>
        <v>SUR</v>
      </c>
      <c r="B76" s="123">
        <v>582</v>
      </c>
      <c r="C76" s="123" t="str">
        <f>VLOOKUP(B76,'[1]LISTADO ATM'!$A$2:$B$821,2,0)</f>
        <v>ATM Estación Sabana Yegua</v>
      </c>
      <c r="D76" s="125" t="s">
        <v>2444</v>
      </c>
      <c r="E76" s="143">
        <v>3335864605</v>
      </c>
    </row>
    <row r="77" spans="1:5" ht="18" customHeight="1" x14ac:dyDescent="0.25">
      <c r="A77" s="144" t="str">
        <f>VLOOKUP(B77,'[1]LISTADO ATM'!$A$2:$C$821,3,0)</f>
        <v>DISTRITO NACIONAL</v>
      </c>
      <c r="B77" s="123">
        <v>722</v>
      </c>
      <c r="C77" s="123" t="str">
        <f>VLOOKUP(B77,'[1]LISTADO ATM'!$A$2:$B$821,2,0)</f>
        <v xml:space="preserve">ATM Oficina Charles de Gaulle III </v>
      </c>
      <c r="D77" s="125" t="s">
        <v>2444</v>
      </c>
      <c r="E77" s="143">
        <v>3335864629</v>
      </c>
    </row>
    <row r="78" spans="1:5" ht="18" customHeight="1" x14ac:dyDescent="0.25">
      <c r="A78" s="144" t="str">
        <f>VLOOKUP(B78,'[1]LISTADO ATM'!$A$2:$C$821,3,0)</f>
        <v>DISTRITO NACIONAL</v>
      </c>
      <c r="B78" s="123">
        <v>721</v>
      </c>
      <c r="C78" s="123" t="str">
        <f>VLOOKUP(B78,'[1]LISTADO ATM'!$A$2:$B$821,2,0)</f>
        <v xml:space="preserve">ATM Oficina Charles de Gaulle II </v>
      </c>
      <c r="D78" s="125" t="s">
        <v>2444</v>
      </c>
      <c r="E78" s="143">
        <v>3335864635</v>
      </c>
    </row>
    <row r="79" spans="1:5" ht="18" customHeight="1" x14ac:dyDescent="0.25">
      <c r="A79" s="144" t="str">
        <f>VLOOKUP(B79,'[1]LISTADO ATM'!$A$2:$C$821,3,0)</f>
        <v>DISTRITO NACIONAL</v>
      </c>
      <c r="B79" s="123">
        <v>354</v>
      </c>
      <c r="C79" s="123" t="str">
        <f>VLOOKUP(B79,'[1]LISTADO ATM'!$A$2:$B$821,2,0)</f>
        <v xml:space="preserve">ATM Oficina Núñez de Cáceres II </v>
      </c>
      <c r="D79" s="125" t="s">
        <v>2444</v>
      </c>
      <c r="E79" s="143">
        <v>3335864638</v>
      </c>
    </row>
    <row r="80" spans="1:5" ht="18" customHeight="1" x14ac:dyDescent="0.25">
      <c r="A80" s="144" t="str">
        <f>VLOOKUP(B80,'[1]LISTADO ATM'!$A$2:$C$821,3,0)</f>
        <v>DISTRITO NACIONAL</v>
      </c>
      <c r="B80" s="123">
        <v>697</v>
      </c>
      <c r="C80" s="123" t="str">
        <f>VLOOKUP(B80,'[1]LISTADO ATM'!$A$2:$B$821,2,0)</f>
        <v>ATM Hipermercado Olé Ciudad Juan Bosch</v>
      </c>
      <c r="D80" s="125" t="s">
        <v>2444</v>
      </c>
      <c r="E80" s="143">
        <v>3335864640</v>
      </c>
    </row>
    <row r="81" spans="1:5" ht="18" customHeight="1" x14ac:dyDescent="0.25">
      <c r="A81" s="144" t="str">
        <f>VLOOKUP(B81,'[1]LISTADO ATM'!$A$2:$C$821,3,0)</f>
        <v>NORTE</v>
      </c>
      <c r="B81" s="123">
        <v>332</v>
      </c>
      <c r="C81" s="123" t="str">
        <f>VLOOKUP(B81,'[1]LISTADO ATM'!$A$2:$B$821,2,0)</f>
        <v>ATM Estación Sigma (Cotuí)</v>
      </c>
      <c r="D81" s="125" t="s">
        <v>2444</v>
      </c>
      <c r="E81" s="143">
        <v>3335864651</v>
      </c>
    </row>
    <row r="82" spans="1:5" ht="18" customHeight="1" x14ac:dyDescent="0.25">
      <c r="A82" s="144" t="str">
        <f>VLOOKUP(B82,'[1]LISTADO ATM'!$A$2:$C$821,3,0)</f>
        <v>NORTE</v>
      </c>
      <c r="B82" s="123">
        <v>809</v>
      </c>
      <c r="C82" s="123" t="str">
        <f>VLOOKUP(B82,'[1]LISTADO ATM'!$A$2:$B$821,2,0)</f>
        <v>ATM Yoma (Cotuí)</v>
      </c>
      <c r="D82" s="125" t="s">
        <v>2444</v>
      </c>
      <c r="E82" s="143">
        <v>3335864696</v>
      </c>
    </row>
    <row r="83" spans="1:5" ht="18" customHeight="1" x14ac:dyDescent="0.25">
      <c r="A83" s="144" t="str">
        <f>VLOOKUP(B83,'[1]LISTADO ATM'!$A$2:$C$821,3,0)</f>
        <v>NORTE</v>
      </c>
      <c r="B83" s="123">
        <v>775</v>
      </c>
      <c r="C83" s="123" t="str">
        <f>VLOOKUP(B83,'[1]LISTADO ATM'!$A$2:$B$821,2,0)</f>
        <v xml:space="preserve">ATM S/M Lilo (Montecristi) </v>
      </c>
      <c r="D83" s="125" t="s">
        <v>2444</v>
      </c>
      <c r="E83" s="143">
        <v>3335864697</v>
      </c>
    </row>
    <row r="84" spans="1:5" ht="18" customHeight="1" x14ac:dyDescent="0.25">
      <c r="A84" s="144" t="str">
        <f>VLOOKUP(B84,'[1]LISTADO ATM'!$A$2:$C$821,3,0)</f>
        <v>NORTE</v>
      </c>
      <c r="B84" s="123">
        <v>22</v>
      </c>
      <c r="C84" s="123" t="str">
        <f>VLOOKUP(B84,'[1]LISTADO ATM'!$A$2:$B$821,2,0)</f>
        <v>ATM S/M Olimpico (Santiago)</v>
      </c>
      <c r="D84" s="125" t="s">
        <v>2444</v>
      </c>
      <c r="E84" s="143">
        <v>3335864698</v>
      </c>
    </row>
    <row r="85" spans="1:5" ht="18" customHeight="1" x14ac:dyDescent="0.25">
      <c r="A85" s="144" t="str">
        <f>VLOOKUP(B85,'[1]LISTADO ATM'!$A$2:$C$821,3,0)</f>
        <v>NORTE</v>
      </c>
      <c r="B85" s="123">
        <v>807</v>
      </c>
      <c r="C85" s="123" t="str">
        <f>VLOOKUP(B85,'[1]LISTADO ATM'!$A$2:$B$821,2,0)</f>
        <v xml:space="preserve">ATM S/M Morel (Mao) </v>
      </c>
      <c r="D85" s="125" t="s">
        <v>2444</v>
      </c>
      <c r="E85" s="143">
        <v>3335864699</v>
      </c>
    </row>
    <row r="86" spans="1:5" ht="18" customHeight="1" x14ac:dyDescent="0.25">
      <c r="A86" s="144" t="str">
        <f>VLOOKUP(B86,'[1]LISTADO ATM'!$A$2:$C$821,3,0)</f>
        <v>DISTRITO NACIONAL</v>
      </c>
      <c r="B86" s="123">
        <v>958</v>
      </c>
      <c r="C86" s="123" t="str">
        <f>VLOOKUP(B86,'[1]LISTADO ATM'!$A$2:$B$821,2,0)</f>
        <v xml:space="preserve">ATM Olé Aut. San Isidro </v>
      </c>
      <c r="D86" s="125" t="s">
        <v>2444</v>
      </c>
      <c r="E86" s="143">
        <v>3335864701</v>
      </c>
    </row>
    <row r="87" spans="1:5" ht="18" customHeight="1" x14ac:dyDescent="0.25">
      <c r="A87" s="144" t="str">
        <f>VLOOKUP(B87,'[1]LISTADO ATM'!$A$2:$C$821,3,0)</f>
        <v>NORTE</v>
      </c>
      <c r="B87" s="123">
        <v>119</v>
      </c>
      <c r="C87" s="123" t="str">
        <f>VLOOKUP(B87,'[1]LISTADO ATM'!$A$2:$B$821,2,0)</f>
        <v>ATM Oficina La Barranquita</v>
      </c>
      <c r="D87" s="125" t="s">
        <v>2444</v>
      </c>
      <c r="E87" s="143" t="s">
        <v>2715</v>
      </c>
    </row>
    <row r="88" spans="1:5" ht="18" customHeight="1" x14ac:dyDescent="0.25">
      <c r="A88" s="144" t="str">
        <f>VLOOKUP(B88,'[1]LISTADO ATM'!$A$2:$C$821,3,0)</f>
        <v>DISTRITO NACIONAL</v>
      </c>
      <c r="B88" s="123">
        <v>717</v>
      </c>
      <c r="C88" s="123" t="str">
        <f>VLOOKUP(B88,'[1]LISTADO ATM'!$A$2:$B$821,2,0)</f>
        <v xml:space="preserve">ATM Oficina Los Alcarrizos </v>
      </c>
      <c r="D88" s="125" t="s">
        <v>2444</v>
      </c>
      <c r="E88" s="143">
        <v>3335864711</v>
      </c>
    </row>
    <row r="89" spans="1:5" ht="18" customHeight="1" x14ac:dyDescent="0.25">
      <c r="A89" s="144" t="str">
        <f>VLOOKUP(B89,'[1]LISTADO ATM'!$A$2:$C$821,3,0)</f>
        <v>DISTRITO NACIONAL</v>
      </c>
      <c r="B89" s="123">
        <v>930</v>
      </c>
      <c r="C89" s="123" t="str">
        <f>VLOOKUP(B89,'[1]LISTADO ATM'!$A$2:$B$821,2,0)</f>
        <v>ATM Oficina Plaza Spring Center</v>
      </c>
      <c r="D89" s="125" t="s">
        <v>2444</v>
      </c>
      <c r="E89" s="143">
        <v>3335864713</v>
      </c>
    </row>
    <row r="90" spans="1:5" ht="18" customHeight="1" x14ac:dyDescent="0.25">
      <c r="A90" s="144" t="str">
        <f>VLOOKUP(B90,'[1]LISTADO ATM'!$A$2:$C$821,3,0)</f>
        <v>DISTRITO NACIONAL</v>
      </c>
      <c r="B90" s="123">
        <v>889</v>
      </c>
      <c r="C90" s="123" t="str">
        <f>VLOOKUP(B90,'[1]LISTADO ATM'!$A$2:$B$821,2,0)</f>
        <v>ATM Oficina Plaza Lama Máximo Gómez II</v>
      </c>
      <c r="D90" s="125" t="s">
        <v>2444</v>
      </c>
      <c r="E90" s="143">
        <v>3335864724</v>
      </c>
    </row>
    <row r="91" spans="1:5" ht="18" customHeight="1" x14ac:dyDescent="0.25">
      <c r="A91" s="144" t="str">
        <f>VLOOKUP(B91,'[1]LISTADO ATM'!$A$2:$C$821,3,0)</f>
        <v>NORTE</v>
      </c>
      <c r="B91" s="123">
        <v>747</v>
      </c>
      <c r="C91" s="123" t="str">
        <f>VLOOKUP(B91,'[1]LISTADO ATM'!$A$2:$B$821,2,0)</f>
        <v xml:space="preserve">ATM Club BR (Santiago) </v>
      </c>
      <c r="D91" s="125" t="s">
        <v>2444</v>
      </c>
      <c r="E91" s="143">
        <v>3335864732</v>
      </c>
    </row>
    <row r="92" spans="1:5" ht="18" customHeight="1" x14ac:dyDescent="0.25">
      <c r="A92" s="144" t="str">
        <f>VLOOKUP(B92,'[1]LISTADO ATM'!$A$2:$C$821,3,0)</f>
        <v>NORTE</v>
      </c>
      <c r="B92" s="123">
        <v>632</v>
      </c>
      <c r="C92" s="123" t="str">
        <f>VLOOKUP(B92,'[1]LISTADO ATM'!$A$2:$B$821,2,0)</f>
        <v xml:space="preserve">ATM Autobanco Gurabo </v>
      </c>
      <c r="D92" s="125" t="s">
        <v>2444</v>
      </c>
      <c r="E92" s="143">
        <v>3335864733</v>
      </c>
    </row>
    <row r="93" spans="1:5" ht="18" customHeight="1" x14ac:dyDescent="0.25">
      <c r="A93" s="144" t="str">
        <f>VLOOKUP(B93,'[1]LISTADO ATM'!$A$2:$C$821,3,0)</f>
        <v>SUR</v>
      </c>
      <c r="B93" s="123">
        <v>89</v>
      </c>
      <c r="C93" s="123" t="str">
        <f>VLOOKUP(B93,'[1]LISTADO ATM'!$A$2:$B$821,2,0)</f>
        <v xml:space="preserve">ATM UNP El Cercado (San Juan) </v>
      </c>
      <c r="D93" s="125" t="s">
        <v>2444</v>
      </c>
      <c r="E93" s="143">
        <v>3335864734</v>
      </c>
    </row>
    <row r="94" spans="1:5" ht="18" customHeight="1" x14ac:dyDescent="0.25">
      <c r="A94" s="144" t="str">
        <f>VLOOKUP(B94,'[1]LISTADO ATM'!$A$2:$C$821,3,0)</f>
        <v>NORTE</v>
      </c>
      <c r="B94" s="123">
        <v>189</v>
      </c>
      <c r="C94" s="123" t="str">
        <f>VLOOKUP(B94,'[1]LISTADO ATM'!$A$2:$B$821,2,0)</f>
        <v xml:space="preserve">ATM Comando Regional Cibao Central P.N. </v>
      </c>
      <c r="D94" s="125" t="s">
        <v>2444</v>
      </c>
      <c r="E94" s="143">
        <v>3335864735</v>
      </c>
    </row>
    <row r="95" spans="1:5" ht="18" customHeight="1" x14ac:dyDescent="0.25">
      <c r="A95" s="144" t="str">
        <f>VLOOKUP(B95,'[1]LISTADO ATM'!$A$2:$C$821,3,0)</f>
        <v>NORTE</v>
      </c>
      <c r="B95" s="123">
        <v>304</v>
      </c>
      <c r="C95" s="123" t="str">
        <f>VLOOKUP(B95,'[1]LISTADO ATM'!$A$2:$B$821,2,0)</f>
        <v xml:space="preserve">ATM Multicentro La Sirena Estrella Sadhala </v>
      </c>
      <c r="D95" s="125" t="s">
        <v>2444</v>
      </c>
      <c r="E95" s="143">
        <v>3335865029</v>
      </c>
    </row>
    <row r="96" spans="1:5" ht="18" customHeight="1" x14ac:dyDescent="0.25">
      <c r="A96" s="144" t="str">
        <f>VLOOKUP(B96,'[1]LISTADO ATM'!$A$2:$C$821,3,0)</f>
        <v>NORTE</v>
      </c>
      <c r="B96" s="123">
        <v>746</v>
      </c>
      <c r="C96" s="123" t="str">
        <f>VLOOKUP(B96,'[1]LISTADO ATM'!$A$2:$B$821,2,0)</f>
        <v xml:space="preserve">ATM Oficina Las Terrenas </v>
      </c>
      <c r="D96" s="125" t="s">
        <v>2444</v>
      </c>
      <c r="E96" s="143">
        <v>3335865070</v>
      </c>
    </row>
    <row r="97" spans="1:5" ht="18" customHeight="1" x14ac:dyDescent="0.25">
      <c r="A97" s="144" t="str">
        <f>VLOOKUP(B97,'[1]LISTADO ATM'!$A$2:$C$821,3,0)</f>
        <v>SUR</v>
      </c>
      <c r="B97" s="123">
        <v>342</v>
      </c>
      <c r="C97" s="123" t="str">
        <f>VLOOKUP(B97,'[1]LISTADO ATM'!$A$2:$B$821,2,0)</f>
        <v>ATM Oficina Obras Públicas Azua</v>
      </c>
      <c r="D97" s="125" t="s">
        <v>2444</v>
      </c>
      <c r="E97" s="143">
        <v>3335865085</v>
      </c>
    </row>
    <row r="98" spans="1:5" ht="18" customHeight="1" x14ac:dyDescent="0.25">
      <c r="A98" s="144" t="str">
        <f>VLOOKUP(B98,'[1]LISTADO ATM'!$A$2:$C$821,3,0)</f>
        <v>SUR</v>
      </c>
      <c r="B98" s="123">
        <v>995</v>
      </c>
      <c r="C98" s="123" t="str">
        <f>VLOOKUP(B98,'[1]LISTADO ATM'!$A$2:$B$821,2,0)</f>
        <v xml:space="preserve">ATM Oficina San Cristobal III (Lobby) </v>
      </c>
      <c r="D98" s="125" t="s">
        <v>2444</v>
      </c>
      <c r="E98" s="143">
        <v>3335865505</v>
      </c>
    </row>
    <row r="99" spans="1:5" ht="18" customHeight="1" x14ac:dyDescent="0.25">
      <c r="A99" s="144" t="str">
        <f>VLOOKUP(B99,'[1]LISTADO ATM'!$A$2:$C$821,3,0)</f>
        <v>DISTRITO NACIONAL</v>
      </c>
      <c r="B99" s="123">
        <v>713</v>
      </c>
      <c r="C99" s="123" t="str">
        <f>VLOOKUP(B99,'[1]LISTADO ATM'!$A$2:$B$821,2,0)</f>
        <v xml:space="preserve">ATM Oficina Las Américas </v>
      </c>
      <c r="D99" s="125" t="s">
        <v>2444</v>
      </c>
      <c r="E99" s="143">
        <v>3335865587</v>
      </c>
    </row>
    <row r="100" spans="1:5" ht="18" customHeight="1" x14ac:dyDescent="0.25">
      <c r="A100" s="144" t="str">
        <f>VLOOKUP(B100,'[1]LISTADO ATM'!$A$2:$C$821,3,0)</f>
        <v>DISTRITO NACIONAL</v>
      </c>
      <c r="B100" s="123">
        <v>410</v>
      </c>
      <c r="C100" s="123" t="str">
        <f>VLOOKUP(B100,'[1]LISTADO ATM'!$A$2:$B$821,2,0)</f>
        <v xml:space="preserve">ATM Oficina Las Palmas de Herrera II </v>
      </c>
      <c r="D100" s="125" t="s">
        <v>2444</v>
      </c>
      <c r="E100" s="143">
        <v>3335865601</v>
      </c>
    </row>
    <row r="101" spans="1:5" ht="18" customHeight="1" x14ac:dyDescent="0.25">
      <c r="A101" s="144" t="str">
        <f>VLOOKUP(B101,'[1]LISTADO ATM'!$A$2:$C$821,3,0)</f>
        <v>DISTRITO NACIONAL</v>
      </c>
      <c r="B101" s="123">
        <v>562</v>
      </c>
      <c r="C101" s="123" t="str">
        <f>VLOOKUP(B101,'[1]LISTADO ATM'!$A$2:$B$821,2,0)</f>
        <v xml:space="preserve">ATM S/M Jumbo Carretera Mella </v>
      </c>
      <c r="D101" s="125" t="s">
        <v>2444</v>
      </c>
      <c r="E101" s="143">
        <v>3335865610</v>
      </c>
    </row>
    <row r="102" spans="1:5" ht="18" customHeight="1" x14ac:dyDescent="0.25">
      <c r="A102" s="144" t="str">
        <f>VLOOKUP(B102,'[1]LISTADO ATM'!$A$2:$C$821,3,0)</f>
        <v>DISTRITO NACIONAL</v>
      </c>
      <c r="B102" s="123">
        <v>378</v>
      </c>
      <c r="C102" s="123" t="str">
        <f>VLOOKUP(B102,'[1]LISTADO ATM'!$A$2:$B$821,2,0)</f>
        <v>ATM UNP Villa Flores</v>
      </c>
      <c r="D102" s="125" t="s">
        <v>2444</v>
      </c>
      <c r="E102" s="143">
        <v>3335865625</v>
      </c>
    </row>
    <row r="103" spans="1:5" ht="18" customHeight="1" x14ac:dyDescent="0.25">
      <c r="A103" s="144" t="str">
        <f>VLOOKUP(B103,'[1]LISTADO ATM'!$A$2:$C$821,3,0)</f>
        <v>NORTE</v>
      </c>
      <c r="B103" s="123">
        <v>136</v>
      </c>
      <c r="C103" s="123" t="str">
        <f>VLOOKUP(B103,'[1]LISTADO ATM'!$A$2:$B$821,2,0)</f>
        <v>ATM S/M Xtra (Santiago)</v>
      </c>
      <c r="D103" s="125" t="s">
        <v>2444</v>
      </c>
      <c r="E103" s="143">
        <v>3335865732</v>
      </c>
    </row>
    <row r="104" spans="1:5" ht="18" customHeight="1" x14ac:dyDescent="0.25">
      <c r="A104" s="144" t="str">
        <f>VLOOKUP(B104,'[1]LISTADO ATM'!$A$2:$C$821,3,0)</f>
        <v>DISTRITO NACIONAL</v>
      </c>
      <c r="B104" s="123">
        <v>527</v>
      </c>
      <c r="C104" s="123" t="str">
        <f>VLOOKUP(B104,'[1]LISTADO ATM'!$A$2:$B$821,2,0)</f>
        <v>ATM Oficina Zona Oriental II</v>
      </c>
      <c r="D104" s="125" t="s">
        <v>2444</v>
      </c>
      <c r="E104" s="143">
        <v>3335865743</v>
      </c>
    </row>
    <row r="105" spans="1:5" ht="18" customHeight="1" x14ac:dyDescent="0.25">
      <c r="A105" s="144" t="str">
        <f>VLOOKUP(B105,'[1]LISTADO ATM'!$A$2:$C$821,3,0)</f>
        <v>NORTE</v>
      </c>
      <c r="B105" s="123">
        <v>851</v>
      </c>
      <c r="C105" s="123" t="str">
        <f>VLOOKUP(B105,'[1]LISTADO ATM'!$A$2:$B$821,2,0)</f>
        <v xml:space="preserve">ATM Hospital Vinicio Calventi </v>
      </c>
      <c r="D105" s="125" t="s">
        <v>2444</v>
      </c>
      <c r="E105" s="143">
        <v>3335865806</v>
      </c>
    </row>
    <row r="106" spans="1:5" ht="18" customHeight="1" x14ac:dyDescent="0.25">
      <c r="A106" s="144" t="str">
        <f>VLOOKUP(B106,'[1]LISTADO ATM'!$A$2:$C$821,3,0)</f>
        <v>NORTE</v>
      </c>
      <c r="B106" s="123">
        <v>691</v>
      </c>
      <c r="C106" s="123" t="str">
        <f>VLOOKUP(B106,'[1]LISTADO ATM'!$A$2:$B$821,2,0)</f>
        <v>ATM Eco Petroleo Manzanillo</v>
      </c>
      <c r="D106" s="125" t="s">
        <v>2444</v>
      </c>
      <c r="E106" s="143">
        <v>3335865848</v>
      </c>
    </row>
    <row r="107" spans="1:5" ht="18" customHeight="1" x14ac:dyDescent="0.25">
      <c r="A107" s="144" t="str">
        <f>VLOOKUP(B107,'[1]LISTADO ATM'!$A$2:$C$821,3,0)</f>
        <v>ESTE</v>
      </c>
      <c r="B107" s="123">
        <v>114</v>
      </c>
      <c r="C107" s="123" t="str">
        <f>VLOOKUP(B107,'[1]LISTADO ATM'!$A$2:$B$821,2,0)</f>
        <v xml:space="preserve">ATM Oficina Hato Mayor </v>
      </c>
      <c r="D107" s="125" t="s">
        <v>2444</v>
      </c>
      <c r="E107" s="143">
        <v>3335865854</v>
      </c>
    </row>
    <row r="108" spans="1:5" ht="18" customHeight="1" x14ac:dyDescent="0.25">
      <c r="A108" s="144" t="str">
        <f>VLOOKUP(B108,'[1]LISTADO ATM'!$A$2:$C$821,3,0)</f>
        <v>NORTE</v>
      </c>
      <c r="B108" s="123">
        <v>97</v>
      </c>
      <c r="C108" s="123" t="str">
        <f>VLOOKUP(B108,'[1]LISTADO ATM'!$A$2:$B$821,2,0)</f>
        <v xml:space="preserve">ATM Oficina Villa Riva </v>
      </c>
      <c r="D108" s="125" t="s">
        <v>2444</v>
      </c>
      <c r="E108" s="143">
        <v>3335865860</v>
      </c>
    </row>
    <row r="109" spans="1:5" ht="18" customHeight="1" x14ac:dyDescent="0.25">
      <c r="A109" s="144" t="str">
        <f>VLOOKUP(B109,'[1]LISTADO ATM'!$A$2:$C$821,3,0)</f>
        <v>NORTE</v>
      </c>
      <c r="B109" s="123">
        <v>878</v>
      </c>
      <c r="C109" s="123" t="str">
        <f>VLOOKUP(B109,'[1]LISTADO ATM'!$A$2:$B$821,2,0)</f>
        <v>ATM UNP Cabral Y Baez</v>
      </c>
      <c r="D109" s="125" t="s">
        <v>2444</v>
      </c>
      <c r="E109" s="143">
        <v>3335865971</v>
      </c>
    </row>
    <row r="110" spans="1:5" ht="18" customHeight="1" x14ac:dyDescent="0.25">
      <c r="A110" s="144" t="str">
        <f>VLOOKUP(B110,'[1]LISTADO ATM'!$A$2:$C$821,3,0)</f>
        <v>DISTRITO NACIONAL</v>
      </c>
      <c r="B110" s="123">
        <v>169</v>
      </c>
      <c r="C110" s="123" t="str">
        <f>VLOOKUP(B110,'[1]LISTADO ATM'!$A$2:$B$821,2,0)</f>
        <v xml:space="preserve">ATM Oficina Caonabo </v>
      </c>
      <c r="D110" s="125" t="s">
        <v>2444</v>
      </c>
      <c r="E110" s="143">
        <v>3335865980</v>
      </c>
    </row>
    <row r="111" spans="1:5" ht="18" customHeight="1" x14ac:dyDescent="0.25">
      <c r="A111" s="144" t="e">
        <f>VLOOKUP(B111,'[1]LISTADO ATM'!$A$2:$C$821,3,0)</f>
        <v>#N/A</v>
      </c>
      <c r="B111" s="123"/>
      <c r="C111" s="128"/>
      <c r="D111" s="161"/>
      <c r="E111" s="162"/>
    </row>
    <row r="112" spans="1:5" ht="18" customHeight="1" x14ac:dyDescent="0.25">
      <c r="A112" s="144" t="e">
        <f>VLOOKUP(B112,'[1]LISTADO ATM'!$A$2:$C$821,3,0)</f>
        <v>#N/A</v>
      </c>
      <c r="B112" s="123"/>
      <c r="C112" s="128"/>
      <c r="D112" s="161"/>
      <c r="E112" s="162"/>
    </row>
    <row r="113" spans="1:5" ht="18" customHeight="1" x14ac:dyDescent="0.25">
      <c r="A113" s="144" t="e">
        <f>VLOOKUP(B113,'[1]LISTADO ATM'!$A$2:$C$821,3,0)</f>
        <v>#N/A</v>
      </c>
      <c r="B113" s="123"/>
      <c r="C113" s="128"/>
      <c r="D113" s="161"/>
      <c r="E113" s="162"/>
    </row>
    <row r="114" spans="1:5" ht="18.75" thickBot="1" x14ac:dyDescent="0.3">
      <c r="A114" s="145" t="s">
        <v>2488</v>
      </c>
      <c r="B114" s="160">
        <f>COUNT(B73:B110)</f>
        <v>38</v>
      </c>
      <c r="C114" s="113"/>
      <c r="D114" s="113"/>
      <c r="E114" s="113"/>
    </row>
    <row r="115" spans="1:5" ht="15.75" thickBot="1" x14ac:dyDescent="0.3">
      <c r="B115" s="105"/>
      <c r="E115" s="105"/>
    </row>
    <row r="116" spans="1:5" ht="18" customHeight="1" thickBot="1" x14ac:dyDescent="0.3">
      <c r="A116" s="178" t="s">
        <v>2571</v>
      </c>
      <c r="B116" s="179"/>
      <c r="C116" s="179"/>
      <c r="D116" s="179"/>
      <c r="E116" s="180"/>
    </row>
    <row r="117" spans="1:5" ht="18" x14ac:dyDescent="0.25">
      <c r="A117" s="102" t="s">
        <v>15</v>
      </c>
      <c r="B117" s="111" t="s">
        <v>2419</v>
      </c>
      <c r="C117" s="102" t="s">
        <v>46</v>
      </c>
      <c r="D117" s="102" t="s">
        <v>2422</v>
      </c>
      <c r="E117" s="111" t="s">
        <v>2420</v>
      </c>
    </row>
    <row r="118" spans="1:5" ht="18.75" customHeight="1" x14ac:dyDescent="0.25">
      <c r="A118" s="100" t="str">
        <f>VLOOKUP(B118,'[1]LISTADO ATM'!$A$2:$C$821,3,0)</f>
        <v>DISTRITO NACIONAL</v>
      </c>
      <c r="B118" s="123">
        <v>147</v>
      </c>
      <c r="C118" s="123" t="str">
        <f>VLOOKUP(B118,'[1]LISTADO ATM'!$A$2:$B$821,2,0)</f>
        <v xml:space="preserve">ATM Kiosco Megacentro I </v>
      </c>
      <c r="D118" s="114" t="s">
        <v>2516</v>
      </c>
      <c r="E118" s="134">
        <v>335864528</v>
      </c>
    </row>
    <row r="119" spans="1:5" ht="18.75" customHeight="1" x14ac:dyDescent="0.25">
      <c r="A119" s="100" t="str">
        <f>VLOOKUP(B119,'[1]LISTADO ATM'!$A$2:$C$821,3,0)</f>
        <v>NORTE</v>
      </c>
      <c r="B119" s="123">
        <v>638</v>
      </c>
      <c r="C119" s="123" t="str">
        <f>VLOOKUP(B119,'[1]LISTADO ATM'!$A$2:$B$821,2,0)</f>
        <v xml:space="preserve">ATM S/M Yoma </v>
      </c>
      <c r="D119" s="114" t="s">
        <v>2516</v>
      </c>
      <c r="E119" s="134">
        <v>335864505</v>
      </c>
    </row>
    <row r="120" spans="1:5" ht="18.75" customHeight="1" x14ac:dyDescent="0.25">
      <c r="A120" s="100" t="str">
        <f>VLOOKUP(B120,'[1]LISTADO ATM'!$A$2:$C$821,3,0)</f>
        <v>NORTE</v>
      </c>
      <c r="B120" s="123">
        <v>358</v>
      </c>
      <c r="C120" s="123" t="str">
        <f>VLOOKUP(B120,'[1]LISTADO ATM'!$A$2:$B$821,2,0)</f>
        <v>ATM Ayuntamiento Cevico</v>
      </c>
      <c r="D120" s="114" t="s">
        <v>2516</v>
      </c>
      <c r="E120" s="134">
        <v>3335864608</v>
      </c>
    </row>
    <row r="121" spans="1:5" ht="18.75" customHeight="1" x14ac:dyDescent="0.25">
      <c r="A121" s="100" t="str">
        <f>VLOOKUP(B121,'[1]LISTADO ATM'!$A$2:$C$821,3,0)</f>
        <v>DISTRITO NACIONAL</v>
      </c>
      <c r="B121" s="123">
        <v>517</v>
      </c>
      <c r="C121" s="123" t="str">
        <f>VLOOKUP(B121,'[1]LISTADO ATM'!$A$2:$B$821,2,0)</f>
        <v xml:space="preserve">ATM Autobanco Oficina Sans Soucí </v>
      </c>
      <c r="D121" s="114" t="s">
        <v>2516</v>
      </c>
      <c r="E121" s="134">
        <v>3335864653</v>
      </c>
    </row>
    <row r="122" spans="1:5" ht="18.75" customHeight="1" x14ac:dyDescent="0.25">
      <c r="A122" s="100" t="s">
        <v>1273</v>
      </c>
      <c r="B122" s="123">
        <v>719</v>
      </c>
      <c r="C122" s="123" t="s">
        <v>1668</v>
      </c>
      <c r="D122" s="114" t="s">
        <v>2516</v>
      </c>
      <c r="E122" s="134">
        <v>3335864636</v>
      </c>
    </row>
    <row r="123" spans="1:5" ht="18.75" customHeight="1" x14ac:dyDescent="0.25">
      <c r="A123" s="100" t="str">
        <f>VLOOKUP(B123,'[1]LISTADO ATM'!$A$2:$C$821,3,0)</f>
        <v>NORTE</v>
      </c>
      <c r="B123" s="123">
        <v>142</v>
      </c>
      <c r="C123" s="123" t="str">
        <f>VLOOKUP(B123,'[1]LISTADO ATM'!$A$2:$B$821,2,0)</f>
        <v xml:space="preserve">ATM Centro de Caja Galerías Bonao </v>
      </c>
      <c r="D123" s="114" t="s">
        <v>2516</v>
      </c>
      <c r="E123" s="134">
        <v>3335864708</v>
      </c>
    </row>
    <row r="124" spans="1:5" ht="18.75" customHeight="1" x14ac:dyDescent="0.25">
      <c r="A124" s="100" t="str">
        <f>VLOOKUP(B124,'[1]LISTADO ATM'!$A$2:$C$821,3,0)</f>
        <v>NORTE</v>
      </c>
      <c r="B124" s="123">
        <v>91</v>
      </c>
      <c r="C124" s="123" t="str">
        <f>VLOOKUP(B124,'[1]LISTADO ATM'!$A$2:$B$821,2,0)</f>
        <v xml:space="preserve">ATM UNP Villa Isabela </v>
      </c>
      <c r="D124" s="114" t="s">
        <v>2516</v>
      </c>
      <c r="E124" s="134">
        <v>3335864729</v>
      </c>
    </row>
    <row r="125" spans="1:5" ht="18.75" customHeight="1" x14ac:dyDescent="0.25">
      <c r="A125" s="100" t="str">
        <f>VLOOKUP(B125,'[1]LISTADO ATM'!$A$2:$C$821,3,0)</f>
        <v>NORTE</v>
      </c>
      <c r="B125" s="123">
        <v>95</v>
      </c>
      <c r="C125" s="123" t="str">
        <f>VLOOKUP(B125,'[1]LISTADO ATM'!$A$2:$B$821,2,0)</f>
        <v xml:space="preserve">ATM Oficina Tenares </v>
      </c>
      <c r="D125" s="114" t="s">
        <v>2516</v>
      </c>
      <c r="E125" s="134">
        <v>3335864730</v>
      </c>
    </row>
    <row r="126" spans="1:5" ht="18.75" customHeight="1" x14ac:dyDescent="0.25">
      <c r="A126" s="100" t="str">
        <f>VLOOKUP(B126,'[1]LISTADO ATM'!$A$2:$C$821,3,0)</f>
        <v>SUR</v>
      </c>
      <c r="B126" s="123">
        <v>871</v>
      </c>
      <c r="C126" s="123" t="str">
        <f>VLOOKUP(B126,'[1]LISTADO ATM'!$A$2:$B$821,2,0)</f>
        <v>ATM Plaza Cultural San Juan</v>
      </c>
      <c r="D126" s="114" t="s">
        <v>2516</v>
      </c>
      <c r="E126" s="134">
        <v>335864261</v>
      </c>
    </row>
    <row r="127" spans="1:5" ht="18.75" customHeight="1" x14ac:dyDescent="0.25">
      <c r="A127" s="100" t="str">
        <f>VLOOKUP(B127,'[1]LISTADO ATM'!$A$2:$C$821,3,0)</f>
        <v>NORTE</v>
      </c>
      <c r="B127" s="123">
        <v>277</v>
      </c>
      <c r="C127" s="123" t="str">
        <f>VLOOKUP(B127,'[1]LISTADO ATM'!$A$2:$B$821,2,0)</f>
        <v xml:space="preserve">ATM Oficina Duarte (Santiago) </v>
      </c>
      <c r="D127" s="114" t="s">
        <v>2516</v>
      </c>
      <c r="E127" s="134">
        <v>3335864869</v>
      </c>
    </row>
    <row r="128" spans="1:5" ht="18.75" customHeight="1" x14ac:dyDescent="0.25">
      <c r="A128" s="100" t="str">
        <f>VLOOKUP(B128,'[1]LISTADO ATM'!$A$2:$C$821,3,0)</f>
        <v>DISTRITO NACIONAL</v>
      </c>
      <c r="B128" s="123">
        <v>951</v>
      </c>
      <c r="C128" s="123" t="str">
        <f>VLOOKUP(B128,'[1]LISTADO ATM'!$A$2:$B$821,2,0)</f>
        <v xml:space="preserve">ATM Oficina Plaza Haché JFK </v>
      </c>
      <c r="D128" s="114" t="s">
        <v>2516</v>
      </c>
      <c r="E128" s="134">
        <v>3335865240</v>
      </c>
    </row>
    <row r="129" spans="1:5" ht="18.75" customHeight="1" x14ac:dyDescent="0.25">
      <c r="A129" s="100" t="str">
        <f>VLOOKUP(B129,'[1]LISTADO ATM'!$A$2:$C$821,3,0)</f>
        <v>NORTE</v>
      </c>
      <c r="B129" s="123">
        <v>869</v>
      </c>
      <c r="C129" s="123" t="str">
        <f>VLOOKUP(B129,'[1]LISTADO ATM'!$A$2:$B$821,2,0)</f>
        <v xml:space="preserve">ATM Estación Isla La Cueva (Cotuí) </v>
      </c>
      <c r="D129" s="114" t="s">
        <v>2516</v>
      </c>
      <c r="E129" s="134">
        <v>3335865619</v>
      </c>
    </row>
    <row r="130" spans="1:5" ht="18.75" customHeight="1" x14ac:dyDescent="0.25">
      <c r="A130" s="100" t="str">
        <f>VLOOKUP(B130,'[1]LISTADO ATM'!$A$2:$C$821,3,0)</f>
        <v>SUR</v>
      </c>
      <c r="B130" s="123">
        <v>6</v>
      </c>
      <c r="C130" s="123" t="str">
        <f>VLOOKUP(B130,'[1]LISTADO ATM'!$A$2:$B$821,2,0)</f>
        <v xml:space="preserve">ATM Plaza WAO San Juan </v>
      </c>
      <c r="D130" s="114" t="s">
        <v>2516</v>
      </c>
      <c r="E130" s="134">
        <v>3335865644</v>
      </c>
    </row>
    <row r="131" spans="1:5" ht="18.75" customHeight="1" x14ac:dyDescent="0.25">
      <c r="A131" s="100" t="str">
        <f>VLOOKUP(B131,'[1]LISTADO ATM'!$A$2:$C$821,3,0)</f>
        <v>SUR</v>
      </c>
      <c r="B131" s="123">
        <v>825</v>
      </c>
      <c r="C131" s="123" t="str">
        <f>VLOOKUP(B131,'[1]LISTADO ATM'!$A$2:$B$821,2,0)</f>
        <v xml:space="preserve">ATM Estacion Eco Cibeles (Las Matas de Farfán) </v>
      </c>
      <c r="D131" s="114" t="s">
        <v>2516</v>
      </c>
      <c r="E131" s="134">
        <v>3335865688</v>
      </c>
    </row>
    <row r="132" spans="1:5" ht="18.75" customHeight="1" x14ac:dyDescent="0.25">
      <c r="A132" s="100" t="str">
        <f>VLOOKUP(B132,'[1]LISTADO ATM'!$A$2:$C$821,3,0)</f>
        <v>DISTRITO NACIONAL</v>
      </c>
      <c r="B132" s="123">
        <v>724</v>
      </c>
      <c r="C132" s="123" t="str">
        <f>VLOOKUP(B132,'[1]LISTADO ATM'!$A$2:$B$821,2,0)</f>
        <v xml:space="preserve">ATM El Huacal I </v>
      </c>
      <c r="D132" s="114" t="s">
        <v>2516</v>
      </c>
      <c r="E132" s="134">
        <v>3335865952</v>
      </c>
    </row>
    <row r="133" spans="1:5" ht="18.75" customHeight="1" x14ac:dyDescent="0.25">
      <c r="A133" s="100" t="str">
        <f>VLOOKUP(B133,'[1]LISTADO ATM'!$A$2:$C$821,3,0)</f>
        <v>DISTRITO NACIONAL</v>
      </c>
      <c r="B133" s="123">
        <v>336</v>
      </c>
      <c r="C133" s="123" t="str">
        <f>VLOOKUP(B133,'[1]LISTADO ATM'!$A$2:$B$821,2,0)</f>
        <v>ATM Instituto Nacional de Cancer (incart)</v>
      </c>
      <c r="D133" s="114" t="s">
        <v>2516</v>
      </c>
      <c r="E133" s="134">
        <v>3335865999</v>
      </c>
    </row>
    <row r="134" spans="1:5" ht="18.75" customHeight="1" x14ac:dyDescent="0.25">
      <c r="A134" s="100" t="str">
        <f>VLOOKUP(B134,'[1]LISTADO ATM'!$A$2:$C$821,3,0)</f>
        <v>DISTRITO NACIONAL</v>
      </c>
      <c r="B134" s="123">
        <v>13</v>
      </c>
      <c r="C134" s="123" t="str">
        <f>VLOOKUP(B134,'[1]LISTADO ATM'!$A$2:$B$821,2,0)</f>
        <v xml:space="preserve">ATM CDEEE </v>
      </c>
      <c r="D134" s="114" t="s">
        <v>2516</v>
      </c>
      <c r="E134" s="134">
        <v>3335866002</v>
      </c>
    </row>
    <row r="135" spans="1:5" ht="18.75" customHeight="1" x14ac:dyDescent="0.25">
      <c r="A135" s="100" t="str">
        <f>VLOOKUP(B135,'[1]LISTADO ATM'!$A$2:$C$821,3,0)</f>
        <v>NORTE</v>
      </c>
      <c r="B135" s="123">
        <v>315</v>
      </c>
      <c r="C135" s="123" t="str">
        <f>VLOOKUP(B135,'[1]LISTADO ATM'!$A$2:$B$821,2,0)</f>
        <v xml:space="preserve">ATM Oficina Estrella Sadalá </v>
      </c>
      <c r="D135" s="114" t="s">
        <v>2516</v>
      </c>
      <c r="E135" s="134">
        <v>3335866011</v>
      </c>
    </row>
    <row r="136" spans="1:5" ht="18.75" customHeight="1" x14ac:dyDescent="0.25">
      <c r="A136" s="100" t="str">
        <f>VLOOKUP(B136,'[1]LISTADO ATM'!$A$2:$C$821,3,0)</f>
        <v>NORTE</v>
      </c>
      <c r="B136" s="123">
        <v>292</v>
      </c>
      <c r="C136" s="123" t="str">
        <f>VLOOKUP(B136,'[1]LISTADO ATM'!$A$2:$B$821,2,0)</f>
        <v xml:space="preserve">ATM UNP Castañuelas (Montecristi) </v>
      </c>
      <c r="D136" s="114" t="s">
        <v>2516</v>
      </c>
      <c r="E136" s="134">
        <v>3335866017</v>
      </c>
    </row>
    <row r="137" spans="1:5" ht="18.75" customHeight="1" x14ac:dyDescent="0.25">
      <c r="A137" s="100" t="e">
        <f>VLOOKUP(B137,'[1]LISTADO ATM'!$A$2:$C$821,3,0)</f>
        <v>#N/A</v>
      </c>
      <c r="B137" s="123"/>
      <c r="C137" s="123" t="e">
        <f>VLOOKUP(B137,'[1]LISTADO ATM'!$A$2:$B$821,2,0)</f>
        <v>#N/A</v>
      </c>
      <c r="D137" s="144"/>
      <c r="E137" s="134"/>
    </row>
    <row r="138" spans="1:5" ht="18.75" thickBot="1" x14ac:dyDescent="0.3">
      <c r="A138" s="103"/>
      <c r="B138" s="160">
        <f>COUNT(B118:B136)</f>
        <v>19</v>
      </c>
      <c r="C138" s="113"/>
      <c r="D138" s="158"/>
      <c r="E138" s="159"/>
    </row>
    <row r="139" spans="1:5" ht="15.75" thickBot="1" x14ac:dyDescent="0.3">
      <c r="B139" s="105"/>
      <c r="E139" s="105"/>
    </row>
    <row r="140" spans="1:5" ht="18" x14ac:dyDescent="0.25">
      <c r="A140" s="181" t="s">
        <v>2491</v>
      </c>
      <c r="B140" s="182"/>
      <c r="C140" s="182"/>
      <c r="D140" s="182"/>
      <c r="E140" s="183"/>
    </row>
    <row r="141" spans="1:5" ht="18" x14ac:dyDescent="0.25">
      <c r="A141" s="102" t="s">
        <v>15</v>
      </c>
      <c r="B141" s="111" t="s">
        <v>2419</v>
      </c>
      <c r="C141" s="104" t="s">
        <v>46</v>
      </c>
      <c r="D141" s="126" t="s">
        <v>2422</v>
      </c>
      <c r="E141" s="111" t="s">
        <v>2420</v>
      </c>
    </row>
    <row r="142" spans="1:5" ht="18" customHeight="1" x14ac:dyDescent="0.25">
      <c r="A142" s="100" t="str">
        <f>VLOOKUP(B142,'[1]LISTADO ATM'!$A$2:$C$821,3,0)</f>
        <v>DISTRITO NACIONAL</v>
      </c>
      <c r="B142" s="123">
        <v>946</v>
      </c>
      <c r="C142" s="123" t="str">
        <f>VLOOKUP(B142,'[1]LISTADO ATM'!$A$2:$B$821,2,0)</f>
        <v xml:space="preserve">ATM Oficina Núñez de Cáceres I </v>
      </c>
      <c r="D142" s="123" t="s">
        <v>2515</v>
      </c>
      <c r="E142" s="134" t="s">
        <v>2628</v>
      </c>
    </row>
    <row r="143" spans="1:5" ht="18.75" customHeight="1" x14ac:dyDescent="0.25">
      <c r="A143" s="100" t="str">
        <f>VLOOKUP(B143,'[1]LISTADO ATM'!$A$2:$C$821,3,0)</f>
        <v>DISTRITO NACIONAL</v>
      </c>
      <c r="B143" s="123">
        <v>743</v>
      </c>
      <c r="C143" s="123" t="str">
        <f>VLOOKUP(B143,'[1]LISTADO ATM'!$A$2:$B$821,2,0)</f>
        <v xml:space="preserve">ATM Oficina Los Frailes </v>
      </c>
      <c r="D143" s="123" t="s">
        <v>2515</v>
      </c>
      <c r="E143" s="134" t="s">
        <v>2647</v>
      </c>
    </row>
    <row r="144" spans="1:5" ht="18.75" customHeight="1" x14ac:dyDescent="0.25">
      <c r="A144" s="100" t="str">
        <f>VLOOKUP(B144,'[1]LISTADO ATM'!$A$2:$C$821,3,0)</f>
        <v>NORTE</v>
      </c>
      <c r="B144" s="123">
        <v>396</v>
      </c>
      <c r="C144" s="123" t="str">
        <f>VLOOKUP(B144,'[1]LISTADO ATM'!$A$2:$B$821,2,0)</f>
        <v xml:space="preserve">ATM Oficina Plaza Ulloa (La Fuente) </v>
      </c>
      <c r="D144" s="163" t="s">
        <v>2518</v>
      </c>
      <c r="E144" s="134" t="s">
        <v>2684</v>
      </c>
    </row>
    <row r="145" spans="1:6" ht="18.75" customHeight="1" x14ac:dyDescent="0.25">
      <c r="A145" s="100" t="str">
        <f>VLOOKUP(B145,'[1]LISTADO ATM'!$A$2:$C$821,3,0)</f>
        <v>NORTE</v>
      </c>
      <c r="B145" s="123">
        <v>383</v>
      </c>
      <c r="C145" s="123" t="str">
        <f>VLOOKUP(B145,'[1]LISTADO ATM'!$A$2:$B$821,2,0)</f>
        <v>ATM S/M Daniel (Dajabón)</v>
      </c>
      <c r="D145" s="163" t="s">
        <v>2518</v>
      </c>
      <c r="E145" s="134" t="s">
        <v>2711</v>
      </c>
    </row>
    <row r="146" spans="1:6" ht="18.75" customHeight="1" x14ac:dyDescent="0.25">
      <c r="A146" s="100" t="str">
        <f>VLOOKUP(B146,'[1]LISTADO ATM'!$A$2:$C$821,3,0)</f>
        <v>ESTE</v>
      </c>
      <c r="B146" s="123">
        <v>912</v>
      </c>
      <c r="C146" s="123" t="str">
        <f>VLOOKUP(B146,'[1]LISTADO ATM'!$A$2:$B$821,2,0)</f>
        <v xml:space="preserve">ATM Oficina San Pedro II </v>
      </c>
      <c r="D146" s="163" t="s">
        <v>2518</v>
      </c>
      <c r="E146" s="134" t="s">
        <v>2731</v>
      </c>
    </row>
    <row r="147" spans="1:6" ht="18.75" customHeight="1" x14ac:dyDescent="0.25">
      <c r="A147" s="100" t="str">
        <f>VLOOKUP(B147,'[1]LISTADO ATM'!$A$2:$C$821,3,0)</f>
        <v>ESTE</v>
      </c>
      <c r="B147" s="123">
        <v>843</v>
      </c>
      <c r="C147" s="123" t="str">
        <f>VLOOKUP(B147,'[1]LISTADO ATM'!$A$2:$B$821,2,0)</f>
        <v xml:space="preserve">ATM Oficina Romana Centro </v>
      </c>
      <c r="D147" s="163" t="s">
        <v>2518</v>
      </c>
      <c r="E147" s="134" t="s">
        <v>2762</v>
      </c>
    </row>
    <row r="148" spans="1:6" ht="18.75" customHeight="1" x14ac:dyDescent="0.25">
      <c r="A148" s="100" t="str">
        <f>VLOOKUP(B148,'[1]LISTADO ATM'!$A$2:$C$821,3,0)</f>
        <v>DISTRITO NACIONAL</v>
      </c>
      <c r="B148" s="123">
        <v>241</v>
      </c>
      <c r="C148" s="123" t="str">
        <f>VLOOKUP(B148,'[1]LISTADO ATM'!$A$2:$B$821,2,0)</f>
        <v xml:space="preserve">ATM Palacio Nacional (Presidencia) </v>
      </c>
      <c r="D148" s="163" t="s">
        <v>2518</v>
      </c>
      <c r="E148" s="134" t="s">
        <v>2757</v>
      </c>
    </row>
    <row r="149" spans="1:6" ht="18.75" customHeight="1" x14ac:dyDescent="0.25">
      <c r="A149" s="100" t="str">
        <f>VLOOKUP(B149,'[1]LISTADO ATM'!$A$2:$C$821,3,0)</f>
        <v>ESTE</v>
      </c>
      <c r="B149" s="123">
        <v>211</v>
      </c>
      <c r="C149" s="123" t="str">
        <f>VLOOKUP(B149,'[1]LISTADO ATM'!$A$2:$B$821,2,0)</f>
        <v xml:space="preserve">ATM Oficina La Romana I </v>
      </c>
      <c r="D149" s="163" t="s">
        <v>2518</v>
      </c>
      <c r="E149" s="134" t="s">
        <v>2749</v>
      </c>
    </row>
    <row r="150" spans="1:6" ht="18.75" customHeight="1" x14ac:dyDescent="0.25">
      <c r="A150" s="100" t="str">
        <f>VLOOKUP(B150,'[1]LISTADO ATM'!$A$2:$C$821,3,0)</f>
        <v>ESTE</v>
      </c>
      <c r="B150" s="123">
        <v>608</v>
      </c>
      <c r="C150" s="123" t="str">
        <f>VLOOKUP(B150,'[1]LISTADO ATM'!$A$2:$B$821,2,0)</f>
        <v xml:space="preserve">ATM Oficina Jumbo (San Pedro) </v>
      </c>
      <c r="D150" s="163" t="s">
        <v>2518</v>
      </c>
      <c r="E150" s="134" t="s">
        <v>2748</v>
      </c>
    </row>
    <row r="151" spans="1:6" ht="18.75" thickBot="1" x14ac:dyDescent="0.3">
      <c r="A151" s="103" t="s">
        <v>2488</v>
      </c>
      <c r="B151" s="160">
        <f>COUNT(B142:B150)</f>
        <v>9</v>
      </c>
      <c r="C151" s="113"/>
      <c r="D151" s="127"/>
      <c r="E151" s="127"/>
    </row>
    <row r="152" spans="1:6" ht="15.75" thickBot="1" x14ac:dyDescent="0.3">
      <c r="B152" s="105"/>
      <c r="E152" s="105"/>
    </row>
    <row r="153" spans="1:6" ht="18.75" thickBot="1" x14ac:dyDescent="0.3">
      <c r="A153" s="186" t="s">
        <v>2492</v>
      </c>
      <c r="B153" s="187"/>
      <c r="C153" s="99" t="s">
        <v>2415</v>
      </c>
      <c r="D153" s="105"/>
      <c r="E153" s="105"/>
      <c r="F153" s="150"/>
    </row>
    <row r="154" spans="1:6" ht="18.75" thickBot="1" x14ac:dyDescent="0.3">
      <c r="A154" s="129">
        <f>+B114+B138+B151</f>
        <v>66</v>
      </c>
      <c r="B154" s="130"/>
    </row>
    <row r="155" spans="1:6" ht="15.75" thickBot="1" x14ac:dyDescent="0.3">
      <c r="B155" s="105"/>
      <c r="E155" s="105"/>
    </row>
    <row r="156" spans="1:6" ht="18.75" thickBot="1" x14ac:dyDescent="0.3">
      <c r="A156" s="178" t="s">
        <v>2493</v>
      </c>
      <c r="B156" s="179"/>
      <c r="C156" s="179"/>
      <c r="D156" s="179"/>
      <c r="E156" s="180"/>
    </row>
    <row r="157" spans="1:6" ht="18" x14ac:dyDescent="0.25">
      <c r="A157" s="106" t="s">
        <v>15</v>
      </c>
      <c r="B157" s="111" t="s">
        <v>2419</v>
      </c>
      <c r="C157" s="104" t="s">
        <v>46</v>
      </c>
      <c r="D157" s="184" t="s">
        <v>2422</v>
      </c>
      <c r="E157" s="185"/>
    </row>
    <row r="158" spans="1:6" ht="18" x14ac:dyDescent="0.25">
      <c r="A158" s="123" t="str">
        <f>VLOOKUP(B158,'[1]LISTADO ATM'!$A$2:$C$821,3,0)</f>
        <v>DISTRITO NACIONAL</v>
      </c>
      <c r="B158" s="123">
        <v>561</v>
      </c>
      <c r="C158" s="123" t="str">
        <f>VLOOKUP(B158,'[1]LISTADO ATM'!$A$2:$B$821,2,0)</f>
        <v xml:space="preserve">ATM Comando Regional P.N. S.D. Este </v>
      </c>
      <c r="D158" s="170" t="s">
        <v>2573</v>
      </c>
      <c r="E158" s="171"/>
    </row>
    <row r="159" spans="1:6" ht="18" x14ac:dyDescent="0.25">
      <c r="A159" s="123" t="str">
        <f>VLOOKUP(B159,'[1]LISTADO ATM'!$A$2:$C$821,3,0)</f>
        <v>ESTE</v>
      </c>
      <c r="B159" s="123">
        <v>673</v>
      </c>
      <c r="C159" s="123" t="str">
        <f>VLOOKUP(B159,'[1]LISTADO ATM'!$A$2:$B$821,2,0)</f>
        <v>ATM Clínica Dr. Cruz Jiminián</v>
      </c>
      <c r="D159" s="170" t="s">
        <v>2495</v>
      </c>
      <c r="E159" s="171"/>
    </row>
    <row r="160" spans="1:6" ht="18" x14ac:dyDescent="0.25">
      <c r="A160" s="123" t="str">
        <f>VLOOKUP(B160,'[1]LISTADO ATM'!$A$2:$C$821,3,0)</f>
        <v>NORTE</v>
      </c>
      <c r="B160" s="123">
        <v>396</v>
      </c>
      <c r="C160" s="123" t="str">
        <f>VLOOKUP(B160,'[1]LISTADO ATM'!$A$2:$B$821,2,0)</f>
        <v xml:space="preserve">ATM Oficina Plaza Ulloa (La Fuente) </v>
      </c>
      <c r="D160" s="170" t="s">
        <v>2495</v>
      </c>
      <c r="E160" s="171"/>
    </row>
    <row r="161" spans="1:5" ht="18" x14ac:dyDescent="0.25">
      <c r="A161" s="123" t="str">
        <f>VLOOKUP(B161,'[1]LISTADO ATM'!$A$2:$C$821,3,0)</f>
        <v>NORTE</v>
      </c>
      <c r="B161" s="123">
        <v>732</v>
      </c>
      <c r="C161" s="123" t="str">
        <f>VLOOKUP(B161,'[1]LISTADO ATM'!$A$2:$B$821,2,0)</f>
        <v xml:space="preserve">ATM Molino del Valle (Santiago) </v>
      </c>
      <c r="D161" s="170" t="s">
        <v>2495</v>
      </c>
      <c r="E161" s="171"/>
    </row>
    <row r="162" spans="1:5" ht="18" x14ac:dyDescent="0.25">
      <c r="A162" s="123" t="str">
        <f>VLOOKUP(B162,'[1]LISTADO ATM'!$A$2:$C$821,3,0)</f>
        <v>NORTE</v>
      </c>
      <c r="B162" s="123">
        <v>857</v>
      </c>
      <c r="C162" s="123" t="str">
        <f>VLOOKUP(B162,'[1]LISTADO ATM'!$A$2:$B$821,2,0)</f>
        <v xml:space="preserve">ATM Oficina Los Alamos </v>
      </c>
      <c r="D162" s="170" t="s">
        <v>2495</v>
      </c>
      <c r="E162" s="171"/>
    </row>
    <row r="163" spans="1:5" ht="18" x14ac:dyDescent="0.25">
      <c r="A163" s="123" t="str">
        <f>VLOOKUP(B163,'[1]LISTADO ATM'!$A$2:$C$821,3,0)</f>
        <v>NORTE</v>
      </c>
      <c r="B163" s="123">
        <v>944</v>
      </c>
      <c r="C163" s="123" t="str">
        <f>VLOOKUP(B163,'[1]LISTADO ATM'!$A$2:$B$821,2,0)</f>
        <v xml:space="preserve">ATM UNP Mao </v>
      </c>
      <c r="D163" s="170" t="s">
        <v>2495</v>
      </c>
      <c r="E163" s="171"/>
    </row>
    <row r="164" spans="1:5" ht="18" x14ac:dyDescent="0.25">
      <c r="A164" s="123" t="str">
        <f>VLOOKUP(B164,'[1]LISTADO ATM'!$A$2:$C$821,3,0)</f>
        <v>NORTE</v>
      </c>
      <c r="B164" s="123">
        <v>969</v>
      </c>
      <c r="C164" s="123" t="str">
        <f>VLOOKUP(B164,'[1]LISTADO ATM'!$A$2:$B$821,2,0)</f>
        <v xml:space="preserve">ATM Oficina El Sol I (Santiago) </v>
      </c>
      <c r="D164" s="170" t="s">
        <v>2495</v>
      </c>
      <c r="E164" s="171"/>
    </row>
    <row r="165" spans="1:5" ht="18" x14ac:dyDescent="0.25">
      <c r="A165" s="123" t="str">
        <f>VLOOKUP(B165,'[1]LISTADO ATM'!$A$2:$C$821,3,0)</f>
        <v>NORTE</v>
      </c>
      <c r="B165" s="123">
        <v>266</v>
      </c>
      <c r="C165" s="123" t="str">
        <f>VLOOKUP(B165,'[1]LISTADO ATM'!$A$2:$B$821,2,0)</f>
        <v xml:space="preserve">ATM Oficina Villa Francisca </v>
      </c>
      <c r="D165" s="170" t="s">
        <v>2495</v>
      </c>
      <c r="E165" s="171"/>
    </row>
    <row r="166" spans="1:5" ht="18" x14ac:dyDescent="0.25">
      <c r="A166" s="123" t="str">
        <f>VLOOKUP(B166,'[1]LISTADO ATM'!$A$2:$C$821,3,0)</f>
        <v>ESTE</v>
      </c>
      <c r="B166" s="123">
        <v>427</v>
      </c>
      <c r="C166" s="123" t="str">
        <f>VLOOKUP(B166,'[1]LISTADO ATM'!$A$2:$B$821,2,0)</f>
        <v xml:space="preserve">ATM Almacenes Iberia (Hato Mayor) </v>
      </c>
      <c r="D166" s="170" t="s">
        <v>2495</v>
      </c>
      <c r="E166" s="171"/>
    </row>
    <row r="167" spans="1:5" ht="18" customHeight="1" x14ac:dyDescent="0.25">
      <c r="A167" s="123" t="str">
        <f>VLOOKUP(B167,'[1]LISTADO ATM'!$A$2:$C$821,3,0)</f>
        <v>SUR</v>
      </c>
      <c r="B167" s="123">
        <v>817</v>
      </c>
      <c r="C167" s="123" t="str">
        <f>VLOOKUP(B167,'[1]LISTADO ATM'!$A$2:$B$821,2,0)</f>
        <v xml:space="preserve">ATM Ayuntamiento Sabana Larga (San José de Ocoa) </v>
      </c>
      <c r="D167" s="170" t="s">
        <v>2495</v>
      </c>
      <c r="E167" s="171"/>
    </row>
    <row r="168" spans="1:5" ht="18" x14ac:dyDescent="0.25">
      <c r="A168" s="123" t="str">
        <f>VLOOKUP(B168,'[1]LISTADO ATM'!$A$2:$C$821,3,0)</f>
        <v>ESTE</v>
      </c>
      <c r="B168" s="123">
        <v>843</v>
      </c>
      <c r="C168" s="123" t="str">
        <f>VLOOKUP(B168,'[1]LISTADO ATM'!$A$2:$B$821,2,0)</f>
        <v xml:space="preserve">ATM Oficina Romana Centro </v>
      </c>
      <c r="D168" s="170" t="s">
        <v>2495</v>
      </c>
      <c r="E168" s="171"/>
    </row>
    <row r="169" spans="1:5" ht="18" x14ac:dyDescent="0.25">
      <c r="A169" s="123" t="str">
        <f>VLOOKUP(B169,'[1]LISTADO ATM'!$A$2:$C$821,3,0)</f>
        <v>NORTE</v>
      </c>
      <c r="B169" s="123">
        <v>877</v>
      </c>
      <c r="C169" s="123" t="str">
        <f>VLOOKUP(B169,'[1]LISTADO ATM'!$A$2:$B$821,2,0)</f>
        <v xml:space="preserve">ATM Estación Los Samanes (Ranchito, La Vega) </v>
      </c>
      <c r="D169" s="170" t="s">
        <v>2495</v>
      </c>
      <c r="E169" s="171"/>
    </row>
    <row r="170" spans="1:5" ht="18" x14ac:dyDescent="0.25">
      <c r="A170" s="123" t="str">
        <f>VLOOKUP(B170,'[1]LISTADO ATM'!$A$2:$C$821,3,0)</f>
        <v>DISTRITO NACIONAL</v>
      </c>
      <c r="B170" s="123">
        <v>973</v>
      </c>
      <c r="C170" s="123" t="str">
        <f>VLOOKUP(B170,'[1]LISTADO ATM'!$A$2:$B$821,2,0)</f>
        <v xml:space="preserve">ATM Oficina Sabana de la Mar </v>
      </c>
      <c r="D170" s="170" t="s">
        <v>2495</v>
      </c>
      <c r="E170" s="171"/>
    </row>
    <row r="171" spans="1:5" ht="18" x14ac:dyDescent="0.25">
      <c r="A171" s="123" t="e">
        <f>VLOOKUP(B171,'[1]LISTADO ATM'!$A$2:$C$821,3,0)</f>
        <v>#N/A</v>
      </c>
      <c r="B171" s="123"/>
      <c r="C171" s="123" t="e">
        <f>VLOOKUP(B171,'[1]LISTADO ATM'!$A$2:$B$821,2,0)</f>
        <v>#N/A</v>
      </c>
      <c r="D171" s="156"/>
      <c r="E171" s="157"/>
    </row>
    <row r="172" spans="1:5" ht="18" x14ac:dyDescent="0.25">
      <c r="A172" s="123" t="e">
        <f>VLOOKUP(B172,'[1]LISTADO ATM'!$A$2:$C$821,3,0)</f>
        <v>#N/A</v>
      </c>
      <c r="B172" s="123"/>
      <c r="C172" s="123" t="e">
        <f>VLOOKUP(B172,'[1]LISTADO ATM'!$A$2:$B$821,2,0)</f>
        <v>#N/A</v>
      </c>
      <c r="D172" s="156"/>
      <c r="E172" s="157"/>
    </row>
    <row r="173" spans="1:5" ht="18.75" thickBot="1" x14ac:dyDescent="0.3">
      <c r="A173" s="103" t="s">
        <v>2488</v>
      </c>
      <c r="B173" s="160">
        <f>COUNT(B158:B170)</f>
        <v>13</v>
      </c>
      <c r="C173" s="131"/>
      <c r="D173" s="131"/>
      <c r="E173" s="132"/>
    </row>
  </sheetData>
  <mergeCells count="25">
    <mergeCell ref="D170:E170"/>
    <mergeCell ref="D166:E166"/>
    <mergeCell ref="D167:E167"/>
    <mergeCell ref="D168:E168"/>
    <mergeCell ref="D169:E169"/>
    <mergeCell ref="A140:E140"/>
    <mergeCell ref="A153:B153"/>
    <mergeCell ref="A156:E156"/>
    <mergeCell ref="D164:E164"/>
    <mergeCell ref="D165:E165"/>
    <mergeCell ref="A1:E1"/>
    <mergeCell ref="A2:E2"/>
    <mergeCell ref="A7:E7"/>
    <mergeCell ref="C55:E55"/>
    <mergeCell ref="D157:E157"/>
    <mergeCell ref="D158:E158"/>
    <mergeCell ref="A57:E57"/>
    <mergeCell ref="C69:E69"/>
    <mergeCell ref="A71:E71"/>
    <mergeCell ref="A116:E116"/>
    <mergeCell ref="D159:E159"/>
    <mergeCell ref="D160:E160"/>
    <mergeCell ref="D161:E161"/>
    <mergeCell ref="D162:E162"/>
    <mergeCell ref="D163:E163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2577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0">
        <v>368</v>
      </c>
      <c r="B260" s="140" t="s">
        <v>2572</v>
      </c>
      <c r="C260" s="140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2579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2578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457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2426</v>
      </c>
      <c r="B1" s="198"/>
      <c r="C1" s="198"/>
      <c r="D1" s="198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7" t="s">
        <v>2436</v>
      </c>
      <c r="B18" s="198"/>
      <c r="C18" s="198"/>
      <c r="D18" s="198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456" priority="119326"/>
  </conditionalFormatting>
  <conditionalFormatting sqref="B33">
    <cfRule type="duplicateValues" dxfId="455" priority="119327"/>
    <cfRule type="duplicateValues" dxfId="454" priority="119328"/>
  </conditionalFormatting>
  <conditionalFormatting sqref="A33">
    <cfRule type="duplicateValues" dxfId="453" priority="119340"/>
  </conditionalFormatting>
  <conditionalFormatting sqref="A33">
    <cfRule type="duplicateValues" dxfId="452" priority="119341"/>
    <cfRule type="duplicateValues" dxfId="451" priority="119342"/>
  </conditionalFormatting>
  <conditionalFormatting sqref="B4:B8">
    <cfRule type="duplicateValues" dxfId="450" priority="6"/>
  </conditionalFormatting>
  <conditionalFormatting sqref="B4:B8">
    <cfRule type="duplicateValues" dxfId="449" priority="5"/>
  </conditionalFormatting>
  <conditionalFormatting sqref="A3:A8">
    <cfRule type="duplicateValues" dxfId="448" priority="3"/>
    <cfRule type="duplicateValues" dxfId="447" priority="4"/>
  </conditionalFormatting>
  <conditionalFormatting sqref="B3">
    <cfRule type="duplicateValues" dxfId="446" priority="2"/>
  </conditionalFormatting>
  <conditionalFormatting sqref="B3">
    <cfRule type="duplicateValues" dxfId="44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219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200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199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199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198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197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158.5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157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157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163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116.15079861111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55.6746064814797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44" priority="69"/>
  </conditionalFormatting>
  <conditionalFormatting sqref="E9:E1048576 E1:E2">
    <cfRule type="duplicateValues" dxfId="443" priority="99250"/>
  </conditionalFormatting>
  <conditionalFormatting sqref="E4">
    <cfRule type="duplicateValues" dxfId="442" priority="62"/>
  </conditionalFormatting>
  <conditionalFormatting sqref="E5:E8">
    <cfRule type="duplicateValues" dxfId="441" priority="60"/>
  </conditionalFormatting>
  <conditionalFormatting sqref="B12">
    <cfRule type="duplicateValues" dxfId="440" priority="34"/>
    <cfRule type="duplicateValues" dxfId="439" priority="35"/>
    <cfRule type="duplicateValues" dxfId="438" priority="36"/>
  </conditionalFormatting>
  <conditionalFormatting sqref="B12">
    <cfRule type="duplicateValues" dxfId="437" priority="33"/>
  </conditionalFormatting>
  <conditionalFormatting sqref="B12">
    <cfRule type="duplicateValues" dxfId="436" priority="31"/>
    <cfRule type="duplicateValues" dxfId="435" priority="32"/>
  </conditionalFormatting>
  <conditionalFormatting sqref="B12">
    <cfRule type="duplicateValues" dxfId="434" priority="28"/>
    <cfRule type="duplicateValues" dxfId="433" priority="29"/>
    <cfRule type="duplicateValues" dxfId="432" priority="30"/>
  </conditionalFormatting>
  <conditionalFormatting sqref="B12">
    <cfRule type="duplicateValues" dxfId="431" priority="27"/>
  </conditionalFormatting>
  <conditionalFormatting sqref="B12">
    <cfRule type="duplicateValues" dxfId="430" priority="25"/>
    <cfRule type="duplicateValues" dxfId="429" priority="26"/>
  </conditionalFormatting>
  <conditionalFormatting sqref="B12">
    <cfRule type="duplicateValues" dxfId="428" priority="24"/>
  </conditionalFormatting>
  <conditionalFormatting sqref="B12">
    <cfRule type="duplicateValues" dxfId="427" priority="21"/>
    <cfRule type="duplicateValues" dxfId="426" priority="22"/>
    <cfRule type="duplicateValues" dxfId="425" priority="23"/>
  </conditionalFormatting>
  <conditionalFormatting sqref="B12">
    <cfRule type="duplicateValues" dxfId="424" priority="20"/>
  </conditionalFormatting>
  <conditionalFormatting sqref="B12">
    <cfRule type="duplicateValues" dxfId="423" priority="19"/>
  </conditionalFormatting>
  <conditionalFormatting sqref="B14">
    <cfRule type="duplicateValues" dxfId="422" priority="18"/>
  </conditionalFormatting>
  <conditionalFormatting sqref="B14">
    <cfRule type="duplicateValues" dxfId="421" priority="15"/>
    <cfRule type="duplicateValues" dxfId="420" priority="16"/>
    <cfRule type="duplicateValues" dxfId="419" priority="17"/>
  </conditionalFormatting>
  <conditionalFormatting sqref="B14">
    <cfRule type="duplicateValues" dxfId="418" priority="13"/>
    <cfRule type="duplicateValues" dxfId="417" priority="14"/>
  </conditionalFormatting>
  <conditionalFormatting sqref="B14">
    <cfRule type="duplicateValues" dxfId="416" priority="10"/>
    <cfRule type="duplicateValues" dxfId="415" priority="11"/>
    <cfRule type="duplicateValues" dxfId="414" priority="12"/>
  </conditionalFormatting>
  <conditionalFormatting sqref="B14">
    <cfRule type="duplicateValues" dxfId="413" priority="9"/>
  </conditionalFormatting>
  <conditionalFormatting sqref="B14">
    <cfRule type="duplicateValues" dxfId="412" priority="8"/>
  </conditionalFormatting>
  <conditionalFormatting sqref="B14">
    <cfRule type="duplicateValues" dxfId="411" priority="7"/>
  </conditionalFormatting>
  <conditionalFormatting sqref="B14">
    <cfRule type="duplicateValues" dxfId="410" priority="4"/>
    <cfRule type="duplicateValues" dxfId="409" priority="5"/>
    <cfRule type="duplicateValues" dxfId="408" priority="6"/>
  </conditionalFormatting>
  <conditionalFormatting sqref="B14">
    <cfRule type="duplicateValues" dxfId="407" priority="2"/>
    <cfRule type="duplicateValues" dxfId="406" priority="3"/>
  </conditionalFormatting>
  <conditionalFormatting sqref="C14">
    <cfRule type="duplicateValues" dxfId="40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1">
        <v>7</v>
      </c>
      <c r="B2" s="142" t="s">
        <v>2030</v>
      </c>
      <c r="C2" s="142" t="s">
        <v>2574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1">
        <v>591</v>
      </c>
      <c r="B3" s="142" t="s">
        <v>507</v>
      </c>
      <c r="C3" s="142" t="s">
        <v>2575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1">
        <v>553</v>
      </c>
      <c r="B4" s="142" t="s">
        <v>544</v>
      </c>
      <c r="C4" s="142" t="s">
        <v>2576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75" x14ac:dyDescent="0.25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75" x14ac:dyDescent="0.25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75" x14ac:dyDescent="0.25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75" x14ac:dyDescent="0.25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75" x14ac:dyDescent="0.25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75" x14ac:dyDescent="0.25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75" x14ac:dyDescent="0.25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75" x14ac:dyDescent="0.25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75" x14ac:dyDescent="0.25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75" x14ac:dyDescent="0.25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75" x14ac:dyDescent="0.25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75" x14ac:dyDescent="0.25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88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04" priority="2"/>
  </conditionalFormatting>
  <conditionalFormatting sqref="B1:B1048576">
    <cfRule type="duplicateValues" dxfId="40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2021-04-26T20:24:28Z</dcterms:modified>
</cp:coreProperties>
</file>