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8\"/>
    </mc:Choice>
  </mc:AlternateContent>
  <bookViews>
    <workbookView xWindow="0" yWindow="0" windowWidth="14490" windowHeight="525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A5" i="1"/>
  <c r="A6" i="1"/>
  <c r="A7" i="1"/>
  <c r="A8" i="1"/>
  <c r="A9" i="1"/>
  <c r="B15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A44" i="16"/>
  <c r="B41" i="16"/>
  <c r="C40" i="16"/>
  <c r="A40" i="16"/>
  <c r="C39" i="16"/>
  <c r="A39" i="16"/>
  <c r="B35" i="16"/>
  <c r="C34" i="16"/>
  <c r="A34" i="16"/>
  <c r="C33" i="16"/>
  <c r="A33" i="16"/>
  <c r="B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4" i="16"/>
  <c r="A14" i="16"/>
  <c r="B10" i="16"/>
  <c r="F10" i="1" l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F47" i="1" l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A47" i="1"/>
  <c r="A48" i="1"/>
  <c r="A49" i="1"/>
  <c r="A50" i="1"/>
  <c r="A51" i="1"/>
  <c r="A52" i="1"/>
  <c r="F53" i="1"/>
  <c r="G53" i="1"/>
  <c r="H53" i="1"/>
  <c r="I53" i="1"/>
  <c r="J53" i="1"/>
  <c r="K53" i="1"/>
  <c r="A53" i="1"/>
  <c r="G54" i="1" l="1"/>
  <c r="H54" i="1"/>
  <c r="I54" i="1"/>
  <c r="J54" i="1"/>
  <c r="K54" i="1"/>
  <c r="G55" i="1"/>
  <c r="H55" i="1"/>
  <c r="I55" i="1"/>
  <c r="J55" i="1"/>
  <c r="K55" i="1"/>
  <c r="F54" i="1"/>
  <c r="F55" i="1"/>
  <c r="A54" i="1"/>
  <c r="A55" i="1"/>
  <c r="B78" i="16" l="1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A64" i="16" l="1"/>
  <c r="A56" i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59" i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A61" i="1"/>
  <c r="F61" i="1"/>
  <c r="G61" i="1"/>
  <c r="H61" i="1"/>
  <c r="I61" i="1"/>
  <c r="J61" i="1"/>
  <c r="K61" i="1"/>
  <c r="F62" i="1" l="1"/>
  <c r="G62" i="1"/>
  <c r="H62" i="1"/>
  <c r="I62" i="1"/>
  <c r="J62" i="1"/>
  <c r="K62" i="1"/>
  <c r="A62" i="1"/>
  <c r="A63" i="1" l="1"/>
  <c r="A64" i="1"/>
  <c r="A65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A66" i="1" l="1"/>
  <c r="A67" i="1"/>
  <c r="F66" i="1"/>
  <c r="G66" i="1"/>
  <c r="H66" i="1"/>
  <c r="I66" i="1"/>
  <c r="J66" i="1"/>
  <c r="K66" i="1"/>
  <c r="F67" i="1"/>
  <c r="G67" i="1"/>
  <c r="H67" i="1"/>
  <c r="I67" i="1"/>
  <c r="J67" i="1"/>
  <c r="K67" i="1"/>
  <c r="K70" i="1"/>
  <c r="J70" i="1"/>
  <c r="I70" i="1"/>
  <c r="H70" i="1"/>
  <c r="G70" i="1"/>
  <c r="F70" i="1"/>
  <c r="A70" i="1"/>
  <c r="F69" i="1"/>
  <c r="G69" i="1"/>
  <c r="H69" i="1"/>
  <c r="I69" i="1"/>
  <c r="J69" i="1"/>
  <c r="K69" i="1"/>
  <c r="A69" i="1"/>
  <c r="F68" i="1" l="1"/>
  <c r="G68" i="1"/>
  <c r="H68" i="1"/>
  <c r="I68" i="1"/>
  <c r="J68" i="1"/>
  <c r="K68" i="1"/>
  <c r="A68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<sst xmlns="http://schemas.openxmlformats.org/spreadsheetml/2006/main" count="13500" uniqueCount="2650">
  <si>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</si>
  <si>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</si>
  <si>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</si>
  <si>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</si>
  <si>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</si>
  <si>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</si>
  <si>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</si>
  <si>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</si>
  <si>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</si>
  <si>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</si>
  <si>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</si>
  <si>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</si>
  <si>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</si>
  <si>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</si>
  <si>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</si>
  <si>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</si>
  <si>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</si>
  <si>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</si>
  <si>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</si>
  <si>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</si>
  <si>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</si>
  <si>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</si>
  <si>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</si>
  <si>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</si>
  <si>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</si>
  <si>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</si>
  <si>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</si>
  <si>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</si>
  <si>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</si>
  <si>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</si>
  <si>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</si>
  <si>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</si>
  <si>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</si>
  <si>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</si>
  <si>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</si>
  <si>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</si>
  <si>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</si>
  <si>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</si>
  <si>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</si>
  <si>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</si>
  <si>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</si>
  <si>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</si>
  <si>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</si>
  <si>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</si>
  <si>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</si>
  <si>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</si>
  <si>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</si>
  <si>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</si>
  <si>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</si>
  <si>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</si>
  <si>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</si>
  <si>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</si>
  <si>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</si>
  <si>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</si>
  <si>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</si>
  <si>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</si>
  <si>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</si>
  <si>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</si>
  <si>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</si>
  <si>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</si>
  <si>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</si>
  <si>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</si>
  <si>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</si>
  <si>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</si>
  <si>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</si>
  <si>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</si>
  <si>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</si>
  <si>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</si>
  <si>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</si>
  <si>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</si>
  <si>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</si>
  <si>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</si>
  <si>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</si>
  <si>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</si>
  <si>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</si>
  <si>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</si>
  <si>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</si>
  <si>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</si>
  <si>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</si>
  <si>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</si>
  <si>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</si>
  <si>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</si>
  <si>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</si>
  <si>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</si>
  <si>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</si>
  <si>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</si>
  <si>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</si>
  <si>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</si>
  <si>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</si>
  <si>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</si>
  <si>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</si>
  <si>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</si>
  <si>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</si>
  <si>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</si>
  <si>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</si>
  <si>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</si>
  <si>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</si>
  <si>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</si>
  <si>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</si>
  <si>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</si>
  <si>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</si>
  <si>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</si>
  <si>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</si>
  <si>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</si>
  <si>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</si>
  <si>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</si>
  <si>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</si>
  <si>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</si>
  <si>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</si>
  <si>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</si>
  <si>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</si>
  <si>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</si>
  <si>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</si>
  <si>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</si>
  <si>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</si>
  <si>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</si>
  <si>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</si>
  <si>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</si>
  <si>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</si>
  <si>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</si>
  <si>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</si>
  <si>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</si>
  <si>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</si>
  <si>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</si>
  <si>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</si>
  <si>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</si>
  <si>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</si>
  <si>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</si>
  <si>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</si>
  <si>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</si>
  <si>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</si>
  <si>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</si>
  <si>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</si>
  <si>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</si>
  <si>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</si>
  <si>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</si>
  <si>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</si>
  <si>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</si>
  <si>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</si>
  <si>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</si>
  <si>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</si>
  <si>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</si>
  <si>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</si>
  <si>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</si>
  <si>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</si>
  <si>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</si>
  <si>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</si>
  <si>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</si>
  <si>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</si>
  <si>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</si>
  <si>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</si>
  <si>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</si>
  <si>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</si>
  <si>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</si>
  <si>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</si>
  <si>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</si>
  <si>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</si>
  <si>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</si>
  <si>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</si>
  <si>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</si>
  <si>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</si>
  <si>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</si>
  <si>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</si>
  <si>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</si>
  <si>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</si>
  <si>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</si>
  <si>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</si>
  <si>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</si>
  <si>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</si>
  <si>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</si>
  <si>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</si>
  <si>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</si>
  <si>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</si>
  <si>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</si>
  <si>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</si>
  <si>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</si>
  <si>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</si>
  <si>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</si>
  <si>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</si>
  <si>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</si>
  <si>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</si>
  <si>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</si>
  <si>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</si>
  <si>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</si>
  <si>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</si>
  <si>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</si>
  <si>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</si>
  <si>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</si>
  <si>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</si>
  <si>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</si>
  <si>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</si>
  <si>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</si>
  <si>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</si>
  <si>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</si>
  <si>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</si>
  <si>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</si>
  <si>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</si>
  <si>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</si>
  <si>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</si>
  <si>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</si>
  <si>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</si>
  <si>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</si>
  <si>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</si>
  <si>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</si>
  <si>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</si>
  <si>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</si>
  <si>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</si>
  <si>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</si>
  <si>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</si>
  <si>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</si>
  <si>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</si>
  <si>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</si>
  <si>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</si>
  <si>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</si>
  <si>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</si>
  <si>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</si>
  <si>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</si>
  <si>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</si>
  <si>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</si>
  <si>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</si>
  <si>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</si>
  <si>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</si>
  <si>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</si>
  <si>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</si>
  <si>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</si>
  <si>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</si>
  <si>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</si>
  <si>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</si>
  <si>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</si>
  <si>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</si>
  <si>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</si>
  <si>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</si>
  <si>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</si>
  <si>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</si>
  <si>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</si>
  <si>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</si>
  <si>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</si>
  <si>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</si>
  <si>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</si>
  <si>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</si>
  <si>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</si>
  <si>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</si>
  <si>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</si>
  <si>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</si>
  <si>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</si>
  <si>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</si>
  <si>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</si>
  <si>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</si>
  <si>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</si>
  <si>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</si>
  <si>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</si>
  <si>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</si>
  <si>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</si>
  <si>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</si>
  <si>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</si>
  <si>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</si>
  <si>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</si>
  <si>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</si>
  <si>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</si>
  <si>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</si>
  <si>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</si>
  <si>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</si>
  <si>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</si>
  <si>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</si>
  <si>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</si>
  <si>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</si>
  <si>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</si>
  <si>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</si>
  <si>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</si>
  <si>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</si>
  <si>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</si>
  <si>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</si>
  <si>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</si>
  <si>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</si>
  <si>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</si>
  <si>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</si>
  <si>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</si>
  <si>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</si>
  <si>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</si>
  <si>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</si>
  <si>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</si>
  <si>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</si>
  <si>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</si>
  <si>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</si>
  <si>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</si>
  <si>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</si>
  <si>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</si>
  <si>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</si>
  <si>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</si>
  <si>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</si>
  <si>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</si>
  <si>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</si>
  <si>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</si>
  <si>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</si>
  <si>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</si>
  <si>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</si>
  <si>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</si>
  <si>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</si>
  <si>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</si>
  <si>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</si>
  <si>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</si>
  <si>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</si>
  <si>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</si>
  <si>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</si>
  <si>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</si>
  <si>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</si>
  <si>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</si>
  <si>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</si>
  <si>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</si>
  <si>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</si>
  <si>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</si>
  <si>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</si>
  <si>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</si>
  <si>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</si>
  <si>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</si>
  <si>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</si>
  <si>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</si>
  <si>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</si>
  <si>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</si>
  <si>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</si>
  <si>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</si>
  <si>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</si>
  <si>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</si>
  <si>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</si>
  <si>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</si>
  <si>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</si>
  <si>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</si>
  <si>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</si>
  <si>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</si>
  <si>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</si>
  <si>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</si>
  <si>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</si>
  <si>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</si>
  <si>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</si>
  <si>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</si>
  <si>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</si>
  <si>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</si>
  <si>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</si>
  <si>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</si>
  <si>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</si>
  <si>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</si>
  <si>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</si>
  <si>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</si>
  <si>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</si>
  <si>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</si>
  <si>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</si>
  <si>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</si>
  <si>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</si>
  <si>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</si>
  <si>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</si>
  <si>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</si>
  <si>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</si>
  <si>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</si>
  <si>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</si>
  <si>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</si>
  <si>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</si>
  <si>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</si>
  <si>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</si>
  <si>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</si>
  <si>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</si>
  <si>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</si>
  <si>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</si>
  <si>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</si>
  <si>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</si>
  <si>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</si>
  <si>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</si>
  <si>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</si>
  <si>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</si>
  <si>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</si>
  <si>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</si>
  <si>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</si>
  <si>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</si>
  <si>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</si>
  <si>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</si>
  <si>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</si>
  <si>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</si>
  <si>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</si>
  <si>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</si>
  <si>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</si>
  <si>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</si>
  <si>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</si>
  <si>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</si>
  <si>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</si>
  <si>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</si>
  <si>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</si>
  <si>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</si>
  <si>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</si>
  <si>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</si>
  <si>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</si>
  <si>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</si>
  <si>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</si>
  <si>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</si>
  <si>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</si>
  <si>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</si>
  <si>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</si>
  <si>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</si>
  <si>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</si>
  <si>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</si>
  <si>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</si>
  <si>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</si>
  <si>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</si>
  <si>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</si>
  <si>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</si>
  <si>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</si>
  <si>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</si>
  <si>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</si>
  <si>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</si>
  <si>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</si>
  <si>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</si>
  <si>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</si>
  <si>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</si>
  <si>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</si>
  <si>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</si>
  <si>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</si>
  <si>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</si>
  <si>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</si>
  <si>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</si>
  <si>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</si>
  <si>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</si>
  <si>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</si>
  <si>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</si>
  <si>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</si>
  <si>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</si>
  <si>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</si>
  <si>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</si>
  <si>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</si>
  <si>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</si>
  <si>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</si>
  <si>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</si>
  <si>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</si>
  <si>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</si>
  <si>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</si>
  <si>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</si>
  <si>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</si>
  <si>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</si>
  <si>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</si>
  <si>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</si>
  <si>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</si>
  <si>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</si>
  <si>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</si>
  <si>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</si>
  <si>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</si>
  <si>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</si>
  <si>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</si>
  <si>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</si>
  <si>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</si>
  <si>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</si>
  <si>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</si>
  <si>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</si>
  <si>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</si>
  <si>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</si>
  <si>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</si>
  <si>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</si>
  <si>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</si>
  <si>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</si>
  <si>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</si>
  <si>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</si>
  <si>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</si>
  <si>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</si>
  <si>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</si>
  <si>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</si>
  <si>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</si>
  <si>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</si>
  <si>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</si>
  <si>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</si>
  <si>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</si>
  <si>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</si>
  <si>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</si>
  <si>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</si>
  <si>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</si>
  <si>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</si>
  <si>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</si>
  <si>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</si>
  <si>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</si>
  <si>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</si>
  <si>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</si>
  <si>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</si>
  <si>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</si>
  <si>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</si>
  <si>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</si>
  <si>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</si>
  <si>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</si>
  <si>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</si>
  <si>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</si>
  <si>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</si>
  <si>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</si>
  <si>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</si>
  <si>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</si>
  <si>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</si>
  <si>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</si>
  <si>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</si>
  <si>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</si>
  <si>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</si>
  <si>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</si>
  <si>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</si>
  <si>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</si>
  <si>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</si>
  <si>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</si>
  <si>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</si>
  <si>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</si>
  <si>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</si>
  <si>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</si>
  <si>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</si>
  <si>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</si>
  <si>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</si>
  <si>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</si>
  <si>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</si>
  <si>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</si>
  <si>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</si>
  <si>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</si>
  <si>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</si>
  <si>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</si>
  <si>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</si>
  <si>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</si>
  <si>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</si>
  <si>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</si>
  <si>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</si>
  <si>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</si>
  <si>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</si>
  <si>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</si>
  <si>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</si>
  <si>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</si>
  <si>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</si>
  <si>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</si>
  <si>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</si>
  <si>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</si>
  <si>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</si>
  <si>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</si>
  <si>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</si>
  <si>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</si>
  <si>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</si>
  <si>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</si>
  <si>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</si>
  <si>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</si>
  <si>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</si>
  <si>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</si>
  <si>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</si>
  <si>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</si>
  <si>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</si>
  <si>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</si>
  <si>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</si>
  <si>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</si>
  <si>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</si>
  <si>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</si>
  <si>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</si>
  <si>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</si>
  <si>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</si>
  <si>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</si>
  <si>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</si>
  <si>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</si>
  <si>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</si>
  <si>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</si>
  <si>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</si>
  <si>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</si>
  <si>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</si>
  <si>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</si>
  <si>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</si>
  <si>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</si>
  <si>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</si>
  <si>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</si>
  <si>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</si>
  <si>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</si>
  <si>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</si>
  <si>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</si>
  <si>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</si>
  <si>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</si>
  <si>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</si>
  <si>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</si>
  <si>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</si>
  <si>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</si>
  <si>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</si>
  <si>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</si>
  <si>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</si>
  <si>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</si>
  <si>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</si>
  <si>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</si>
  <si>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</si>
  <si>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</si>
  <si>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</si>
  <si>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</si>
  <si>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</si>
  <si>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</si>
  <si>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</si>
  <si>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</si>
  <si>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</si>
  <si>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</si>
  <si>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</si>
  <si>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</si>
  <si>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</si>
  <si>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</si>
  <si>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</si>
  <si>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</si>
  <si>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</si>
  <si>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</si>
  <si>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</si>
  <si>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</si>
  <si>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</si>
  <si>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</si>
  <si>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</si>
  <si>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</si>
  <si>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</si>
  <si>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</si>
  <si>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</si>
  <si>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</si>
  <si>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</si>
  <si>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</si>
  <si>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</si>
  <si>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</si>
  <si>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</si>
  <si>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</si>
  <si>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</si>
  <si>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</si>
  <si>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</si>
  <si>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</si>
  <si>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</si>
  <si>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</si>
  <si>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</si>
  <si>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</si>
  <si>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</si>
  <si>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</si>
  <si>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</si>
  <si>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</si>
  <si>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</si>
  <si>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</si>
  <si>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</si>
  <si>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</si>
  <si>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</si>
  <si>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</si>
  <si>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</si>
  <si>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</si>
  <si>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</si>
  <si>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</si>
  <si>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</si>
  <si>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</si>
  <si>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</si>
  <si>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</si>
  <si>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</si>
  <si>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</si>
  <si>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</si>
  <si>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</si>
  <si>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</si>
  <si>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</si>
  <si>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</si>
  <si>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</si>
  <si>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</si>
  <si>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</si>
  <si>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</si>
  <si>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</si>
  <si>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</si>
  <si>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</si>
  <si>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</si>
  <si>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</si>
  <si>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</si>
  <si>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</si>
  <si>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</si>
  <si>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</si>
  <si>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</si>
  <si>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</si>
  <si>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</si>
  <si>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</si>
  <si>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</si>
  <si>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</si>
  <si>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</si>
  <si>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</si>
  <si>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</si>
  <si>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</si>
  <si>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</si>
  <si>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</si>
  <si>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</si>
  <si>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</si>
  <si>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</si>
  <si>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</si>
  <si>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</si>
  <si>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</si>
  <si>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</si>
  <si>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</si>
  <si>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</si>
  <si>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</si>
  <si>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</si>
  <si>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</si>
  <si>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</si>
  <si>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</si>
  <si>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</si>
  <si>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</si>
  <si>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</si>
  <si>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</si>
  <si>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</si>
  <si>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</si>
  <si>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</si>
  <si>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</si>
  <si>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</si>
  <si>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</si>
  <si>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</si>
  <si>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</si>
  <si>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</si>
  <si>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</si>
  <si>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</si>
  <si>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</si>
  <si>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</si>
  <si>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</si>
  <si>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</si>
  <si>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</si>
  <si>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</si>
  <si>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</si>
  <si>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</si>
  <si>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</si>
  <si>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</si>
  <si>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</si>
  <si>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</si>
  <si>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</si>
  <si>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</si>
  <si>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</si>
  <si>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</si>
  <si>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</si>
  <si>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</si>
  <si>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</si>
  <si>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</si>
  <si>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</si>
  <si>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</si>
  <si>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</si>
  <si>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</si>
  <si>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</si>
  <si>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</si>
  <si>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</si>
  <si>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</si>
  <si>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</si>
  <si>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</si>
  <si>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</si>
  <si>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</si>
  <si>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</si>
  <si>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</si>
  <si>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</si>
  <si>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</si>
  <si>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</si>
  <si>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</si>
  <si>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</si>
  <si>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</si>
  <si>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</si>
  <si>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</si>
  <si>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</si>
  <si>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</si>
  <si>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</si>
  <si>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</si>
  <si>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</si>
  <si>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</si>
  <si>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</si>
  <si>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</si>
  <si>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</si>
  <si>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</si>
  <si>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</si>
  <si>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</si>
  <si>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</si>
  <si>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</si>
  <si>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</si>
  <si>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</si>
  <si>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</si>
  <si>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</si>
  <si>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</si>
  <si>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</si>
  <si>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</si>
  <si>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</si>
  <si>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</si>
  <si>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</si>
  <si>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</si>
  <si>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</si>
  <si>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</si>
  <si>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</si>
  <si>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</si>
  <si>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</si>
  <si>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</si>
  <si>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</si>
  <si>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</si>
  <si>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</si>
  <si>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</si>
  <si>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</si>
  <si>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</si>
  <si>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</si>
  <si>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</si>
  <si>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</si>
  <si>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</si>
  <si>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</si>
  <si>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</si>
  <si>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</si>
  <si>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</si>
  <si>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</si>
  <si>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</si>
  <si>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</si>
  <si>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</si>
  <si>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</si>
  <si>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</si>
  <si>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</si>
  <si>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</si>
  <si>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</si>
  <si>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</si>
  <si>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</si>
  <si>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</si>
  <si>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</si>
  <si>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</si>
  <si>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</si>
  <si>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</si>
  <si>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</si>
  <si>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</si>
  <si>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</si>
  <si>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</si>
  <si>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</si>
  <si>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</si>
  <si>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</si>
  <si>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</si>
  <si>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</si>
  <si>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</si>
  <si>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</si>
  <si>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</si>
  <si>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</si>
  <si>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</si>
  <si>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</si>
  <si>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</si>
  <si>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</si>
  <si>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</si>
  <si>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</si>
  <si>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</si>
  <si>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</si>
  <si>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</si>
  <si>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</si>
  <si>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</si>
  <si>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</si>
  <si>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</si>
  <si>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</si>
  <si>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</si>
  <si>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</si>
  <si>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</si>
  <si>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</si>
  <si>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</si>
  <si>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</si>
  <si>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</si>
  <si>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</si>
  <si>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</si>
  <si>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</si>
  <si>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</si>
  <si>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</si>
  <si>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</si>
  <si>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</si>
  <si>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</si>
  <si>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</si>
  <si>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</si>
  <si>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</si>
  <si>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</si>
  <si>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</si>
  <si>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</si>
  <si>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</si>
  <si>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</si>
  <si>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</si>
  <si>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</si>
  <si>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</si>
  <si>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</si>
  <si>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</si>
  <si>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</si>
  <si>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</si>
  <si>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</si>
  <si>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</si>
  <si>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</si>
  <si>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</si>
  <si>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</si>
  <si>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</si>
  <si>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</si>
  <si>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</si>
  <si>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</si>
  <si>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</si>
  <si>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</si>
  <si>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</si>
  <si>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</si>
  <si>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</si>
  <si>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</si>
  <si>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</si>
  <si>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</si>
  <si>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</si>
  <si>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</si>
  <si>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</si>
  <si>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</si>
  <si>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</si>
  <si>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</si>
  <si>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</si>
  <si>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</si>
  <si>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</si>
  <si>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</si>
  <si>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</si>
  <si>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</si>
  <si>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</si>
  <si>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</si>
  <si>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</si>
  <si>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</si>
  <si>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</si>
  <si>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</si>
  <si>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</si>
  <si>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</si>
  <si>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</si>
  <si>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</si>
  <si>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</si>
  <si>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</si>
  <si>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</si>
  <si>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</si>
  <si>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</si>
  <si>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</si>
  <si>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</si>
  <si>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</si>
  <si>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</si>
  <si>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</si>
  <si>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</si>
  <si>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</si>
  <si>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</si>
  <si>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</si>
  <si>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</si>
  <si>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</si>
  <si>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</si>
  <si>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</si>
  <si>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</si>
  <si>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</si>
  <si>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</si>
  <si>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</si>
  <si>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</si>
  <si>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</si>
  <si>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</si>
  <si>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</si>
  <si>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</si>
  <si>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</si>
  <si>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</si>
  <si>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</si>
  <si>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</si>
  <si>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</si>
  <si>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</si>
  <si>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</si>
  <si>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</si>
  <si>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</si>
  <si>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</si>
  <si>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</si>
  <si>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</si>
  <si>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</si>
  <si>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</si>
  <si>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</si>
  <si>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</si>
  <si>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</si>
  <si>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</si>
  <si>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</si>
  <si>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</si>
  <si>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</si>
  <si>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</si>
  <si>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</si>
  <si>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</si>
  <si>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</si>
  <si>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</si>
  <si>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</si>
  <si>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</si>
  <si>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</si>
  <si>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</si>
  <si>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</si>
  <si>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</si>
  <si>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</si>
  <si>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</si>
  <si>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</si>
  <si>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</si>
  <si>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</si>
  <si>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</si>
  <si>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</si>
  <si>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</si>
  <si>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</si>
  <si>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</si>
  <si>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</si>
  <si>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</si>
  <si>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</si>
  <si>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</si>
  <si>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</si>
  <si>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</si>
  <si>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</si>
  <si>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</si>
  <si>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</si>
  <si>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</si>
  <si>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</si>
  <si>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</si>
  <si>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</si>
  <si>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</si>
  <si>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</si>
  <si>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</si>
  <si>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</si>
  <si>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</si>
  <si>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</si>
  <si>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</si>
  <si>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</si>
  <si>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</si>
  <si>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</si>
  <si>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</si>
  <si>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</si>
  <si>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</si>
  <si>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</si>
  <si>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</si>
  <si>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</si>
  <si>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</si>
  <si>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</si>
  <si>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</si>
  <si>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</si>
  <si>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</si>
  <si>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</si>
  <si>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</si>
  <si>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</si>
  <si>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</si>
  <si>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</si>
  <si>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</si>
  <si>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</si>
  <si>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</si>
  <si>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</si>
  <si>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</si>
  <si>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</si>
  <si>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</si>
  <si>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</si>
  <si>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</si>
  <si>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</si>
  <si>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</si>
  <si>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</si>
  <si>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</si>
  <si>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</si>
  <si>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</si>
  <si>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</si>
  <si>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</si>
  <si>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</si>
  <si>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</si>
  <si>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</si>
  <si>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</si>
  <si>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</si>
  <si>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</si>
  <si>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</si>
  <si>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</si>
  <si>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</si>
  <si>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</si>
  <si>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</si>
  <si>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</si>
  <si>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</si>
  <si>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</si>
  <si>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</si>
  <si>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</si>
  <si>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</si>
  <si>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</si>
  <si>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</si>
  <si>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</si>
  <si>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</si>
  <si>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</si>
  <si>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</si>
  <si>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</si>
  <si>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</si>
  <si>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</si>
  <si>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</si>
  <si>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</si>
  <si>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</si>
  <si>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</si>
  <si>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</si>
  <si>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</si>
  <si>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</si>
  <si>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</si>
  <si>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</si>
  <si>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</si>
  <si>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</si>
  <si>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</si>
  <si>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</si>
  <si>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</si>
  <si>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</si>
  <si>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</si>
  <si>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</si>
  <si>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</si>
  <si>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</si>
  <si>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</si>
  <si>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</si>
  <si>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</si>
  <si>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</si>
  <si>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</si>
  <si>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</si>
  <si>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</si>
  <si>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</si>
  <si>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</si>
  <si>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</si>
  <si>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</si>
  <si>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</si>
  <si>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</si>
  <si>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</si>
  <si>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</si>
  <si>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</si>
  <si>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</si>
  <si>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</si>
  <si>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</si>
  <si>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</si>
  <si>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</si>
  <si>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</si>
  <si>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</si>
  <si>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</si>
  <si>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</si>
  <si>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</si>
  <si>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</si>
  <si>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</si>
  <si>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</si>
  <si>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</si>
  <si>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</si>
  <si>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</si>
  <si>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</si>
  <si>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</si>
  <si>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</si>
  <si>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</si>
  <si>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</si>
  <si>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</si>
  <si>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</si>
  <si>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</si>
  <si>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</si>
  <si>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</si>
  <si>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</si>
  <si>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</si>
  <si>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</si>
  <si>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</si>
  <si>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</si>
  <si>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</si>
  <si>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</si>
  <si>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</si>
  <si>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</si>
  <si>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</si>
  <si>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</si>
  <si>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</si>
  <si>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</si>
  <si>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</si>
  <si>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</si>
  <si>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</si>
  <si>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</si>
  <si>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</si>
  <si>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</si>
  <si>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</si>
  <si>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</si>
  <si>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</si>
  <si>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</si>
  <si>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</si>
  <si>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</si>
  <si>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</si>
  <si>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</si>
  <si>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</si>
  <si>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</si>
  <si>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</si>
  <si>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</si>
  <si>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</si>
  <si>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</si>
  <si>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</si>
  <si>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</si>
  <si>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</si>
  <si>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</si>
  <si>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</si>
  <si>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</si>
  <si>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</si>
  <si>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</si>
  <si>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</si>
  <si>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</si>
  <si>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</si>
  <si>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</si>
  <si>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</si>
  <si>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</si>
  <si>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</si>
  <si>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</si>
  <si>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</si>
  <si>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</si>
  <si>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</si>
  <si>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</si>
  <si>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</si>
  <si>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</si>
  <si>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</si>
  <si>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</si>
  <si>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</si>
  <si>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</si>
  <si>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</si>
  <si>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</si>
  <si>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</si>
  <si>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</si>
  <si>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</si>
  <si>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</si>
  <si>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</si>
  <si>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</si>
  <si>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</si>
  <si>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</si>
  <si>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</si>
  <si>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</si>
  <si>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</si>
  <si>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</si>
  <si>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</si>
  <si>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</si>
  <si>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</si>
  <si>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</si>
  <si>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</si>
  <si>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</si>
  <si>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</si>
  <si>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</si>
  <si>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</si>
  <si>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</si>
  <si>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</si>
  <si>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</si>
  <si>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</si>
  <si>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</si>
  <si>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</si>
  <si>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</si>
  <si>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</si>
  <si>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</si>
  <si>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</si>
  <si>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</si>
  <si>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</si>
  <si>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</si>
  <si>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</si>
  <si>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</si>
  <si>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</si>
  <si>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</si>
  <si>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</si>
  <si>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</si>
  <si>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</si>
  <si>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</si>
  <si>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</si>
  <si>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</si>
  <si>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</si>
  <si>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</si>
  <si>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</si>
  <si>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</si>
  <si>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</si>
  <si>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</si>
  <si>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</si>
  <si>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</si>
  <si>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</si>
  <si>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</si>
  <si>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</si>
  <si>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</si>
  <si>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</si>
  <si>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</si>
  <si>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</si>
  <si>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</si>
  <si>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</si>
  <si>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</si>
  <si>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</si>
  <si>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</si>
  <si>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</si>
  <si>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</si>
  <si>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</si>
  <si>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</si>
  <si>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</si>
  <si>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</si>
  <si>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</si>
  <si>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</si>
  <si>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</si>
  <si>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</si>
  <si>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</si>
  <si>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</si>
  <si>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</si>
  <si>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</si>
  <si>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</si>
  <si>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</si>
  <si>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</si>
  <si>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</si>
  <si>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</si>
  <si>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</si>
  <si>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</si>
  <si>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</si>
  <si>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</si>
  <si>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</si>
  <si>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</si>
  <si>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</si>
  <si>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</si>
  <si>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</si>
  <si>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</si>
  <si>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</si>
  <si>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</si>
  <si>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</si>
  <si>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</si>
  <si>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</si>
  <si>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</si>
  <si>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</si>
  <si>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</si>
  <si>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</si>
  <si>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</si>
  <si>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</si>
  <si>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</si>
  <si>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</si>
  <si>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</si>
  <si>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</si>
  <si>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</si>
  <si>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</si>
  <si>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</si>
  <si>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</si>
  <si>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</si>
  <si>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</si>
  <si>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</si>
  <si>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</si>
  <si>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</si>
  <si>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</si>
  <si>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</si>
  <si>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</si>
  <si>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</si>
  <si>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</si>
  <si>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</si>
  <si>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</si>
  <si>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</si>
  <si>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</si>
  <si>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</si>
  <si>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</si>
  <si>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</si>
  <si>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</si>
  <si>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</si>
  <si>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</si>
  <si>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</si>
  <si>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</si>
  <si>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</si>
  <si>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</si>
  <si>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</si>
  <si>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</si>
  <si>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</si>
  <si>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</si>
  <si>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</si>
  <si>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</si>
  <si>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</si>
  <si>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</si>
  <si>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</si>
  <si>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</si>
  <si>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</si>
  <si>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</si>
  <si>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</si>
  <si>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</si>
  <si>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</si>
  <si>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</si>
  <si>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</si>
  <si>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</si>
  <si>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</si>
  <si>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</si>
  <si>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</si>
  <si>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</si>
  <si>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</si>
  <si>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</si>
  <si>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</si>
  <si>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</si>
  <si>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</si>
  <si>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</si>
  <si>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</si>
  <si>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</si>
  <si>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</si>
  <si>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</si>
  <si>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</si>
  <si>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</si>
  <si>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</si>
  <si>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</si>
  <si>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</si>
  <si>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</si>
  <si>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</si>
  <si>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</si>
  <si>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</si>
  <si>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</si>
  <si>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</si>
  <si>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</si>
  <si>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</si>
  <si>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</si>
  <si>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</si>
  <si>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</si>
  <si>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</si>
  <si>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</si>
  <si>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</si>
  <si>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</si>
  <si>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</si>
  <si>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</si>
  <si>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</si>
  <si>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</si>
  <si>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</si>
  <si>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</si>
  <si>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</si>
  <si>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</si>
  <si>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</si>
  <si>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</si>
  <si>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</si>
  <si>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</si>
  <si>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</si>
  <si>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</si>
  <si>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</si>
  <si>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</si>
  <si>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</si>
  <si>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</si>
  <si>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</si>
  <si>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</si>
  <si>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</si>
  <si>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</si>
  <si>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</si>
  <si>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</si>
  <si>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</si>
  <si>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</si>
  <si>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</si>
  <si>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</si>
  <si>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</si>
  <si>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</si>
  <si>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</si>
  <si>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</si>
  <si>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</si>
  <si>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</si>
  <si>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</si>
  <si>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</si>
  <si>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</si>
  <si>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</si>
  <si>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</si>
  <si>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</si>
  <si>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</si>
  <si>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</si>
  <si>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</si>
  <si>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</si>
  <si>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</si>
  <si>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</si>
  <si>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</si>
  <si>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</si>
  <si>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</si>
  <si>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</si>
  <si>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</si>
  <si>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</si>
  <si>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</si>
  <si>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</si>
  <si>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</si>
  <si>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</si>
  <si>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</si>
  <si>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</si>
  <si>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</si>
  <si>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</si>
  <si>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</si>
  <si>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</si>
  <si>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</si>
  <si>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</si>
  <si>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</si>
  <si>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</si>
  <si>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</si>
  <si>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</si>
  <si>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</si>
  <si>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</si>
  <si>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</si>
  <si>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</si>
  <si>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</si>
  <si>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</si>
  <si>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</si>
  <si>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</si>
  <si>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</si>
  <si>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</si>
  <si>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</si>
  <si>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</si>
  <si>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</si>
  <si>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</si>
  <si>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</si>
  <si>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</si>
  <si>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</si>
  <si>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</si>
  <si>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</si>
  <si>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</si>
  <si>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</si>
  <si>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</si>
  <si>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</si>
  <si>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</si>
  <si>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</si>
  <si>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</si>
  <si>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</si>
  <si>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</si>
  <si>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</si>
  <si>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</si>
  <si>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</si>
  <si>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</si>
  <si>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</si>
  <si>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</si>
  <si>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</si>
  <si>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</si>
  <si>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</si>
  <si>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</si>
  <si>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</si>
  <si>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</si>
  <si>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</si>
  <si>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</si>
  <si>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</si>
  <si>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</si>
  <si>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</si>
  <si>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</si>
  <si>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</si>
  <si>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</si>
  <si>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</si>
  <si>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</si>
  <si>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</si>
  <si>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</si>
  <si>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</si>
  <si>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</si>
  <si>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</si>
  <si>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</si>
  <si>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</si>
  <si>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</si>
  <si>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</si>
  <si>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</si>
  <si>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</si>
  <si>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</si>
  <si>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</si>
  <si>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</si>
  <si>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</si>
  <si>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</si>
  <si>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</si>
  <si>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</si>
  <si>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</si>
  <si>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</si>
  <si>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</si>
  <si>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</si>
  <si>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</si>
  <si>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</si>
  <si>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</si>
  <si>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</si>
  <si>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</si>
  <si>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</si>
  <si>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</si>
  <si>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</si>
  <si>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</si>
  <si>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</si>
  <si>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</si>
  <si>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</si>
  <si>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</si>
  <si>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</si>
  <si>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</si>
  <si>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</si>
  <si>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</si>
  <si>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</si>
  <si>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</si>
  <si>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</si>
  <si>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</si>
  <si>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</si>
  <si>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</si>
  <si>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</si>
  <si>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</si>
  <si>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</si>
  <si>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</si>
  <si>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</si>
  <si>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</si>
  <si>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</si>
  <si>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</si>
  <si>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</si>
  <si>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</si>
  <si>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</si>
  <si>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</si>
  <si>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</si>
  <si>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</si>
  <si>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</si>
  <si>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</si>
  <si>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</si>
  <si>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</si>
  <si>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</si>
  <si>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</si>
  <si>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</si>
  <si>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</si>
  <si>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</si>
  <si>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</si>
  <si>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</si>
  <si>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</si>
  <si>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</si>
  <si>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</si>
  <si>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</si>
  <si>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</si>
  <si>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</si>
  <si>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</si>
  <si>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</si>
  <si>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</si>
  <si>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</si>
  <si>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</si>
  <si>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</si>
  <si>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</si>
  <si>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</si>
  <si>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</si>
  <si>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</si>
  <si>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</si>
  <si>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</si>
  <si>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</si>
  <si>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</si>
  <si>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</si>
  <si>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</si>
  <si>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</si>
  <si>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</si>
  <si>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</si>
  <si>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</si>
  <si>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</si>
  <si>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</si>
  <si>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</si>
  <si>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</si>
  <si>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</si>
  <si>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</si>
  <si>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</si>
  <si>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</si>
  <si>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</si>
  <si>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</si>
  <si>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</si>
  <si>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</si>
  <si>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</si>
  <si>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</si>
  <si>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</si>
  <si>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</si>
  <si>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</si>
  <si>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</si>
  <si>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</si>
  <si>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</si>
  <si>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</si>
  <si>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</si>
  <si>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</si>
  <si>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</si>
  <si>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</si>
  <si>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</si>
  <si>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</si>
  <si>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</si>
  <si>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</si>
  <si>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</si>
  <si>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</si>
  <si>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</si>
  <si>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</si>
  <si>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</si>
  <si>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</si>
  <si>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</si>
  <si>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</si>
  <si>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</si>
  <si>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</si>
  <si>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</si>
  <si>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</si>
  <si>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</si>
  <si>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</si>
  <si>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</si>
  <si>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</si>
  <si>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</si>
  <si>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</si>
  <si>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</si>
  <si>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</si>
  <si>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</si>
  <si>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</si>
  <si>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</si>
  <si>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</si>
  <si>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</si>
  <si>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</si>
  <si>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</si>
  <si>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</si>
  <si>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</si>
  <si>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</si>
  <si>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</si>
  <si>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</si>
  <si>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</si>
  <si>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</si>
  <si>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</si>
  <si>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</si>
  <si>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</si>
  <si>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</si>
  <si>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</si>
  <si>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</si>
  <si>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</si>
  <si>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</si>
  <si>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</si>
  <si>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</si>
  <si>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</si>
  <si>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</si>
  <si>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</si>
  <si>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</si>
  <si>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</si>
  <si>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</si>
  <si>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</si>
  <si>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</si>
  <si>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</si>
  <si>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</si>
  <si>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</si>
  <si>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</si>
  <si>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</si>
  <si>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</si>
  <si>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</si>
  <si>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</si>
  <si>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</si>
  <si>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</si>
  <si>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</si>
  <si>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</si>
  <si>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</si>
  <si>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</si>
  <si>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</si>
  <si>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</si>
  <si>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</si>
  <si>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</si>
  <si>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</si>
  <si>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</si>
  <si>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</si>
  <si>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</si>
  <si>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</si>
  <si>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</si>
  <si>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</si>
  <si>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</si>
  <si>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</si>
  <si>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</si>
  <si>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</si>
  <si>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</si>
  <si>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</si>
  <si>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</si>
  <si>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</si>
  <si>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</si>
  <si>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</si>
  <si>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</si>
  <si>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</si>
  <si>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</si>
  <si>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</si>
  <si>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</si>
  <si>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</si>
  <si>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</si>
  <si>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</si>
  <si>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</si>
  <si>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</si>
  <si>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</si>
  <si>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</si>
  <si>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</si>
  <si>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</si>
  <si>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</si>
  <si>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</si>
  <si>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</si>
  <si>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</si>
  <si>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</si>
  <si>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</si>
  <si>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</si>
  <si>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</si>
  <si>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</si>
  <si>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</si>
  <si>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</si>
  <si>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</si>
  <si>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</si>
  <si>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</si>
  <si>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</si>
  <si>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</si>
  <si>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</si>
  <si>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</si>
  <si>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</si>
  <si>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</si>
  <si>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</si>
  <si>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</si>
  <si>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</si>
  <si>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</si>
  <si>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</si>
  <si>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</si>
  <si>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</si>
  <si>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</si>
  <si>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</si>
  <si>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</si>
  <si>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</si>
  <si>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</si>
  <si>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</si>
  <si>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</si>
  <si>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</si>
  <si>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</si>
  <si>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</si>
  <si>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</si>
  <si>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</si>
  <si>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</si>
  <si>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</si>
  <si>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</si>
  <si>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</si>
  <si>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</si>
  <si>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</si>
  <si>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</si>
  <si>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</si>
  <si>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</si>
  <si>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</si>
  <si>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</si>
  <si>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</si>
  <si>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</si>
  <si>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</si>
  <si>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</si>
  <si>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</si>
  <si>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</si>
  <si>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</si>
  <si>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</si>
  <si>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</si>
  <si>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</si>
  <si>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</si>
  <si>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</si>
  <si>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</si>
  <si>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</si>
  <si>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</si>
  <si>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</si>
  <si>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</si>
  <si>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</si>
  <si>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</si>
  <si>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</si>
  <si>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</si>
  <si>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</si>
  <si>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</si>
  <si>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</si>
  <si>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</si>
  <si>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</si>
  <si>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</si>
  <si>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</si>
  <si>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</si>
  <si>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</si>
  <si>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</si>
  <si>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</si>
  <si>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</si>
  <si>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</si>
  <si>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</si>
  <si>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</si>
  <si>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</si>
  <si>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</si>
  <si>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</si>
  <si>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</si>
  <si>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</si>
  <si>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</si>
  <si>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</si>
  <si>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</si>
  <si>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</si>
  <si>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</si>
  <si>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</si>
  <si>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</si>
  <si>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</si>
  <si>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</si>
  <si>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</si>
  <si>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</si>
  <si>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</si>
  <si>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</si>
  <si>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</si>
  <si>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</si>
  <si>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</si>
  <si>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</si>
  <si>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</si>
  <si>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</si>
  <si>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</si>
  <si>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</si>
  <si>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</si>
  <si>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</si>
  <si>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</si>
  <si>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</si>
  <si>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</si>
  <si>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</si>
  <si>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</si>
  <si>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</si>
  <si>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</si>
  <si>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</si>
  <si>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</si>
  <si>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</si>
  <si>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</si>
  <si>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</si>
  <si>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</si>
  <si>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</si>
  <si>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</si>
  <si>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</si>
  <si>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</si>
  <si>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</si>
  <si>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</si>
  <si>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</si>
  <si>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</si>
  <si>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</si>
  <si>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</si>
  <si>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</si>
  <si>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</si>
  <si>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</si>
  <si>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</si>
  <si>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</si>
  <si>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</si>
  <si>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</si>
  <si>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</si>
  <si>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</si>
  <si>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</si>
  <si>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</si>
  <si>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</si>
  <si>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</si>
  <si>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</si>
  <si>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</si>
  <si>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</si>
  <si>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</si>
  <si>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</si>
  <si>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</si>
  <si>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</si>
  <si>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</si>
  <si>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</si>
  <si>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</si>
  <si>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</si>
  <si>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</si>
  <si>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</si>
  <si>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</si>
  <si>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</si>
  <si>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</si>
  <si>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</si>
  <si>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</si>
  <si>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</si>
  <si>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</si>
  <si>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</si>
  <si>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</si>
  <si>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</si>
  <si>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</si>
  <si>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</si>
  <si>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</si>
  <si>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</si>
  <si>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</si>
  <si>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</si>
  <si>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</si>
  <si>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</si>
  <si>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</si>
  <si>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</si>
  <si>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</si>
  <si>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</si>
  <si>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</si>
  <si>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</si>
  <si>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</si>
  <si>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</si>
  <si>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</si>
  <si>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</si>
  <si>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</si>
  <si>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</si>
  <si>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</si>
  <si>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</si>
  <si>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</si>
  <si>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</si>
  <si>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</si>
  <si>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</si>
  <si>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</si>
  <si>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</si>
  <si>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</si>
  <si>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</si>
  <si>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</si>
  <si>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</si>
  <si>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</si>
  <si>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</si>
  <si>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</si>
  <si>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</si>
  <si>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</si>
  <si>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</si>
  <si>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</si>
  <si>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</si>
  <si>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</si>
  <si>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</si>
  <si>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</si>
  <si>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</si>
  <si>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</si>
  <si>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</si>
  <si>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</si>
  <si>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</si>
  <si>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</si>
  <si>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</si>
  <si>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</si>
  <si>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</si>
  <si>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</si>
  <si>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</si>
  <si>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</si>
  <si>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</si>
  <si>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</si>
  <si>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</si>
  <si>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</si>
  <si>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</si>
  <si>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</si>
  <si>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</si>
  <si>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</si>
  <si>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</si>
  <si>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</si>
  <si>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</si>
  <si>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</si>
  <si>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</si>
  <si>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</si>
  <si>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</si>
  <si>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</si>
  <si>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</si>
  <si>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</si>
  <si>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</si>
  <si>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</si>
  <si>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</si>
  <si>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</si>
  <si>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</si>
  <si>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</si>
  <si>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</si>
  <si>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</si>
  <si>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</si>
  <si>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</si>
  <si>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</si>
  <si>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</si>
  <si>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</si>
  <si>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</si>
  <si>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</si>
  <si>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</si>
  <si>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</si>
  <si>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</si>
  <si>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</si>
  <si>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</si>
  <si>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</si>
  <si>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</si>
  <si>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</si>
  <si>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</si>
  <si>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</si>
  <si>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</si>
  <si>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</si>
  <si>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</si>
  <si>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</si>
  <si>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</si>
  <si>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</si>
  <si>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</si>
  <si>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</si>
  <si>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</si>
  <si>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</si>
  <si>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</si>
  <si>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</si>
  <si>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</si>
  <si>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</si>
  <si>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</si>
  <si>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</si>
  <si>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</si>
  <si>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</si>
  <si>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</si>
  <si>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</si>
  <si>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</si>
  <si>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</si>
  <si>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</si>
  <si>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</si>
  <si>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</si>
  <si>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</si>
  <si>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</si>
  <si>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</si>
  <si>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</si>
  <si>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</si>
  <si>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</si>
  <si>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</si>
  <si>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</si>
  <si>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</si>
  <si>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</si>
  <si>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</si>
  <si>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</si>
  <si>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</si>
  <si>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</si>
  <si>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</si>
  <si>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</si>
  <si>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</si>
  <si>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</si>
  <si>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</si>
  <si>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</si>
  <si>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</si>
  <si>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</si>
  <si>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</si>
  <si>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</si>
  <si>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</si>
  <si>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</si>
  <si>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</si>
  <si>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</si>
  <si>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</si>
  <si>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</si>
  <si>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</si>
  <si>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</si>
  <si>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</si>
  <si>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</si>
  <si>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</si>
  <si>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</si>
  <si>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</si>
  <si>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</si>
  <si>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</si>
  <si>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</si>
  <si>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</si>
  <si>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</si>
  <si>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</si>
  <si>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</si>
  <si>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</si>
  <si>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</si>
  <si>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</si>
  <si>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</si>
  <si>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</si>
  <si>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</si>
  <si>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</si>
  <si>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</si>
  <si>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</si>
  <si>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</si>
  <si>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</si>
  <si>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</si>
  <si>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</si>
  <si>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</si>
  <si>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</si>
  <si>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</si>
  <si>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</si>
  <si>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</si>
  <si>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</si>
  <si>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</si>
  <si>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</si>
  <si>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</si>
  <si>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</si>
  <si>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</si>
  <si>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</si>
  <si>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</si>
  <si>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</si>
  <si>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</si>
  <si>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</si>
  <si>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</si>
  <si>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</si>
  <si>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</si>
  <si>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</si>
  <si>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</si>
  <si>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</si>
  <si>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</si>
  <si>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</si>
  <si>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</si>
  <si>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</si>
  <si>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</si>
  <si>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</si>
  <si>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</si>
  <si>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</si>
  <si>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</si>
  <si>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</si>
  <si>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</si>
  <si>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</si>
  <si>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</si>
  <si>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</si>
  <si>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</si>
  <si>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</si>
  <si>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</si>
  <si>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</si>
  <si>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</si>
  <si>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</si>
  <si>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</si>
  <si>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</si>
  <si>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</si>
  <si>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</si>
  <si>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</si>
  <si>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</si>
  <si>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</si>
  <si>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</si>
  <si>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</si>
  <si>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</si>
  <si>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</si>
  <si>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</si>
  <si>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</si>
  <si>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</si>
  <si>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</si>
  <si>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</si>
  <si>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</si>
  <si>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</si>
  <si>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</si>
  <si>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</si>
  <si>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</si>
  <si>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</si>
  <si>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</si>
  <si>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</si>
  <si>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</si>
  <si>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</si>
  <si>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</si>
  <si>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</si>
  <si>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</si>
  <si>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</si>
  <si>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</si>
  <si>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</si>
  <si>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</si>
  <si>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</si>
  <si>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</si>
  <si>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</si>
  <si>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</si>
  <si>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</si>
  <si>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</si>
  <si>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</si>
  <si>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</si>
  <si>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</si>
  <si>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</si>
  <si>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</si>
  <si>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</si>
  <si>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</si>
  <si>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</si>
  <si>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</si>
  <si>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</si>
  <si>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</si>
  <si>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</si>
  <si>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</si>
  <si>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</si>
  <si>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</si>
  <si>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</si>
  <si>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</si>
  <si>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</si>
  <si>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</si>
  <si>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</si>
  <si>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</si>
  <si>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</si>
  <si>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</si>
  <si>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</si>
  <si>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</si>
  <si>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</si>
  <si>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</si>
  <si>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</si>
  <si>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</si>
  <si>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</si>
  <si>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</si>
  <si>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</si>
  <si>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</si>
  <si>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</si>
  <si>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</si>
  <si>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</si>
  <si>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</si>
  <si>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</si>
  <si>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</si>
  <si>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</si>
  <si>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</si>
  <si>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</si>
  <si>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</si>
  <si>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</si>
  <si>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</si>
  <si>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</si>
  <si>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</si>
  <si>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</si>
  <si>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</si>
  <si>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</si>
  <si>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</si>
  <si>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</si>
  <si>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</si>
  <si>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</si>
  <si>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</si>
  <si>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</si>
  <si>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</si>
  <si>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</si>
  <si>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</si>
  <si>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</si>
  <si>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</si>
  <si>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</si>
  <si>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</si>
  <si>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</si>
  <si>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</si>
  <si>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</si>
  <si>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</si>
  <si>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</si>
  <si>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</si>
  <si>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</si>
  <si>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</si>
  <si>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</si>
  <si>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</si>
  <si>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</si>
  <si>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</si>
  <si>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</si>
  <si>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</si>
  <si>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</si>
  <si>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</si>
  <si>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</si>
  <si>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</si>
  <si>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</si>
  <si>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</si>
  <si>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</si>
  <si>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</si>
  <si>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</si>
  <si>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</si>
  <si>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</si>
  <si>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</si>
  <si>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</si>
  <si>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</si>
  <si>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</si>
  <si>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</si>
  <si>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</si>
  <si>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</si>
  <si>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</si>
  <si>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</si>
  <si>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</si>
  <si>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</si>
  <si>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</si>
  <si>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</si>
  <si>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</si>
  <si>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</si>
  <si>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</si>
  <si>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</si>
  <si>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</si>
  <si>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</si>
  <si>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</si>
  <si>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</si>
  <si>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</si>
  <si>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</si>
  <si>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</si>
  <si>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</si>
  <si>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</si>
  <si>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</si>
  <si>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</si>
  <si>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</si>
  <si>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</si>
  <si>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</si>
  <si>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</si>
  <si>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</si>
  <si>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</si>
  <si>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</si>
  <si>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</si>
  <si>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</si>
  <si>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</si>
  <si>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</si>
  <si>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</si>
  <si>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</si>
  <si>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</si>
  <si>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</si>
  <si>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</si>
  <si>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</si>
  <si>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</si>
  <si>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</si>
  <si>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</si>
  <si>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</si>
  <si>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</si>
  <si>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</si>
  <si>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</si>
  <si>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</si>
  <si>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</si>
  <si>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</si>
  <si>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</si>
  <si>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</si>
  <si>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</si>
  <si>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</si>
  <si>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</si>
  <si>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</si>
  <si>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</si>
  <si>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</si>
  <si>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</si>
  <si>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</si>
  <si>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</si>
  <si>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</si>
  <si>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</si>
  <si>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</si>
  <si>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</si>
  <si>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</si>
  <si>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</si>
  <si>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</si>
  <si>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</si>
  <si>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</si>
  <si>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</si>
  <si>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</si>
  <si>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</si>
  <si>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</si>
  <si>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</si>
  <si>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</si>
  <si>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</si>
  <si>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</si>
  <si>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</si>
  <si>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</si>
  <si>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</si>
  <si>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</si>
  <si>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</si>
  <si>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</si>
  <si>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</si>
  <si>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</si>
  <si>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</si>
  <si>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</si>
  <si>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</si>
  <si>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</si>
  <si>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</si>
  <si>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</si>
  <si>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</si>
  <si>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</si>
  <si>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</si>
  <si>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</si>
  <si>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</si>
  <si>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</si>
  <si>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</si>
  <si>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</si>
  <si>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</si>
  <si>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</si>
  <si>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</si>
  <si>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</si>
  <si>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</si>
  <si>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</si>
  <si>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</si>
  <si>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</si>
  <si>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</si>
  <si>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</si>
  <si>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</si>
  <si>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</si>
  <si>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</si>
  <si>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</si>
  <si>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</si>
  <si>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</si>
  <si>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</si>
  <si>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</si>
  <si>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</si>
  <si>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</si>
  <si>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</si>
  <si>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</si>
  <si>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</si>
  <si>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</si>
  <si>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</si>
  <si>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</si>
  <si>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</si>
  <si>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</si>
  <si>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</si>
  <si>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</si>
  <si>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</si>
  <si>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</si>
  <si>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</si>
  <si>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</si>
  <si>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</si>
  <si>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</si>
  <si>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</si>
  <si>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</si>
  <si>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</si>
  <si>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</si>
  <si>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</si>
  <si>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</si>
  <si>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</si>
  <si>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</si>
  <si>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</si>
  <si>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</si>
  <si>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</si>
  <si>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</si>
  <si>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</si>
  <si>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</si>
  <si>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</si>
  <si>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</si>
  <si>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</si>
  <si>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</si>
  <si>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</si>
  <si>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</si>
  <si>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</si>
  <si>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</si>
  <si>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</si>
  <si>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</si>
  <si>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</si>
  <si>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</si>
  <si>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</si>
  <si>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</si>
  <si>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</si>
  <si>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</si>
  <si>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</si>
  <si>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</si>
  <si>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</si>
  <si>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</si>
  <si>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</si>
  <si>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</si>
  <si>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</si>
  <si>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</si>
  <si>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</si>
  <si>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</si>
  <si>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</si>
  <si>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</si>
  <si>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</si>
  <si>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</si>
  <si>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</si>
  <si>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</si>
  <si>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</si>
  <si>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</si>
  <si>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</si>
  <si>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</si>
  <si>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</si>
  <si>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</si>
  <si>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</si>
  <si>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</si>
  <si>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</si>
  <si>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</si>
  <si>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</si>
  <si>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</si>
  <si>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</si>
  <si>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</si>
  <si>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</si>
  <si>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</si>
  <si>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</si>
  <si>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</si>
  <si>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</si>
  <si>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</si>
  <si>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</si>
  <si>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</si>
  <si>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</si>
  <si>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</si>
  <si>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</si>
  <si>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</si>
  <si>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</si>
  <si>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</si>
  <si>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</si>
  <si>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</si>
  <si>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</si>
  <si>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</si>
  <si>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</si>
  <si>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</si>
  <si>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</si>
  <si>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</si>
  <si>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</si>
  <si>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</si>
  <si>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</si>
  <si>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</si>
  <si>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</si>
  <si>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</si>
  <si>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</si>
  <si>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</si>
  <si>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</si>
  <si>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</si>
  <si>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</si>
  <si>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</si>
  <si>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</si>
  <si>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</si>
  <si>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</si>
  <si>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</si>
  <si>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</si>
  <si>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</si>
  <si>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</si>
  <si>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</si>
  <si>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</si>
  <si>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</si>
  <si>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</si>
  <si>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</si>
  <si>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</si>
  <si>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</si>
  <si>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</si>
  <si>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</si>
  <si>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</si>
  <si>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</si>
  <si>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</si>
  <si>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</si>
  <si>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</si>
  <si>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</si>
  <si>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</si>
  <si>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</si>
  <si>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</si>
  <si>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</si>
  <si>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</si>
  <si>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</si>
  <si>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</si>
  <si>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</si>
  <si>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</si>
  <si>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</si>
  <si>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</si>
  <si>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</si>
  <si>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</si>
  <si>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</si>
  <si>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</si>
  <si>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</si>
  <si>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</si>
  <si>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</si>
  <si>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</si>
  <si>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</si>
  <si>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</si>
  <si>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</si>
  <si>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</si>
  <si>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</si>
  <si>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</si>
  <si>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</si>
  <si>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</si>
  <si>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</si>
  <si>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</si>
  <si>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</si>
  <si>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</si>
  <si>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</si>
  <si>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</si>
  <si>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</si>
  <si>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</si>
  <si>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</si>
  <si>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Solucionado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</si>
  <si>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</si>
  <si>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</si>
  <si>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</si>
  <si>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</si>
  <si>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</si>
  <si>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</si>
  <si>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</si>
  <si>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</si>
  <si>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</si>
  <si>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</si>
  <si>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</si>
  <si>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</si>
  <si>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</si>
  <si>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</si>
  <si>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</si>
  <si>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</si>
  <si>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</si>
  <si>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</si>
  <si>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</si>
  <si>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</si>
  <si>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</si>
  <si>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</si>
  <si>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</si>
  <si>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</si>
  <si>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</si>
  <si>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</si>
  <si>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</si>
  <si>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</si>
  <si>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</si>
  <si>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</si>
  <si>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</si>
  <si>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</si>
  <si>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</si>
  <si>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</si>
  <si>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</si>
  <si>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</si>
  <si>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</si>
  <si>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</si>
  <si>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</si>
  <si>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</si>
  <si>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</si>
  <si>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</si>
  <si>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</si>
  <si>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</si>
  <si>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</si>
  <si>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</si>
  <si>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</si>
  <si>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</si>
  <si>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</si>
  <si>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</si>
  <si>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</si>
  <si>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</si>
  <si>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</si>
  <si>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</si>
  <si>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</si>
  <si>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</si>
  <si>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</si>
  <si>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</si>
  <si>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</si>
  <si>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</si>
  <si>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</si>
  <si>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</si>
  <si>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Morales Payano, Wilfredy Leandro</t>
  </si>
  <si>
    <t>TECLADO</t>
  </si>
  <si>
    <t>3335864630</t>
  </si>
  <si>
    <t>3335864624</t>
  </si>
  <si>
    <t>GAVETAS VACIAS +  GAVETAS FALLANDO</t>
  </si>
  <si>
    <t>Abastecido</t>
  </si>
  <si>
    <t>3335865906</t>
  </si>
  <si>
    <t>3335865855</t>
  </si>
  <si>
    <t>3335865839</t>
  </si>
  <si>
    <t>3335865730</t>
  </si>
  <si>
    <t>3335866186</t>
  </si>
  <si>
    <t>3335866358</t>
  </si>
  <si>
    <t>3335866357</t>
  </si>
  <si>
    <t>3335866194</t>
  </si>
  <si>
    <t>3335866411</t>
  </si>
  <si>
    <t>3335866404</t>
  </si>
  <si>
    <t>3335866400</t>
  </si>
  <si>
    <t>3335867033</t>
  </si>
  <si>
    <t>3335866623</t>
  </si>
  <si>
    <t>3335867367</t>
  </si>
  <si>
    <t>3335867326</t>
  </si>
  <si>
    <t>3335867323</t>
  </si>
  <si>
    <t>3335867318</t>
  </si>
  <si>
    <t>3335867289</t>
  </si>
  <si>
    <t>3335867281</t>
  </si>
  <si>
    <t>3335867105</t>
  </si>
  <si>
    <t>3335867964</t>
  </si>
  <si>
    <t>3335867929</t>
  </si>
  <si>
    <t>3335867927</t>
  </si>
  <si>
    <t>3335867920</t>
  </si>
  <si>
    <t>3335867915</t>
  </si>
  <si>
    <t>3335867900</t>
  </si>
  <si>
    <t>3335867897</t>
  </si>
  <si>
    <t>3335867894</t>
  </si>
  <si>
    <t>3335867890</t>
  </si>
  <si>
    <t>3335867887</t>
  </si>
  <si>
    <t>3335867848</t>
  </si>
  <si>
    <t>3335867820</t>
  </si>
  <si>
    <t>3335867800</t>
  </si>
  <si>
    <t>3335867762</t>
  </si>
  <si>
    <t>3335867723</t>
  </si>
  <si>
    <t>3335867632</t>
  </si>
  <si>
    <t>3335867629</t>
  </si>
  <si>
    <t>3335867626</t>
  </si>
  <si>
    <t>3335867563</t>
  </si>
  <si>
    <t>3335867511</t>
  </si>
  <si>
    <t>3335867510</t>
  </si>
  <si>
    <t>3335867452</t>
  </si>
  <si>
    <t>3335867449</t>
  </si>
  <si>
    <t>FALLA NO CONFIORMADA</t>
  </si>
  <si>
    <t>3335868001</t>
  </si>
  <si>
    <t>3335868000</t>
  </si>
  <si>
    <t>3335867999</t>
  </si>
  <si>
    <t>3335867998</t>
  </si>
  <si>
    <t>3335867997</t>
  </si>
  <si>
    <t>3335867993</t>
  </si>
  <si>
    <t>3335867992</t>
  </si>
  <si>
    <t>3335867990</t>
  </si>
  <si>
    <t>3335867989</t>
  </si>
  <si>
    <t>3335867988</t>
  </si>
  <si>
    <t>3335867982</t>
  </si>
  <si>
    <t>3335867980</t>
  </si>
  <si>
    <t>3335867979</t>
  </si>
  <si>
    <t>3335867978</t>
  </si>
  <si>
    <t xml:space="preserve">Gil Carrera, Santiago </t>
  </si>
  <si>
    <t>28 Abril de 2021</t>
  </si>
  <si>
    <t>3335868018</t>
  </si>
  <si>
    <t>3335868017</t>
  </si>
  <si>
    <t>3335868016</t>
  </si>
  <si>
    <t>3335868015</t>
  </si>
  <si>
    <t>3335868014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</si>
</sst>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66"/>
      <tableStyleElement type="headerRow" dxfId="465"/>
      <tableStyleElement type="totalRow" dxfId="464"/>
      <tableStyleElement type="firstColumn" dxfId="463"/>
      <tableStyleElement type="lastColumn" dxfId="462"/>
      <tableStyleElement type="firstRowStripe" dxfId="461"/>
      <tableStyleElement type="firstColumnStripe" dxfId="46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70"/>
  <sheetViews>
    <sheetView zoomScale="70" zoomScaleNormal="70" workbookViewId="0">
      <pane ySplit="4" topLeftCell="A5" activePane="bottomLeft" state="frozen"/>
      <selection pane="bottomLeft" activeCell="A2" sqref="A2:Q2"/>
    </sheetView>
  </sheetViews>
  <sheetFormatPr baseColWidth="10" defaultColWidth="21" defaultRowHeight="15" x14ac:dyDescent="0.25"/>
  <cols>
    <col min="1" max="1" width="25.7109375" style="90" bestFit="1" customWidth="1"/>
    <col min="2" max="2" width="21.140625" style="116" bestFit="1" customWidth="1"/>
    <col min="3" max="3" width="17.7109375" style="46" bestFit="1" customWidth="1"/>
    <col min="4" max="4" width="28.28515625" style="90" customWidth="1"/>
    <col min="5" max="5" width="13.42578125" style="85" bestFit="1" customWidth="1"/>
    <col min="6" max="6" width="11.7109375" style="47" bestFit="1" customWidth="1"/>
    <col min="7" max="7" width="54.28515625" style="47" bestFit="1" customWidth="1"/>
    <col min="8" max="11" width="5.85546875" style="47" bestFit="1" customWidth="1"/>
    <col min="12" max="12" width="52.5703125" style="47" bestFit="1" customWidth="1"/>
    <col min="13" max="13" width="20.140625" style="90" bestFit="1" customWidth="1"/>
    <col min="14" max="14" width="18.85546875" style="90" bestFit="1" customWidth="1"/>
    <col min="15" max="15" width="42.5703125" style="90" bestFit="1" customWidth="1"/>
    <col min="16" max="16" width="17.42578125" style="92" bestFit="1" customWidth="1"/>
    <col min="17" max="17" width="52.570312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52" t="s">
        <v>2154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</row>
    <row r="2" spans="1:18" ht="18" x14ac:dyDescent="0.25">
      <c r="A2" s="151" t="s">
        <v>2151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</row>
    <row r="3" spans="1:18" ht="18.75" thickBot="1" x14ac:dyDescent="0.3">
      <c r="A3" s="153" t="s">
        <v>2644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1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ht="18" x14ac:dyDescent="0.25">
      <c r="A5" s="119" t="str">
        <f>VLOOKUP(E5,'LISTADO ATM'!$A$2:$C$900,3,0)</f>
        <v>DISTRITO NACIONAL</v>
      </c>
      <c r="B5" s="132" t="s">
        <v>2645</v>
      </c>
      <c r="C5" s="118">
        <v>44314.180219907408</v>
      </c>
      <c r="D5" s="118" t="s">
        <v>2461</v>
      </c>
      <c r="E5" s="120">
        <v>377</v>
      </c>
      <c r="F5" s="145" t="str">
        <f>VLOOKUP(E5,VIP!$A$2:$O12846,2,0)</f>
        <v>DRBR377</v>
      </c>
      <c r="G5" s="119" t="str">
        <f>VLOOKUP(E5,'LISTADO ATM'!$A$2:$B$899,2,0)</f>
        <v>ATM Estación del Metro Eduardo Brito</v>
      </c>
      <c r="H5" s="119" t="str">
        <f>VLOOKUP(E5,VIP!$A$2:$O17767,7,FALSE)</f>
        <v>Si</v>
      </c>
      <c r="I5" s="119" t="str">
        <f>VLOOKUP(E5,VIP!$A$2:$O9732,8,FALSE)</f>
        <v>Si</v>
      </c>
      <c r="J5" s="119" t="str">
        <f>VLOOKUP(E5,VIP!$A$2:$O9682,8,FALSE)</f>
        <v>Si</v>
      </c>
      <c r="K5" s="119" t="str">
        <f>VLOOKUP(E5,VIP!$A$2:$O13256,6,0)</f>
        <v>NO</v>
      </c>
      <c r="L5" s="143" t="s">
        <v>2421</v>
      </c>
      <c r="M5" s="117" t="s">
        <v>2458</v>
      </c>
      <c r="N5" s="117" t="s">
        <v>2465</v>
      </c>
      <c r="O5" s="145" t="s">
        <v>2466</v>
      </c>
      <c r="P5" s="137"/>
      <c r="Q5" s="117" t="s">
        <v>2421</v>
      </c>
    </row>
    <row r="6" spans="1:18" ht="18" x14ac:dyDescent="0.25">
      <c r="A6" s="119" t="str">
        <f>VLOOKUP(E6,'LISTADO ATM'!$A$2:$C$900,3,0)</f>
        <v>DISTRITO NACIONAL</v>
      </c>
      <c r="B6" s="132" t="s">
        <v>2646</v>
      </c>
      <c r="C6" s="118">
        <v>44314.178078703706</v>
      </c>
      <c r="D6" s="118" t="s">
        <v>2461</v>
      </c>
      <c r="E6" s="120">
        <v>887</v>
      </c>
      <c r="F6" s="145" t="str">
        <f>VLOOKUP(E6,VIP!$A$2:$O12847,2,0)</f>
        <v>DRBR887</v>
      </c>
      <c r="G6" s="119" t="str">
        <f>VLOOKUP(E6,'LISTADO ATM'!$A$2:$B$899,2,0)</f>
        <v>ATM S/M Bravo Los Proceres</v>
      </c>
      <c r="H6" s="119" t="str">
        <f>VLOOKUP(E6,VIP!$A$2:$O17768,7,FALSE)</f>
        <v>Si</v>
      </c>
      <c r="I6" s="119" t="str">
        <f>VLOOKUP(E6,VIP!$A$2:$O9733,8,FALSE)</f>
        <v>Si</v>
      </c>
      <c r="J6" s="119" t="str">
        <f>VLOOKUP(E6,VIP!$A$2:$O9683,8,FALSE)</f>
        <v>Si</v>
      </c>
      <c r="K6" s="119" t="str">
        <f>VLOOKUP(E6,VIP!$A$2:$O13257,6,0)</f>
        <v>NO</v>
      </c>
      <c r="L6" s="143" t="s">
        <v>2421</v>
      </c>
      <c r="M6" s="117" t="s">
        <v>2458</v>
      </c>
      <c r="N6" s="117" t="s">
        <v>2465</v>
      </c>
      <c r="O6" s="145" t="s">
        <v>2466</v>
      </c>
      <c r="P6" s="137"/>
      <c r="Q6" s="117" t="s">
        <v>2421</v>
      </c>
    </row>
    <row r="7" spans="1:18" ht="18" x14ac:dyDescent="0.25">
      <c r="A7" s="119" t="str">
        <f>VLOOKUP(E7,'LISTADO ATM'!$A$2:$C$900,3,0)</f>
        <v>ESTE</v>
      </c>
      <c r="B7" s="132" t="s">
        <v>2647</v>
      </c>
      <c r="C7" s="118">
        <v>44314.161238425928</v>
      </c>
      <c r="D7" s="118" t="s">
        <v>2182</v>
      </c>
      <c r="E7" s="120">
        <v>353</v>
      </c>
      <c r="F7" s="145" t="str">
        <f>VLOOKUP(E7,VIP!$A$2:$O12848,2,0)</f>
        <v>DRBR353</v>
      </c>
      <c r="G7" s="119" t="str">
        <f>VLOOKUP(E7,'LISTADO ATM'!$A$2:$B$899,2,0)</f>
        <v xml:space="preserve">ATM Estación Boulevard Juan Dolio </v>
      </c>
      <c r="H7" s="119" t="str">
        <f>VLOOKUP(E7,VIP!$A$2:$O17769,7,FALSE)</f>
        <v>Si</v>
      </c>
      <c r="I7" s="119" t="str">
        <f>VLOOKUP(E7,VIP!$A$2:$O9734,8,FALSE)</f>
        <v>Si</v>
      </c>
      <c r="J7" s="119" t="str">
        <f>VLOOKUP(E7,VIP!$A$2:$O9684,8,FALSE)</f>
        <v>Si</v>
      </c>
      <c r="K7" s="119" t="str">
        <f>VLOOKUP(E7,VIP!$A$2:$O13258,6,0)</f>
        <v>NO</v>
      </c>
      <c r="L7" s="143" t="s">
        <v>2247</v>
      </c>
      <c r="M7" s="117" t="s">
        <v>2458</v>
      </c>
      <c r="N7" s="117" t="s">
        <v>2465</v>
      </c>
      <c r="O7" s="145" t="s">
        <v>2467</v>
      </c>
      <c r="P7" s="137"/>
      <c r="Q7" s="117" t="s">
        <v>2247</v>
      </c>
    </row>
    <row r="8" spans="1:18" ht="18" x14ac:dyDescent="0.25">
      <c r="A8" s="119" t="str">
        <f>VLOOKUP(E8,'LISTADO ATM'!$A$2:$C$900,3,0)</f>
        <v>ESTE</v>
      </c>
      <c r="B8" s="132" t="s">
        <v>2648</v>
      </c>
      <c r="C8" s="118">
        <v>44314.16065972222</v>
      </c>
      <c r="D8" s="118" t="s">
        <v>2182</v>
      </c>
      <c r="E8" s="120">
        <v>822</v>
      </c>
      <c r="F8" s="145" t="str">
        <f>VLOOKUP(E8,VIP!$A$2:$O12849,2,0)</f>
        <v>DRBR822</v>
      </c>
      <c r="G8" s="119" t="str">
        <f>VLOOKUP(E8,'LISTADO ATM'!$A$2:$B$899,2,0)</f>
        <v xml:space="preserve">ATM INDUSPALMA </v>
      </c>
      <c r="H8" s="119" t="str">
        <f>VLOOKUP(E8,VIP!$A$2:$O17770,7,FALSE)</f>
        <v>Si</v>
      </c>
      <c r="I8" s="119" t="str">
        <f>VLOOKUP(E8,VIP!$A$2:$O9735,8,FALSE)</f>
        <v>Si</v>
      </c>
      <c r="J8" s="119" t="str">
        <f>VLOOKUP(E8,VIP!$A$2:$O9685,8,FALSE)</f>
        <v>Si</v>
      </c>
      <c r="K8" s="119" t="str">
        <f>VLOOKUP(E8,VIP!$A$2:$O13259,6,0)</f>
        <v>NO</v>
      </c>
      <c r="L8" s="143" t="s">
        <v>2247</v>
      </c>
      <c r="M8" s="117" t="s">
        <v>2458</v>
      </c>
      <c r="N8" s="117" t="s">
        <v>2465</v>
      </c>
      <c r="O8" s="145" t="s">
        <v>2467</v>
      </c>
      <c r="P8" s="137"/>
      <c r="Q8" s="117" t="s">
        <v>2247</v>
      </c>
    </row>
    <row r="9" spans="1:18" ht="18" x14ac:dyDescent="0.25">
      <c r="A9" s="119" t="str">
        <f>VLOOKUP(E9,'LISTADO ATM'!$A$2:$C$900,3,0)</f>
        <v>ESTE</v>
      </c>
      <c r="B9" s="132" t="s">
        <v>2649</v>
      </c>
      <c r="C9" s="118">
        <v>44314.159791666665</v>
      </c>
      <c r="D9" s="118" t="s">
        <v>2182</v>
      </c>
      <c r="E9" s="120">
        <v>188</v>
      </c>
      <c r="F9" s="145" t="str">
        <f>VLOOKUP(E9,VIP!$A$2:$O12850,2,0)</f>
        <v>DRBR188</v>
      </c>
      <c r="G9" s="119" t="str">
        <f>VLOOKUP(E9,'LISTADO ATM'!$A$2:$B$899,2,0)</f>
        <v xml:space="preserve">ATM UNP Miches </v>
      </c>
      <c r="H9" s="119" t="str">
        <f>VLOOKUP(E9,VIP!$A$2:$O17771,7,FALSE)</f>
        <v>Si</v>
      </c>
      <c r="I9" s="119" t="str">
        <f>VLOOKUP(E9,VIP!$A$2:$O9736,8,FALSE)</f>
        <v>Si</v>
      </c>
      <c r="J9" s="119" t="str">
        <f>VLOOKUP(E9,VIP!$A$2:$O9686,8,FALSE)</f>
        <v>Si</v>
      </c>
      <c r="K9" s="119" t="str">
        <f>VLOOKUP(E9,VIP!$A$2:$O13260,6,0)</f>
        <v>NO</v>
      </c>
      <c r="L9" s="143" t="s">
        <v>2247</v>
      </c>
      <c r="M9" s="117" t="s">
        <v>2458</v>
      </c>
      <c r="N9" s="117" t="s">
        <v>2465</v>
      </c>
      <c r="O9" s="145" t="s">
        <v>2467</v>
      </c>
      <c r="P9" s="137"/>
      <c r="Q9" s="117" t="s">
        <v>2247</v>
      </c>
    </row>
    <row r="10" spans="1:18" ht="18" x14ac:dyDescent="0.25">
      <c r="A10" s="119" t="str">
        <f>VLOOKUP(E10,'LISTADO ATM'!$A$2:$C$900,3,0)</f>
        <v>ESTE</v>
      </c>
      <c r="B10" s="132" t="s">
        <v>2629</v>
      </c>
      <c r="C10" s="118">
        <v>44313.906099537038</v>
      </c>
      <c r="D10" s="118" t="s">
        <v>2182</v>
      </c>
      <c r="E10" s="120">
        <v>912</v>
      </c>
      <c r="F10" s="145" t="str">
        <f>VLOOKUP(E10,VIP!$A$2:$O12909,2,0)</f>
        <v>DRBR973</v>
      </c>
      <c r="G10" s="119" t="str">
        <f>VLOOKUP(E10,'LISTADO ATM'!$A$2:$B$899,2,0)</f>
        <v xml:space="preserve">ATM Oficina San Pedro II </v>
      </c>
      <c r="H10" s="119" t="str">
        <f>VLOOKUP(E10,VIP!$A$2:$O17830,7,FALSE)</f>
        <v>Si</v>
      </c>
      <c r="I10" s="119" t="str">
        <f>VLOOKUP(E10,VIP!$A$2:$O9795,8,FALSE)</f>
        <v>Si</v>
      </c>
      <c r="J10" s="119" t="str">
        <f>VLOOKUP(E10,VIP!$A$2:$O9745,8,FALSE)</f>
        <v>Si</v>
      </c>
      <c r="K10" s="119" t="str">
        <f>VLOOKUP(E10,VIP!$A$2:$O13319,6,0)</f>
        <v>SI</v>
      </c>
      <c r="L10" s="143" t="s">
        <v>2221</v>
      </c>
      <c r="M10" s="117" t="s">
        <v>2458</v>
      </c>
      <c r="N10" s="117" t="s">
        <v>2465</v>
      </c>
      <c r="O10" s="145" t="s">
        <v>2467</v>
      </c>
      <c r="P10" s="137"/>
      <c r="Q10" s="117" t="s">
        <v>2221</v>
      </c>
    </row>
    <row r="11" spans="1:18" ht="18" x14ac:dyDescent="0.25">
      <c r="A11" s="119" t="str">
        <f>VLOOKUP(E11,'LISTADO ATM'!$A$2:$C$900,3,0)</f>
        <v>ESTE</v>
      </c>
      <c r="B11" s="132" t="s">
        <v>2630</v>
      </c>
      <c r="C11" s="118">
        <v>44313.889548611114</v>
      </c>
      <c r="D11" s="118" t="s">
        <v>2182</v>
      </c>
      <c r="E11" s="120">
        <v>634</v>
      </c>
      <c r="F11" s="145" t="str">
        <f>VLOOKUP(E11,VIP!$A$2:$O12910,2,0)</f>
        <v>DRBR273</v>
      </c>
      <c r="G11" s="119" t="str">
        <f>VLOOKUP(E11,'LISTADO ATM'!$A$2:$B$899,2,0)</f>
        <v xml:space="preserve">ATM Ayuntamiento Los Llanos (SPM) </v>
      </c>
      <c r="H11" s="119" t="str">
        <f>VLOOKUP(E11,VIP!$A$2:$O17831,7,FALSE)</f>
        <v>Si</v>
      </c>
      <c r="I11" s="119" t="str">
        <f>VLOOKUP(E11,VIP!$A$2:$O9796,8,FALSE)</f>
        <v>Si</v>
      </c>
      <c r="J11" s="119" t="str">
        <f>VLOOKUP(E11,VIP!$A$2:$O9746,8,FALSE)</f>
        <v>Si</v>
      </c>
      <c r="K11" s="119" t="str">
        <f>VLOOKUP(E11,VIP!$A$2:$O13320,6,0)</f>
        <v>NO</v>
      </c>
      <c r="L11" s="143" t="s">
        <v>2424</v>
      </c>
      <c r="M11" s="117" t="s">
        <v>2458</v>
      </c>
      <c r="N11" s="117" t="s">
        <v>2465</v>
      </c>
      <c r="O11" s="145" t="s">
        <v>2467</v>
      </c>
      <c r="P11" s="137"/>
      <c r="Q11" s="117" t="s">
        <v>2424</v>
      </c>
    </row>
    <row r="12" spans="1:18" ht="18" x14ac:dyDescent="0.25">
      <c r="A12" s="119" t="str">
        <f>VLOOKUP(E12,'LISTADO ATM'!$A$2:$C$900,3,0)</f>
        <v>DISTRITO NACIONAL</v>
      </c>
      <c r="B12" s="132" t="s">
        <v>2631</v>
      </c>
      <c r="C12" s="118">
        <v>44313.884930555556</v>
      </c>
      <c r="D12" s="118" t="s">
        <v>2182</v>
      </c>
      <c r="E12" s="120">
        <v>347</v>
      </c>
      <c r="F12" s="145" t="str">
        <f>VLOOKUP(E12,VIP!$A$2:$O12911,2,0)</f>
        <v>DRBR347</v>
      </c>
      <c r="G12" s="119" t="str">
        <f>VLOOKUP(E12,'LISTADO ATM'!$A$2:$B$899,2,0)</f>
        <v>ATM Patio de Colombia</v>
      </c>
      <c r="H12" s="119" t="str">
        <f>VLOOKUP(E12,VIP!$A$2:$O17832,7,FALSE)</f>
        <v>N/A</v>
      </c>
      <c r="I12" s="119" t="str">
        <f>VLOOKUP(E12,VIP!$A$2:$O9797,8,FALSE)</f>
        <v>N/A</v>
      </c>
      <c r="J12" s="119" t="str">
        <f>VLOOKUP(E12,VIP!$A$2:$O9747,8,FALSE)</f>
        <v>N/A</v>
      </c>
      <c r="K12" s="119" t="str">
        <f>VLOOKUP(E12,VIP!$A$2:$O13321,6,0)</f>
        <v>N/A</v>
      </c>
      <c r="L12" s="143" t="s">
        <v>2481</v>
      </c>
      <c r="M12" s="117" t="s">
        <v>2458</v>
      </c>
      <c r="N12" s="117" t="s">
        <v>2465</v>
      </c>
      <c r="O12" s="145" t="s">
        <v>2467</v>
      </c>
      <c r="P12" s="137"/>
      <c r="Q12" s="117" t="s">
        <v>2481</v>
      </c>
    </row>
    <row r="13" spans="1:18" ht="18" x14ac:dyDescent="0.25">
      <c r="A13" s="119" t="str">
        <f>VLOOKUP(E13,'LISTADO ATM'!$A$2:$C$900,3,0)</f>
        <v>NORTE</v>
      </c>
      <c r="B13" s="132" t="s">
        <v>2632</v>
      </c>
      <c r="C13" s="118">
        <v>44313.884097222224</v>
      </c>
      <c r="D13" s="118" t="s">
        <v>2183</v>
      </c>
      <c r="E13" s="120">
        <v>76</v>
      </c>
      <c r="F13" s="145" t="str">
        <f>VLOOKUP(E13,VIP!$A$2:$O12912,2,0)</f>
        <v>DRBR076</v>
      </c>
      <c r="G13" s="119" t="str">
        <f>VLOOKUP(E13,'LISTADO ATM'!$A$2:$B$899,2,0)</f>
        <v xml:space="preserve">ATM Casa Nelson (Puerto Plata) </v>
      </c>
      <c r="H13" s="119" t="str">
        <f>VLOOKUP(E13,VIP!$A$2:$O17833,7,FALSE)</f>
        <v>Si</v>
      </c>
      <c r="I13" s="119" t="str">
        <f>VLOOKUP(E13,VIP!$A$2:$O9798,8,FALSE)</f>
        <v>Si</v>
      </c>
      <c r="J13" s="119" t="str">
        <f>VLOOKUP(E13,VIP!$A$2:$O9748,8,FALSE)</f>
        <v>Si</v>
      </c>
      <c r="K13" s="119" t="str">
        <f>VLOOKUP(E13,VIP!$A$2:$O13322,6,0)</f>
        <v>NO</v>
      </c>
      <c r="L13" s="143" t="s">
        <v>2247</v>
      </c>
      <c r="M13" s="117" t="s">
        <v>2458</v>
      </c>
      <c r="N13" s="117" t="s">
        <v>2465</v>
      </c>
      <c r="O13" s="145" t="s">
        <v>2643</v>
      </c>
      <c r="P13" s="137"/>
      <c r="Q13" s="117" t="s">
        <v>2247</v>
      </c>
    </row>
    <row r="14" spans="1:18" ht="18" x14ac:dyDescent="0.25">
      <c r="A14" s="119" t="str">
        <f>VLOOKUP(E14,'LISTADO ATM'!$A$2:$C$900,3,0)</f>
        <v>NORTE</v>
      </c>
      <c r="B14" s="132" t="s">
        <v>2633</v>
      </c>
      <c r="C14" s="118">
        <v>44313.883055555554</v>
      </c>
      <c r="D14" s="118" t="s">
        <v>2183</v>
      </c>
      <c r="E14" s="120">
        <v>941</v>
      </c>
      <c r="F14" s="145" t="str">
        <f>VLOOKUP(E14,VIP!$A$2:$O12913,2,0)</f>
        <v>DRBR941</v>
      </c>
      <c r="G14" s="119" t="str">
        <f>VLOOKUP(E14,'LISTADO ATM'!$A$2:$B$899,2,0)</f>
        <v xml:space="preserve">ATM Estación Next (Puerto Plata) </v>
      </c>
      <c r="H14" s="119" t="str">
        <f>VLOOKUP(E14,VIP!$A$2:$O17834,7,FALSE)</f>
        <v>Si</v>
      </c>
      <c r="I14" s="119" t="str">
        <f>VLOOKUP(E14,VIP!$A$2:$O9799,8,FALSE)</f>
        <v>Si</v>
      </c>
      <c r="J14" s="119" t="str">
        <f>VLOOKUP(E14,VIP!$A$2:$O9749,8,FALSE)</f>
        <v>Si</v>
      </c>
      <c r="K14" s="119" t="str">
        <f>VLOOKUP(E14,VIP!$A$2:$O13323,6,0)</f>
        <v>NO</v>
      </c>
      <c r="L14" s="143" t="s">
        <v>2247</v>
      </c>
      <c r="M14" s="117" t="s">
        <v>2458</v>
      </c>
      <c r="N14" s="117" t="s">
        <v>2465</v>
      </c>
      <c r="O14" s="145" t="s">
        <v>2643</v>
      </c>
      <c r="P14" s="137"/>
      <c r="Q14" s="117" t="s">
        <v>2247</v>
      </c>
    </row>
    <row r="15" spans="1:18" ht="18" x14ac:dyDescent="0.25">
      <c r="A15" s="119" t="str">
        <f>VLOOKUP(E15,'LISTADO ATM'!$A$2:$C$900,3,0)</f>
        <v>DISTRITO NACIONAL</v>
      </c>
      <c r="B15" s="132" t="s">
        <v>2634</v>
      </c>
      <c r="C15" s="118">
        <v>44313.858171296299</v>
      </c>
      <c r="D15" s="118" t="s">
        <v>2182</v>
      </c>
      <c r="E15" s="120">
        <v>722</v>
      </c>
      <c r="F15" s="145" t="str">
        <f>VLOOKUP(E15,VIP!$A$2:$O12914,2,0)</f>
        <v>DRBR393</v>
      </c>
      <c r="G15" s="119" t="str">
        <f>VLOOKUP(E15,'LISTADO ATM'!$A$2:$B$899,2,0)</f>
        <v xml:space="preserve">ATM Oficina Charles de Gaulle III </v>
      </c>
      <c r="H15" s="119" t="str">
        <f>VLOOKUP(E15,VIP!$A$2:$O17835,7,FALSE)</f>
        <v>Si</v>
      </c>
      <c r="I15" s="119" t="str">
        <f>VLOOKUP(E15,VIP!$A$2:$O9800,8,FALSE)</f>
        <v>Si</v>
      </c>
      <c r="J15" s="119" t="str">
        <f>VLOOKUP(E15,VIP!$A$2:$O9750,8,FALSE)</f>
        <v>Si</v>
      </c>
      <c r="K15" s="119" t="str">
        <f>VLOOKUP(E15,VIP!$A$2:$O13324,6,0)</f>
        <v>SI</v>
      </c>
      <c r="L15" s="143" t="s">
        <v>2221</v>
      </c>
      <c r="M15" s="117" t="s">
        <v>2458</v>
      </c>
      <c r="N15" s="117" t="s">
        <v>2465</v>
      </c>
      <c r="O15" s="145" t="s">
        <v>2467</v>
      </c>
      <c r="P15" s="137"/>
      <c r="Q15" s="117" t="s">
        <v>2221</v>
      </c>
    </row>
    <row r="16" spans="1:18" ht="18" x14ac:dyDescent="0.25">
      <c r="A16" s="119" t="str">
        <f>VLOOKUP(E16,'LISTADO ATM'!$A$2:$C$900,3,0)</f>
        <v>NORTE</v>
      </c>
      <c r="B16" s="132" t="s">
        <v>2635</v>
      </c>
      <c r="C16" s="118">
        <v>44313.857210648152</v>
      </c>
      <c r="D16" s="118" t="s">
        <v>2183</v>
      </c>
      <c r="E16" s="120">
        <v>388</v>
      </c>
      <c r="F16" s="145" t="str">
        <f>VLOOKUP(E16,VIP!$A$2:$O12915,2,0)</f>
        <v>DRBR388</v>
      </c>
      <c r="G16" s="119" t="str">
        <f>VLOOKUP(E16,'LISTADO ATM'!$A$2:$B$899,2,0)</f>
        <v xml:space="preserve">ATM Multicentro La Sirena Puerto Plata </v>
      </c>
      <c r="H16" s="119" t="str">
        <f>VLOOKUP(E16,VIP!$A$2:$O17836,7,FALSE)</f>
        <v>Si</v>
      </c>
      <c r="I16" s="119" t="str">
        <f>VLOOKUP(E16,VIP!$A$2:$O9801,8,FALSE)</f>
        <v>Si</v>
      </c>
      <c r="J16" s="119" t="str">
        <f>VLOOKUP(E16,VIP!$A$2:$O9751,8,FALSE)</f>
        <v>Si</v>
      </c>
      <c r="K16" s="119" t="str">
        <f>VLOOKUP(E16,VIP!$A$2:$O13325,6,0)</f>
        <v>NO</v>
      </c>
      <c r="L16" s="143" t="s">
        <v>2424</v>
      </c>
      <c r="M16" s="117" t="s">
        <v>2458</v>
      </c>
      <c r="N16" s="117" t="s">
        <v>2465</v>
      </c>
      <c r="O16" s="145" t="s">
        <v>2494</v>
      </c>
      <c r="P16" s="137"/>
      <c r="Q16" s="117" t="s">
        <v>2424</v>
      </c>
    </row>
    <row r="17" spans="1:17" ht="18" x14ac:dyDescent="0.25">
      <c r="A17" s="119" t="str">
        <f>VLOOKUP(E17,'LISTADO ATM'!$A$2:$C$900,3,0)</f>
        <v>SUR</v>
      </c>
      <c r="B17" s="132" t="s">
        <v>2636</v>
      </c>
      <c r="C17" s="118">
        <v>44313.848240740743</v>
      </c>
      <c r="D17" s="118" t="s">
        <v>2461</v>
      </c>
      <c r="E17" s="120">
        <v>403</v>
      </c>
      <c r="F17" s="145" t="str">
        <f>VLOOKUP(E17,VIP!$A$2:$O12916,2,0)</f>
        <v>DRBR403</v>
      </c>
      <c r="G17" s="119" t="str">
        <f>VLOOKUP(E17,'LISTADO ATM'!$A$2:$B$899,2,0)</f>
        <v xml:space="preserve">ATM Oficina Vicente Noble </v>
      </c>
      <c r="H17" s="119" t="str">
        <f>VLOOKUP(E17,VIP!$A$2:$O17837,7,FALSE)</f>
        <v>Si</v>
      </c>
      <c r="I17" s="119" t="str">
        <f>VLOOKUP(E17,VIP!$A$2:$O9802,8,FALSE)</f>
        <v>Si</v>
      </c>
      <c r="J17" s="119" t="str">
        <f>VLOOKUP(E17,VIP!$A$2:$O9752,8,FALSE)</f>
        <v>Si</v>
      </c>
      <c r="K17" s="119" t="str">
        <f>VLOOKUP(E17,VIP!$A$2:$O13326,6,0)</f>
        <v>NO</v>
      </c>
      <c r="L17" s="143" t="s">
        <v>2421</v>
      </c>
      <c r="M17" s="117" t="s">
        <v>2458</v>
      </c>
      <c r="N17" s="117" t="s">
        <v>2465</v>
      </c>
      <c r="O17" s="145" t="s">
        <v>2466</v>
      </c>
      <c r="P17" s="137"/>
      <c r="Q17" s="117" t="s">
        <v>2421</v>
      </c>
    </row>
    <row r="18" spans="1:17" ht="18" x14ac:dyDescent="0.25">
      <c r="A18" s="119" t="str">
        <f>VLOOKUP(E18,'LISTADO ATM'!$A$2:$C$900,3,0)</f>
        <v>DISTRITO NACIONAL</v>
      </c>
      <c r="B18" s="132" t="s">
        <v>2637</v>
      </c>
      <c r="C18" s="118">
        <v>44313.846539351849</v>
      </c>
      <c r="D18" s="118" t="s">
        <v>2461</v>
      </c>
      <c r="E18" s="120">
        <v>684</v>
      </c>
      <c r="F18" s="145" t="str">
        <f>VLOOKUP(E18,VIP!$A$2:$O12917,2,0)</f>
        <v>DRBR684</v>
      </c>
      <c r="G18" s="119" t="str">
        <f>VLOOKUP(E18,'LISTADO ATM'!$A$2:$B$899,2,0)</f>
        <v>ATM Estación Texaco Prolongación 27 Febrero</v>
      </c>
      <c r="H18" s="119" t="str">
        <f>VLOOKUP(E18,VIP!$A$2:$O17838,7,FALSE)</f>
        <v>NO</v>
      </c>
      <c r="I18" s="119" t="str">
        <f>VLOOKUP(E18,VIP!$A$2:$O9803,8,FALSE)</f>
        <v>NO</v>
      </c>
      <c r="J18" s="119" t="str">
        <f>VLOOKUP(E18,VIP!$A$2:$O9753,8,FALSE)</f>
        <v>NO</v>
      </c>
      <c r="K18" s="119" t="str">
        <f>VLOOKUP(E18,VIP!$A$2:$O13327,6,0)</f>
        <v>NO</v>
      </c>
      <c r="L18" s="143" t="s">
        <v>2421</v>
      </c>
      <c r="M18" s="117" t="s">
        <v>2458</v>
      </c>
      <c r="N18" s="117" t="s">
        <v>2465</v>
      </c>
      <c r="O18" s="145" t="s">
        <v>2466</v>
      </c>
      <c r="P18" s="137"/>
      <c r="Q18" s="117" t="s">
        <v>2421</v>
      </c>
    </row>
    <row r="19" spans="1:17" ht="18" x14ac:dyDescent="0.25">
      <c r="A19" s="119" t="str">
        <f>VLOOKUP(E19,'LISTADO ATM'!$A$2:$C$900,3,0)</f>
        <v>DISTRITO NACIONAL</v>
      </c>
      <c r="B19" s="132" t="s">
        <v>2638</v>
      </c>
      <c r="C19" s="118">
        <v>44313.845601851855</v>
      </c>
      <c r="D19" s="118" t="s">
        <v>2461</v>
      </c>
      <c r="E19" s="120">
        <v>525</v>
      </c>
      <c r="F19" s="145" t="str">
        <f>VLOOKUP(E19,VIP!$A$2:$O12918,2,0)</f>
        <v>DRBR525</v>
      </c>
      <c r="G19" s="119" t="str">
        <f>VLOOKUP(E19,'LISTADO ATM'!$A$2:$B$899,2,0)</f>
        <v>ATM S/M Bravo Las Americas</v>
      </c>
      <c r="H19" s="119" t="str">
        <f>VLOOKUP(E19,VIP!$A$2:$O17839,7,FALSE)</f>
        <v>Si</v>
      </c>
      <c r="I19" s="119" t="str">
        <f>VLOOKUP(E19,VIP!$A$2:$O9804,8,FALSE)</f>
        <v>Si</v>
      </c>
      <c r="J19" s="119" t="str">
        <f>VLOOKUP(E19,VIP!$A$2:$O9754,8,FALSE)</f>
        <v>Si</v>
      </c>
      <c r="K19" s="119" t="str">
        <f>VLOOKUP(E19,VIP!$A$2:$O13328,6,0)</f>
        <v>NO</v>
      </c>
      <c r="L19" s="143" t="s">
        <v>2421</v>
      </c>
      <c r="M19" s="117" t="s">
        <v>2458</v>
      </c>
      <c r="N19" s="117" t="s">
        <v>2465</v>
      </c>
      <c r="O19" s="145" t="s">
        <v>2466</v>
      </c>
      <c r="P19" s="137"/>
      <c r="Q19" s="117" t="s">
        <v>2421</v>
      </c>
    </row>
    <row r="20" spans="1:17" ht="18" x14ac:dyDescent="0.25">
      <c r="A20" s="119" t="str">
        <f>VLOOKUP(E20,'LISTADO ATM'!$A$2:$C$900,3,0)</f>
        <v>NORTE</v>
      </c>
      <c r="B20" s="132" t="s">
        <v>2639</v>
      </c>
      <c r="C20" s="118">
        <v>44313.813460648147</v>
      </c>
      <c r="D20" s="118" t="s">
        <v>2183</v>
      </c>
      <c r="E20" s="120">
        <v>779</v>
      </c>
      <c r="F20" s="145" t="str">
        <f>VLOOKUP(E20,VIP!$A$2:$O12919,2,0)</f>
        <v>DRBR206</v>
      </c>
      <c r="G20" s="119" t="str">
        <f>VLOOKUP(E20,'LISTADO ATM'!$A$2:$B$899,2,0)</f>
        <v xml:space="preserve">ATM Zona Franca Esperanza I (Mao) </v>
      </c>
      <c r="H20" s="119" t="str">
        <f>VLOOKUP(E20,VIP!$A$2:$O17840,7,FALSE)</f>
        <v>Si</v>
      </c>
      <c r="I20" s="119" t="str">
        <f>VLOOKUP(E20,VIP!$A$2:$O9805,8,FALSE)</f>
        <v>Si</v>
      </c>
      <c r="J20" s="119" t="str">
        <f>VLOOKUP(E20,VIP!$A$2:$O9755,8,FALSE)</f>
        <v>Si</v>
      </c>
      <c r="K20" s="119" t="str">
        <f>VLOOKUP(E20,VIP!$A$2:$O13329,6,0)</f>
        <v>NO</v>
      </c>
      <c r="L20" s="143" t="s">
        <v>2424</v>
      </c>
      <c r="M20" s="117" t="s">
        <v>2458</v>
      </c>
      <c r="N20" s="117" t="s">
        <v>2465</v>
      </c>
      <c r="O20" s="145" t="s">
        <v>2643</v>
      </c>
      <c r="P20" s="137"/>
      <c r="Q20" s="117" t="s">
        <v>2424</v>
      </c>
    </row>
    <row r="21" spans="1:17" ht="18" x14ac:dyDescent="0.25">
      <c r="A21" s="119" t="str">
        <f>VLOOKUP(E21,'LISTADO ATM'!$A$2:$C$900,3,0)</f>
        <v>SUR</v>
      </c>
      <c r="B21" s="132" t="s">
        <v>2640</v>
      </c>
      <c r="C21" s="118">
        <v>44313.810081018521</v>
      </c>
      <c r="D21" s="118" t="s">
        <v>2182</v>
      </c>
      <c r="E21" s="120">
        <v>301</v>
      </c>
      <c r="F21" s="146" t="str">
        <f>VLOOKUP(E21,VIP!$A$2:$O12920,2,0)</f>
        <v>DRBR301</v>
      </c>
      <c r="G21" s="119" t="str">
        <f>VLOOKUP(E21,'LISTADO ATM'!$A$2:$B$899,2,0)</f>
        <v xml:space="preserve">ATM UNP Alfa y Omega (Barahona) </v>
      </c>
      <c r="H21" s="119" t="str">
        <f>VLOOKUP(E21,VIP!$A$2:$O17841,7,FALSE)</f>
        <v>Si</v>
      </c>
      <c r="I21" s="119" t="str">
        <f>VLOOKUP(E21,VIP!$A$2:$O9806,8,FALSE)</f>
        <v>Si</v>
      </c>
      <c r="J21" s="119" t="str">
        <f>VLOOKUP(E21,VIP!$A$2:$O9756,8,FALSE)</f>
        <v>Si</v>
      </c>
      <c r="K21" s="119" t="str">
        <f>VLOOKUP(E21,VIP!$A$2:$O13330,6,0)</f>
        <v>NO</v>
      </c>
      <c r="L21" s="143" t="s">
        <v>2481</v>
      </c>
      <c r="M21" s="117" t="s">
        <v>2458</v>
      </c>
      <c r="N21" s="117" t="s">
        <v>2465</v>
      </c>
      <c r="O21" s="146" t="s">
        <v>2467</v>
      </c>
      <c r="P21" s="137"/>
      <c r="Q21" s="117" t="s">
        <v>2481</v>
      </c>
    </row>
    <row r="22" spans="1:17" ht="18" x14ac:dyDescent="0.25">
      <c r="A22" s="119" t="str">
        <f>VLOOKUP(E22,'LISTADO ATM'!$A$2:$C$900,3,0)</f>
        <v>NORTE</v>
      </c>
      <c r="B22" s="132" t="s">
        <v>2641</v>
      </c>
      <c r="C22" s="118">
        <v>44313.809247685182</v>
      </c>
      <c r="D22" s="118" t="s">
        <v>2183</v>
      </c>
      <c r="E22" s="120">
        <v>500</v>
      </c>
      <c r="F22" s="146" t="str">
        <f>VLOOKUP(E22,VIP!$A$2:$O12921,2,0)</f>
        <v>DRBR500</v>
      </c>
      <c r="G22" s="119" t="str">
        <f>VLOOKUP(E22,'LISTADO ATM'!$A$2:$B$899,2,0)</f>
        <v xml:space="preserve">ATM UNP Cutupú </v>
      </c>
      <c r="H22" s="119" t="str">
        <f>VLOOKUP(E22,VIP!$A$2:$O17842,7,FALSE)</f>
        <v>Si</v>
      </c>
      <c r="I22" s="119" t="str">
        <f>VLOOKUP(E22,VIP!$A$2:$O9807,8,FALSE)</f>
        <v>Si</v>
      </c>
      <c r="J22" s="119" t="str">
        <f>VLOOKUP(E22,VIP!$A$2:$O9757,8,FALSE)</f>
        <v>Si</v>
      </c>
      <c r="K22" s="119" t="str">
        <f>VLOOKUP(E22,VIP!$A$2:$O13331,6,0)</f>
        <v>NO</v>
      </c>
      <c r="L22" s="143" t="s">
        <v>2481</v>
      </c>
      <c r="M22" s="117" t="s">
        <v>2458</v>
      </c>
      <c r="N22" s="117" t="s">
        <v>2465</v>
      </c>
      <c r="O22" s="146" t="s">
        <v>2643</v>
      </c>
      <c r="P22" s="137"/>
      <c r="Q22" s="117" t="s">
        <v>2481</v>
      </c>
    </row>
    <row r="23" spans="1:17" ht="18" x14ac:dyDescent="0.25">
      <c r="A23" s="119" t="str">
        <f>VLOOKUP(E23,'LISTADO ATM'!$A$2:$C$900,3,0)</f>
        <v>DISTRITO NACIONAL</v>
      </c>
      <c r="B23" s="132" t="s">
        <v>2642</v>
      </c>
      <c r="C23" s="118">
        <v>44313.808368055557</v>
      </c>
      <c r="D23" s="118" t="s">
        <v>2182</v>
      </c>
      <c r="E23" s="120">
        <v>671</v>
      </c>
      <c r="F23" s="146" t="str">
        <f>VLOOKUP(E23,VIP!$A$2:$O12922,2,0)</f>
        <v>DRBR671</v>
      </c>
      <c r="G23" s="119" t="str">
        <f>VLOOKUP(E23,'LISTADO ATM'!$A$2:$B$899,2,0)</f>
        <v>ATM Ayuntamiento Sto. Dgo. Norte</v>
      </c>
      <c r="H23" s="119" t="str">
        <f>VLOOKUP(E23,VIP!$A$2:$O17843,7,FALSE)</f>
        <v>Si</v>
      </c>
      <c r="I23" s="119" t="str">
        <f>VLOOKUP(E23,VIP!$A$2:$O9808,8,FALSE)</f>
        <v>Si</v>
      </c>
      <c r="J23" s="119" t="str">
        <f>VLOOKUP(E23,VIP!$A$2:$O9758,8,FALSE)</f>
        <v>Si</v>
      </c>
      <c r="K23" s="119" t="str">
        <f>VLOOKUP(E23,VIP!$A$2:$O13332,6,0)</f>
        <v>NO</v>
      </c>
      <c r="L23" s="143" t="s">
        <v>2247</v>
      </c>
      <c r="M23" s="117" t="s">
        <v>2458</v>
      </c>
      <c r="N23" s="117" t="s">
        <v>2465</v>
      </c>
      <c r="O23" s="146" t="s">
        <v>2467</v>
      </c>
      <c r="P23" s="137"/>
      <c r="Q23" s="117" t="s">
        <v>2247</v>
      </c>
    </row>
    <row r="24" spans="1:17" ht="18" x14ac:dyDescent="0.25">
      <c r="A24" s="119" t="str">
        <f>VLOOKUP(E24,'LISTADO ATM'!$A$2:$C$900,3,0)</f>
        <v>SUR</v>
      </c>
      <c r="B24" s="132" t="s">
        <v>2605</v>
      </c>
      <c r="C24" s="118">
        <v>44313.759756944448</v>
      </c>
      <c r="D24" s="118" t="s">
        <v>2182</v>
      </c>
      <c r="E24" s="120">
        <v>584</v>
      </c>
      <c r="F24" s="146" t="str">
        <f>VLOOKUP(E24,VIP!$A$2:$O12909,2,0)</f>
        <v>DRBR404</v>
      </c>
      <c r="G24" s="119" t="str">
        <f>VLOOKUP(E24,'LISTADO ATM'!$A$2:$B$899,2,0)</f>
        <v xml:space="preserve">ATM Oficina San Cristóbal I </v>
      </c>
      <c r="H24" s="119" t="str">
        <f>VLOOKUP(E24,VIP!$A$2:$O17830,7,FALSE)</f>
        <v>Si</v>
      </c>
      <c r="I24" s="119" t="str">
        <f>VLOOKUP(E24,VIP!$A$2:$O9795,8,FALSE)</f>
        <v>Si</v>
      </c>
      <c r="J24" s="119" t="str">
        <f>VLOOKUP(E24,VIP!$A$2:$O9745,8,FALSE)</f>
        <v>Si</v>
      </c>
      <c r="K24" s="119" t="str">
        <f>VLOOKUP(E24,VIP!$A$2:$O13319,6,0)</f>
        <v>SI</v>
      </c>
      <c r="L24" s="143" t="s">
        <v>2481</v>
      </c>
      <c r="M24" s="117" t="s">
        <v>2458</v>
      </c>
      <c r="N24" s="117" t="s">
        <v>2465</v>
      </c>
      <c r="O24" s="146" t="s">
        <v>2467</v>
      </c>
      <c r="P24" s="137"/>
      <c r="Q24" s="117" t="s">
        <v>2481</v>
      </c>
    </row>
    <row r="25" spans="1:17" ht="18" x14ac:dyDescent="0.25">
      <c r="A25" s="119" t="str">
        <f>VLOOKUP(E25,'LISTADO ATM'!$A$2:$C$900,3,0)</f>
        <v>DISTRITO NACIONAL</v>
      </c>
      <c r="B25" s="132" t="s">
        <v>2606</v>
      </c>
      <c r="C25" s="118">
        <v>44313.737766203703</v>
      </c>
      <c r="D25" s="118" t="s">
        <v>2182</v>
      </c>
      <c r="E25" s="120">
        <v>281</v>
      </c>
      <c r="F25" s="146" t="str">
        <f>VLOOKUP(E25,VIP!$A$2:$O12910,2,0)</f>
        <v>DRBR737</v>
      </c>
      <c r="G25" s="119" t="str">
        <f>VLOOKUP(E25,'LISTADO ATM'!$A$2:$B$899,2,0)</f>
        <v xml:space="preserve">ATM S/M Pola Independencia </v>
      </c>
      <c r="H25" s="119" t="str">
        <f>VLOOKUP(E25,VIP!$A$2:$O17831,7,FALSE)</f>
        <v>Si</v>
      </c>
      <c r="I25" s="119" t="str">
        <f>VLOOKUP(E25,VIP!$A$2:$O9796,8,FALSE)</f>
        <v>Si</v>
      </c>
      <c r="J25" s="119" t="str">
        <f>VLOOKUP(E25,VIP!$A$2:$O9746,8,FALSE)</f>
        <v>Si</v>
      </c>
      <c r="K25" s="119" t="str">
        <f>VLOOKUP(E25,VIP!$A$2:$O13320,6,0)</f>
        <v>NO</v>
      </c>
      <c r="L25" s="143" t="s">
        <v>2221</v>
      </c>
      <c r="M25" s="117" t="s">
        <v>2458</v>
      </c>
      <c r="N25" s="117" t="s">
        <v>2465</v>
      </c>
      <c r="O25" s="146" t="s">
        <v>2467</v>
      </c>
      <c r="P25" s="137"/>
      <c r="Q25" s="117" t="s">
        <v>2221</v>
      </c>
    </row>
    <row r="26" spans="1:17" ht="18" x14ac:dyDescent="0.25">
      <c r="A26" s="119" t="str">
        <f>VLOOKUP(E26,'LISTADO ATM'!$A$2:$C$900,3,0)</f>
        <v>ESTE</v>
      </c>
      <c r="B26" s="132" t="s">
        <v>2607</v>
      </c>
      <c r="C26" s="118">
        <v>44313.736504629633</v>
      </c>
      <c r="D26" s="118" t="s">
        <v>2182</v>
      </c>
      <c r="E26" s="120">
        <v>211</v>
      </c>
      <c r="F26" s="146" t="str">
        <f>VLOOKUP(E26,VIP!$A$2:$O12911,2,0)</f>
        <v>DRBR211</v>
      </c>
      <c r="G26" s="119" t="str">
        <f>VLOOKUP(E26,'LISTADO ATM'!$A$2:$B$899,2,0)</f>
        <v xml:space="preserve">ATM Oficina La Romana I </v>
      </c>
      <c r="H26" s="119" t="str">
        <f>VLOOKUP(E26,VIP!$A$2:$O17832,7,FALSE)</f>
        <v>Si</v>
      </c>
      <c r="I26" s="119" t="str">
        <f>VLOOKUP(E26,VIP!$A$2:$O9797,8,FALSE)</f>
        <v>Si</v>
      </c>
      <c r="J26" s="119" t="str">
        <f>VLOOKUP(E26,VIP!$A$2:$O9747,8,FALSE)</f>
        <v>Si</v>
      </c>
      <c r="K26" s="119" t="str">
        <f>VLOOKUP(E26,VIP!$A$2:$O13321,6,0)</f>
        <v>NO</v>
      </c>
      <c r="L26" s="143" t="s">
        <v>2221</v>
      </c>
      <c r="M26" s="117" t="s">
        <v>2458</v>
      </c>
      <c r="N26" s="117" t="s">
        <v>2465</v>
      </c>
      <c r="O26" s="146" t="s">
        <v>2467</v>
      </c>
      <c r="P26" s="137"/>
      <c r="Q26" s="117" t="s">
        <v>2221</v>
      </c>
    </row>
    <row r="27" spans="1:17" ht="18" x14ac:dyDescent="0.25">
      <c r="A27" s="119" t="str">
        <f>VLOOKUP(E27,'LISTADO ATM'!$A$2:$C$900,3,0)</f>
        <v>ESTE</v>
      </c>
      <c r="B27" s="132" t="s">
        <v>2608</v>
      </c>
      <c r="C27" s="118">
        <v>44313.732870370368</v>
      </c>
      <c r="D27" s="118" t="s">
        <v>2182</v>
      </c>
      <c r="E27" s="120">
        <v>899</v>
      </c>
      <c r="F27" s="146" t="str">
        <f>VLOOKUP(E27,VIP!$A$2:$O12912,2,0)</f>
        <v>DRBR899</v>
      </c>
      <c r="G27" s="119" t="str">
        <f>VLOOKUP(E27,'LISTADO ATM'!$A$2:$B$899,2,0)</f>
        <v xml:space="preserve">ATM Oficina Punta Cana </v>
      </c>
      <c r="H27" s="119" t="str">
        <f>VLOOKUP(E27,VIP!$A$2:$O17833,7,FALSE)</f>
        <v>Si</v>
      </c>
      <c r="I27" s="119" t="str">
        <f>VLOOKUP(E27,VIP!$A$2:$O9798,8,FALSE)</f>
        <v>Si</v>
      </c>
      <c r="J27" s="119" t="str">
        <f>VLOOKUP(E27,VIP!$A$2:$O9748,8,FALSE)</f>
        <v>Si</v>
      </c>
      <c r="K27" s="119" t="str">
        <f>VLOOKUP(E27,VIP!$A$2:$O13322,6,0)</f>
        <v>NO</v>
      </c>
      <c r="L27" s="143" t="s">
        <v>2481</v>
      </c>
      <c r="M27" s="117" t="s">
        <v>2458</v>
      </c>
      <c r="N27" s="117" t="s">
        <v>2465</v>
      </c>
      <c r="O27" s="146" t="s">
        <v>2467</v>
      </c>
      <c r="P27" s="137"/>
      <c r="Q27" s="117" t="s">
        <v>2481</v>
      </c>
    </row>
    <row r="28" spans="1:17" ht="18" x14ac:dyDescent="0.25">
      <c r="A28" s="119" t="str">
        <f>VLOOKUP(E28,'LISTADO ATM'!$A$2:$C$900,3,0)</f>
        <v>DISTRITO NACIONAL</v>
      </c>
      <c r="B28" s="132" t="s">
        <v>2609</v>
      </c>
      <c r="C28" s="118">
        <v>44313.730416666665</v>
      </c>
      <c r="D28" s="118" t="s">
        <v>2182</v>
      </c>
      <c r="E28" s="120">
        <v>12</v>
      </c>
      <c r="F28" s="146" t="str">
        <f>VLOOKUP(E28,VIP!$A$2:$O12914,2,0)</f>
        <v>DRBR012</v>
      </c>
      <c r="G28" s="119" t="str">
        <f>VLOOKUP(E28,'LISTADO ATM'!$A$2:$B$899,2,0)</f>
        <v xml:space="preserve">ATM Comercial Ganadera (San Isidro) </v>
      </c>
      <c r="H28" s="119" t="str">
        <f>VLOOKUP(E28,VIP!$A$2:$O17835,7,FALSE)</f>
        <v>Si</v>
      </c>
      <c r="I28" s="119" t="str">
        <f>VLOOKUP(E28,VIP!$A$2:$O9800,8,FALSE)</f>
        <v>No</v>
      </c>
      <c r="J28" s="119" t="str">
        <f>VLOOKUP(E28,VIP!$A$2:$O9750,8,FALSE)</f>
        <v>No</v>
      </c>
      <c r="K28" s="119" t="str">
        <f>VLOOKUP(E28,VIP!$A$2:$O13324,6,0)</f>
        <v>NO</v>
      </c>
      <c r="L28" s="143" t="s">
        <v>2247</v>
      </c>
      <c r="M28" s="117" t="s">
        <v>2458</v>
      </c>
      <c r="N28" s="117" t="s">
        <v>2465</v>
      </c>
      <c r="O28" s="146" t="s">
        <v>2467</v>
      </c>
      <c r="P28" s="137"/>
      <c r="Q28" s="117" t="s">
        <v>2628</v>
      </c>
    </row>
    <row r="29" spans="1:17" ht="18" x14ac:dyDescent="0.25">
      <c r="A29" s="119" t="str">
        <f>VLOOKUP(E29,'LISTADO ATM'!$A$2:$C$900,3,0)</f>
        <v>DISTRITO NACIONAL</v>
      </c>
      <c r="B29" s="132" t="s">
        <v>2610</v>
      </c>
      <c r="C29" s="118">
        <v>44313.719884259262</v>
      </c>
      <c r="D29" s="118" t="s">
        <v>2182</v>
      </c>
      <c r="E29" s="120">
        <v>139</v>
      </c>
      <c r="F29" s="146" t="str">
        <f>VLOOKUP(E29,VIP!$A$2:$O12915,2,0)</f>
        <v>DRBR139</v>
      </c>
      <c r="G29" s="119" t="str">
        <f>VLOOKUP(E29,'LISTADO ATM'!$A$2:$B$899,2,0)</f>
        <v xml:space="preserve">ATM Oficina Plaza Lama Zona Oriental I </v>
      </c>
      <c r="H29" s="119" t="str">
        <f>VLOOKUP(E29,VIP!$A$2:$O17836,7,FALSE)</f>
        <v>Si</v>
      </c>
      <c r="I29" s="119" t="str">
        <f>VLOOKUP(E29,VIP!$A$2:$O9801,8,FALSE)</f>
        <v>Si</v>
      </c>
      <c r="J29" s="119" t="str">
        <f>VLOOKUP(E29,VIP!$A$2:$O9751,8,FALSE)</f>
        <v>Si</v>
      </c>
      <c r="K29" s="119" t="str">
        <f>VLOOKUP(E29,VIP!$A$2:$O13325,6,0)</f>
        <v>NO</v>
      </c>
      <c r="L29" s="143" t="s">
        <v>2221</v>
      </c>
      <c r="M29" s="117" t="s">
        <v>2458</v>
      </c>
      <c r="N29" s="117" t="s">
        <v>2465</v>
      </c>
      <c r="O29" s="146" t="s">
        <v>2467</v>
      </c>
      <c r="P29" s="137"/>
      <c r="Q29" s="117" t="s">
        <v>2221</v>
      </c>
    </row>
    <row r="30" spans="1:17" ht="18" x14ac:dyDescent="0.25">
      <c r="A30" s="119" t="str">
        <f>VLOOKUP(E30,'LISTADO ATM'!$A$2:$C$900,3,0)</f>
        <v>NORTE</v>
      </c>
      <c r="B30" s="132" t="s">
        <v>2611</v>
      </c>
      <c r="C30" s="118">
        <v>44313.7187037037</v>
      </c>
      <c r="D30" s="118" t="s">
        <v>2183</v>
      </c>
      <c r="E30" s="120">
        <v>63</v>
      </c>
      <c r="F30" s="146" t="str">
        <f>VLOOKUP(E30,VIP!$A$2:$O12916,2,0)</f>
        <v>DRBR063</v>
      </c>
      <c r="G30" s="119" t="str">
        <f>VLOOKUP(E30,'LISTADO ATM'!$A$2:$B$899,2,0)</f>
        <v xml:space="preserve">ATM Oficina Villa Vásquez (Montecristi) </v>
      </c>
      <c r="H30" s="119" t="str">
        <f>VLOOKUP(E30,VIP!$A$2:$O17837,7,FALSE)</f>
        <v>Si</v>
      </c>
      <c r="I30" s="119" t="str">
        <f>VLOOKUP(E30,VIP!$A$2:$O9802,8,FALSE)</f>
        <v>Si</v>
      </c>
      <c r="J30" s="119" t="str">
        <f>VLOOKUP(E30,VIP!$A$2:$O9752,8,FALSE)</f>
        <v>Si</v>
      </c>
      <c r="K30" s="119" t="str">
        <f>VLOOKUP(E30,VIP!$A$2:$O13326,6,0)</f>
        <v>NO</v>
      </c>
      <c r="L30" s="143" t="s">
        <v>2424</v>
      </c>
      <c r="M30" s="117" t="s">
        <v>2458</v>
      </c>
      <c r="N30" s="117" t="s">
        <v>2465</v>
      </c>
      <c r="O30" s="146" t="s">
        <v>2494</v>
      </c>
      <c r="P30" s="137"/>
      <c r="Q30" s="117" t="s">
        <v>2424</v>
      </c>
    </row>
    <row r="31" spans="1:17" ht="18" x14ac:dyDescent="0.25">
      <c r="A31" s="119" t="str">
        <f>VLOOKUP(E31,'LISTADO ATM'!$A$2:$C$900,3,0)</f>
        <v>DISTRITO NACIONAL</v>
      </c>
      <c r="B31" s="132" t="s">
        <v>2612</v>
      </c>
      <c r="C31" s="118">
        <v>44313.717546296299</v>
      </c>
      <c r="D31" s="118" t="s">
        <v>2182</v>
      </c>
      <c r="E31" s="120">
        <v>338</v>
      </c>
      <c r="F31" s="146" t="str">
        <f>VLOOKUP(E31,VIP!$A$2:$O12918,2,0)</f>
        <v>DRBR338</v>
      </c>
      <c r="G31" s="119" t="str">
        <f>VLOOKUP(E31,'LISTADO ATM'!$A$2:$B$899,2,0)</f>
        <v>ATM S/M Aprezio Pantoja</v>
      </c>
      <c r="H31" s="119" t="str">
        <f>VLOOKUP(E31,VIP!$A$2:$O17839,7,FALSE)</f>
        <v>Si</v>
      </c>
      <c r="I31" s="119" t="str">
        <f>VLOOKUP(E31,VIP!$A$2:$O9804,8,FALSE)</f>
        <v>Si</v>
      </c>
      <c r="J31" s="119" t="str">
        <f>VLOOKUP(E31,VIP!$A$2:$O9754,8,FALSE)</f>
        <v>Si</v>
      </c>
      <c r="K31" s="119" t="str">
        <f>VLOOKUP(E31,VIP!$A$2:$O13328,6,0)</f>
        <v>NO</v>
      </c>
      <c r="L31" s="143" t="s">
        <v>2247</v>
      </c>
      <c r="M31" s="117" t="s">
        <v>2458</v>
      </c>
      <c r="N31" s="117" t="s">
        <v>2465</v>
      </c>
      <c r="O31" s="146" t="s">
        <v>2467</v>
      </c>
      <c r="P31" s="137"/>
      <c r="Q31" s="117" t="s">
        <v>2247</v>
      </c>
    </row>
    <row r="32" spans="1:17" ht="18" x14ac:dyDescent="0.25">
      <c r="A32" s="119" t="str">
        <f>VLOOKUP(E32,'LISTADO ATM'!$A$2:$C$900,3,0)</f>
        <v>NORTE</v>
      </c>
      <c r="B32" s="132" t="s">
        <v>2613</v>
      </c>
      <c r="C32" s="118">
        <v>44313.716192129628</v>
      </c>
      <c r="D32" s="118" t="s">
        <v>2183</v>
      </c>
      <c r="E32" s="120">
        <v>664</v>
      </c>
      <c r="F32" s="146" t="str">
        <f>VLOOKUP(E32,VIP!$A$2:$O12919,2,0)</f>
        <v>DRBR664</v>
      </c>
      <c r="G32" s="119" t="str">
        <f>VLOOKUP(E32,'LISTADO ATM'!$A$2:$B$899,2,0)</f>
        <v>ATM S/M Asfer (Constanza)</v>
      </c>
      <c r="H32" s="119" t="str">
        <f>VLOOKUP(E32,VIP!$A$2:$O17840,7,FALSE)</f>
        <v>N/A</v>
      </c>
      <c r="I32" s="119" t="str">
        <f>VLOOKUP(E32,VIP!$A$2:$O9805,8,FALSE)</f>
        <v>N/A</v>
      </c>
      <c r="J32" s="119" t="str">
        <f>VLOOKUP(E32,VIP!$A$2:$O9755,8,FALSE)</f>
        <v>N/A</v>
      </c>
      <c r="K32" s="119" t="str">
        <f>VLOOKUP(E32,VIP!$A$2:$O13329,6,0)</f>
        <v>N/A</v>
      </c>
      <c r="L32" s="143" t="s">
        <v>2424</v>
      </c>
      <c r="M32" s="117" t="s">
        <v>2458</v>
      </c>
      <c r="N32" s="117" t="s">
        <v>2465</v>
      </c>
      <c r="O32" s="146" t="s">
        <v>2494</v>
      </c>
      <c r="P32" s="137"/>
      <c r="Q32" s="117" t="s">
        <v>2424</v>
      </c>
    </row>
    <row r="33" spans="1:17" ht="18" x14ac:dyDescent="0.25">
      <c r="A33" s="119" t="str">
        <f>VLOOKUP(E33,'LISTADO ATM'!$A$2:$C$900,3,0)</f>
        <v>SUR</v>
      </c>
      <c r="B33" s="132" t="s">
        <v>2614</v>
      </c>
      <c r="C33" s="118">
        <v>44313.715578703705</v>
      </c>
      <c r="D33" s="118" t="s">
        <v>2182</v>
      </c>
      <c r="E33" s="120">
        <v>766</v>
      </c>
      <c r="F33" s="146" t="str">
        <f>VLOOKUP(E33,VIP!$A$2:$O12920,2,0)</f>
        <v>DRBR440</v>
      </c>
      <c r="G33" s="119" t="str">
        <f>VLOOKUP(E33,'LISTADO ATM'!$A$2:$B$899,2,0)</f>
        <v xml:space="preserve">ATM Oficina Azua II </v>
      </c>
      <c r="H33" s="119" t="str">
        <f>VLOOKUP(E33,VIP!$A$2:$O17841,7,FALSE)</f>
        <v>Si</v>
      </c>
      <c r="I33" s="119" t="str">
        <f>VLOOKUP(E33,VIP!$A$2:$O9806,8,FALSE)</f>
        <v>Si</v>
      </c>
      <c r="J33" s="119" t="str">
        <f>VLOOKUP(E33,VIP!$A$2:$O9756,8,FALSE)</f>
        <v>Si</v>
      </c>
      <c r="K33" s="119" t="str">
        <f>VLOOKUP(E33,VIP!$A$2:$O13330,6,0)</f>
        <v>SI</v>
      </c>
      <c r="L33" s="143" t="s">
        <v>2424</v>
      </c>
      <c r="M33" s="117" t="s">
        <v>2458</v>
      </c>
      <c r="N33" s="117" t="s">
        <v>2465</v>
      </c>
      <c r="O33" s="146" t="s">
        <v>2467</v>
      </c>
      <c r="P33" s="137"/>
      <c r="Q33" s="117" t="s">
        <v>2424</v>
      </c>
    </row>
    <row r="34" spans="1:17" ht="18" x14ac:dyDescent="0.25">
      <c r="A34" s="119" t="str">
        <f>VLOOKUP(E34,'LISTADO ATM'!$A$2:$C$900,3,0)</f>
        <v>NORTE</v>
      </c>
      <c r="B34" s="132" t="s">
        <v>2615</v>
      </c>
      <c r="C34" s="118">
        <v>44313.69972222222</v>
      </c>
      <c r="D34" s="118" t="s">
        <v>2485</v>
      </c>
      <c r="E34" s="120">
        <v>950</v>
      </c>
      <c r="F34" s="146" t="str">
        <f>VLOOKUP(E34,VIP!$A$2:$O12921,2,0)</f>
        <v>DRBR12G</v>
      </c>
      <c r="G34" s="119" t="str">
        <f>VLOOKUP(E34,'LISTADO ATM'!$A$2:$B$899,2,0)</f>
        <v xml:space="preserve">ATM Oficina Monterrico </v>
      </c>
      <c r="H34" s="119" t="str">
        <f>VLOOKUP(E34,VIP!$A$2:$O17842,7,FALSE)</f>
        <v>Si</v>
      </c>
      <c r="I34" s="119" t="str">
        <f>VLOOKUP(E34,VIP!$A$2:$O9807,8,FALSE)</f>
        <v>Si</v>
      </c>
      <c r="J34" s="119" t="str">
        <f>VLOOKUP(E34,VIP!$A$2:$O9757,8,FALSE)</f>
        <v>Si</v>
      </c>
      <c r="K34" s="119" t="str">
        <f>VLOOKUP(E34,VIP!$A$2:$O13331,6,0)</f>
        <v>SI</v>
      </c>
      <c r="L34" s="143" t="s">
        <v>2421</v>
      </c>
      <c r="M34" s="117" t="s">
        <v>2458</v>
      </c>
      <c r="N34" s="117" t="s">
        <v>2465</v>
      </c>
      <c r="O34" s="146" t="s">
        <v>2579</v>
      </c>
      <c r="P34" s="137"/>
      <c r="Q34" s="117" t="s">
        <v>2421</v>
      </c>
    </row>
    <row r="35" spans="1:17" ht="18" x14ac:dyDescent="0.25">
      <c r="A35" s="119" t="str">
        <f>VLOOKUP(E35,'LISTADO ATM'!$A$2:$C$900,3,0)</f>
        <v>SUR</v>
      </c>
      <c r="B35" s="132" t="s">
        <v>2616</v>
      </c>
      <c r="C35" s="118">
        <v>44313.6950462963</v>
      </c>
      <c r="D35" s="118" t="s">
        <v>2461</v>
      </c>
      <c r="E35" s="120">
        <v>750</v>
      </c>
      <c r="F35" s="146" t="str">
        <f>VLOOKUP(E35,VIP!$A$2:$O12922,2,0)</f>
        <v>DRBR265</v>
      </c>
      <c r="G35" s="119" t="str">
        <f>VLOOKUP(E35,'LISTADO ATM'!$A$2:$B$899,2,0)</f>
        <v xml:space="preserve">ATM UNP Duvergé </v>
      </c>
      <c r="H35" s="119" t="str">
        <f>VLOOKUP(E35,VIP!$A$2:$O17843,7,FALSE)</f>
        <v>Si</v>
      </c>
      <c r="I35" s="119" t="str">
        <f>VLOOKUP(E35,VIP!$A$2:$O9808,8,FALSE)</f>
        <v>Si</v>
      </c>
      <c r="J35" s="119" t="str">
        <f>VLOOKUP(E35,VIP!$A$2:$O9758,8,FALSE)</f>
        <v>Si</v>
      </c>
      <c r="K35" s="119" t="str">
        <f>VLOOKUP(E35,VIP!$A$2:$O13332,6,0)</f>
        <v>SI</v>
      </c>
      <c r="L35" s="143" t="s">
        <v>2421</v>
      </c>
      <c r="M35" s="117" t="s">
        <v>2458</v>
      </c>
      <c r="N35" s="117" t="s">
        <v>2465</v>
      </c>
      <c r="O35" s="146" t="s">
        <v>2466</v>
      </c>
      <c r="P35" s="137"/>
      <c r="Q35" s="117" t="s">
        <v>2421</v>
      </c>
    </row>
    <row r="36" spans="1:17" ht="18" x14ac:dyDescent="0.25">
      <c r="A36" s="119" t="str">
        <f>VLOOKUP(E36,'LISTADO ATM'!$A$2:$C$900,3,0)</f>
        <v>DISTRITO NACIONAL</v>
      </c>
      <c r="B36" s="132" t="s">
        <v>2617</v>
      </c>
      <c r="C36" s="118">
        <v>44313.690439814818</v>
      </c>
      <c r="D36" s="118" t="s">
        <v>2461</v>
      </c>
      <c r="E36" s="120">
        <v>577</v>
      </c>
      <c r="F36" s="146" t="str">
        <f>VLOOKUP(E36,VIP!$A$2:$O12923,2,0)</f>
        <v>DRBR173</v>
      </c>
      <c r="G36" s="119" t="str">
        <f>VLOOKUP(E36,'LISTADO ATM'!$A$2:$B$899,2,0)</f>
        <v xml:space="preserve">ATM Olé Ave. Duarte </v>
      </c>
      <c r="H36" s="119" t="str">
        <f>VLOOKUP(E36,VIP!$A$2:$O17844,7,FALSE)</f>
        <v>Si</v>
      </c>
      <c r="I36" s="119" t="str">
        <f>VLOOKUP(E36,VIP!$A$2:$O9809,8,FALSE)</f>
        <v>Si</v>
      </c>
      <c r="J36" s="119" t="str">
        <f>VLOOKUP(E36,VIP!$A$2:$O9759,8,FALSE)</f>
        <v>Si</v>
      </c>
      <c r="K36" s="119" t="str">
        <f>VLOOKUP(E36,VIP!$A$2:$O13333,6,0)</f>
        <v>SI</v>
      </c>
      <c r="L36" s="143" t="s">
        <v>2452</v>
      </c>
      <c r="M36" s="117" t="s">
        <v>2458</v>
      </c>
      <c r="N36" s="117" t="s">
        <v>2465</v>
      </c>
      <c r="O36" s="146" t="s">
        <v>2466</v>
      </c>
      <c r="P36" s="137"/>
      <c r="Q36" s="117" t="s">
        <v>2452</v>
      </c>
    </row>
    <row r="37" spans="1:17" ht="18" x14ac:dyDescent="0.25">
      <c r="A37" s="119" t="str">
        <f>VLOOKUP(E37,'LISTADO ATM'!$A$2:$C$900,3,0)</f>
        <v>SUR</v>
      </c>
      <c r="B37" s="132" t="s">
        <v>2618</v>
      </c>
      <c r="C37" s="118">
        <v>44313.683344907404</v>
      </c>
      <c r="D37" s="118" t="s">
        <v>2461</v>
      </c>
      <c r="E37" s="120">
        <v>252</v>
      </c>
      <c r="F37" s="146" t="str">
        <f>VLOOKUP(E37,VIP!$A$2:$O12924,2,0)</f>
        <v>DRBR252</v>
      </c>
      <c r="G37" s="119" t="str">
        <f>VLOOKUP(E37,'LISTADO ATM'!$A$2:$B$899,2,0)</f>
        <v xml:space="preserve">ATM Banco Agrícola (Barahona) </v>
      </c>
      <c r="H37" s="119" t="str">
        <f>VLOOKUP(E37,VIP!$A$2:$O17845,7,FALSE)</f>
        <v>Si</v>
      </c>
      <c r="I37" s="119" t="str">
        <f>VLOOKUP(E37,VIP!$A$2:$O9810,8,FALSE)</f>
        <v>Si</v>
      </c>
      <c r="J37" s="119" t="str">
        <f>VLOOKUP(E37,VIP!$A$2:$O9760,8,FALSE)</f>
        <v>Si</v>
      </c>
      <c r="K37" s="119" t="str">
        <f>VLOOKUP(E37,VIP!$A$2:$O13334,6,0)</f>
        <v>NO</v>
      </c>
      <c r="L37" s="143" t="s">
        <v>2421</v>
      </c>
      <c r="M37" s="117" t="s">
        <v>2458</v>
      </c>
      <c r="N37" s="117" t="s">
        <v>2465</v>
      </c>
      <c r="O37" s="146" t="s">
        <v>2466</v>
      </c>
      <c r="P37" s="137"/>
      <c r="Q37" s="117" t="s">
        <v>2421</v>
      </c>
    </row>
    <row r="38" spans="1:17" ht="18" x14ac:dyDescent="0.25">
      <c r="A38" s="119" t="str">
        <f>VLOOKUP(E38,'LISTADO ATM'!$A$2:$C$900,3,0)</f>
        <v>DISTRITO NACIONAL</v>
      </c>
      <c r="B38" s="132" t="s">
        <v>2619</v>
      </c>
      <c r="C38" s="118">
        <v>44313.676921296297</v>
      </c>
      <c r="D38" s="118" t="s">
        <v>2485</v>
      </c>
      <c r="E38" s="120">
        <v>24</v>
      </c>
      <c r="F38" s="146" t="str">
        <f>VLOOKUP(E38,VIP!$A$2:$O12925,2,0)</f>
        <v>DRBR024</v>
      </c>
      <c r="G38" s="119" t="str">
        <f>VLOOKUP(E38,'LISTADO ATM'!$A$2:$B$899,2,0)</f>
        <v xml:space="preserve">ATM Oficina Eusebio Manzueta </v>
      </c>
      <c r="H38" s="119" t="str">
        <f>VLOOKUP(E38,VIP!$A$2:$O17846,7,FALSE)</f>
        <v>No</v>
      </c>
      <c r="I38" s="119" t="str">
        <f>VLOOKUP(E38,VIP!$A$2:$O9811,8,FALSE)</f>
        <v>No</v>
      </c>
      <c r="J38" s="119" t="str">
        <f>VLOOKUP(E38,VIP!$A$2:$O9761,8,FALSE)</f>
        <v>No</v>
      </c>
      <c r="K38" s="119" t="str">
        <f>VLOOKUP(E38,VIP!$A$2:$O13335,6,0)</f>
        <v>NO</v>
      </c>
      <c r="L38" s="143" t="s">
        <v>2421</v>
      </c>
      <c r="M38" s="117" t="s">
        <v>2458</v>
      </c>
      <c r="N38" s="117" t="s">
        <v>2465</v>
      </c>
      <c r="O38" s="146" t="s">
        <v>2579</v>
      </c>
      <c r="P38" s="137"/>
      <c r="Q38" s="117" t="s">
        <v>2421</v>
      </c>
    </row>
    <row r="39" spans="1:17" ht="18" x14ac:dyDescent="0.25">
      <c r="A39" s="119" t="str">
        <f>VLOOKUP(E39,'LISTADO ATM'!$A$2:$C$900,3,0)</f>
        <v>DISTRITO NACIONAL</v>
      </c>
      <c r="B39" s="132" t="s">
        <v>2620</v>
      </c>
      <c r="C39" s="118">
        <v>44313.655960648146</v>
      </c>
      <c r="D39" s="118" t="s">
        <v>2182</v>
      </c>
      <c r="E39" s="120">
        <v>160</v>
      </c>
      <c r="F39" s="146" t="str">
        <f>VLOOKUP(E39,VIP!$A$2:$O12928,2,0)</f>
        <v>DRBR160</v>
      </c>
      <c r="G39" s="119" t="str">
        <f>VLOOKUP(E39,'LISTADO ATM'!$A$2:$B$899,2,0)</f>
        <v xml:space="preserve">ATM Oficina Herrera </v>
      </c>
      <c r="H39" s="119" t="str">
        <f>VLOOKUP(E39,VIP!$A$2:$O17849,7,FALSE)</f>
        <v>Si</v>
      </c>
      <c r="I39" s="119" t="str">
        <f>VLOOKUP(E39,VIP!$A$2:$O9814,8,FALSE)</f>
        <v>Si</v>
      </c>
      <c r="J39" s="119" t="str">
        <f>VLOOKUP(E39,VIP!$A$2:$O9764,8,FALSE)</f>
        <v>Si</v>
      </c>
      <c r="K39" s="119" t="str">
        <f>VLOOKUP(E39,VIP!$A$2:$O13338,6,0)</f>
        <v>NO</v>
      </c>
      <c r="L39" s="143" t="s">
        <v>2221</v>
      </c>
      <c r="M39" s="117" t="s">
        <v>2458</v>
      </c>
      <c r="N39" s="117" t="s">
        <v>2465</v>
      </c>
      <c r="O39" s="146" t="s">
        <v>2467</v>
      </c>
      <c r="P39" s="137"/>
      <c r="Q39" s="117" t="s">
        <v>2221</v>
      </c>
    </row>
    <row r="40" spans="1:17" ht="18" x14ac:dyDescent="0.25">
      <c r="A40" s="119" t="str">
        <f>VLOOKUP(E40,'LISTADO ATM'!$A$2:$C$900,3,0)</f>
        <v>DISTRITO NACIONAL</v>
      </c>
      <c r="B40" s="132" t="s">
        <v>2621</v>
      </c>
      <c r="C40" s="118">
        <v>44313.655486111114</v>
      </c>
      <c r="D40" s="118" t="s">
        <v>2485</v>
      </c>
      <c r="E40" s="120">
        <v>545</v>
      </c>
      <c r="F40" s="146" t="str">
        <f>VLOOKUP(E40,VIP!$A$2:$O12929,2,0)</f>
        <v>DRBR995</v>
      </c>
      <c r="G40" s="119" t="str">
        <f>VLOOKUP(E40,'LISTADO ATM'!$A$2:$B$899,2,0)</f>
        <v xml:space="preserve">ATM Oficina Isabel La Católica II  </v>
      </c>
      <c r="H40" s="119" t="str">
        <f>VLOOKUP(E40,VIP!$A$2:$O17850,7,FALSE)</f>
        <v>Si</v>
      </c>
      <c r="I40" s="119" t="str">
        <f>VLOOKUP(E40,VIP!$A$2:$O9815,8,FALSE)</f>
        <v>Si</v>
      </c>
      <c r="J40" s="119" t="str">
        <f>VLOOKUP(E40,VIP!$A$2:$O9765,8,FALSE)</f>
        <v>Si</v>
      </c>
      <c r="K40" s="119" t="str">
        <f>VLOOKUP(E40,VIP!$A$2:$O13339,6,0)</f>
        <v>NO</v>
      </c>
      <c r="L40" s="143" t="s">
        <v>2517</v>
      </c>
      <c r="M40" s="117" t="s">
        <v>2458</v>
      </c>
      <c r="N40" s="117" t="s">
        <v>2465</v>
      </c>
      <c r="O40" s="146" t="s">
        <v>2486</v>
      </c>
      <c r="P40" s="137"/>
      <c r="Q40" s="117" t="s">
        <v>2517</v>
      </c>
    </row>
    <row r="41" spans="1:17" ht="18" x14ac:dyDescent="0.25">
      <c r="A41" s="119" t="str">
        <f>VLOOKUP(E41,'LISTADO ATM'!$A$2:$C$900,3,0)</f>
        <v>DISTRITO NACIONAL</v>
      </c>
      <c r="B41" s="132" t="s">
        <v>2622</v>
      </c>
      <c r="C41" s="118">
        <v>44313.655069444445</v>
      </c>
      <c r="D41" s="118" t="s">
        <v>2182</v>
      </c>
      <c r="E41" s="120">
        <v>938</v>
      </c>
      <c r="F41" s="146" t="str">
        <f>VLOOKUP(E41,VIP!$A$2:$O12930,2,0)</f>
        <v>DRBR938</v>
      </c>
      <c r="G41" s="119" t="str">
        <f>VLOOKUP(E41,'LISTADO ATM'!$A$2:$B$899,2,0)</f>
        <v xml:space="preserve">ATM Autobanco Oficina Filadelfia Plaza </v>
      </c>
      <c r="H41" s="119" t="str">
        <f>VLOOKUP(E41,VIP!$A$2:$O17851,7,FALSE)</f>
        <v>Si</v>
      </c>
      <c r="I41" s="119" t="str">
        <f>VLOOKUP(E41,VIP!$A$2:$O9816,8,FALSE)</f>
        <v>Si</v>
      </c>
      <c r="J41" s="119" t="str">
        <f>VLOOKUP(E41,VIP!$A$2:$O9766,8,FALSE)</f>
        <v>Si</v>
      </c>
      <c r="K41" s="119" t="str">
        <f>VLOOKUP(E41,VIP!$A$2:$O13340,6,0)</f>
        <v>NO</v>
      </c>
      <c r="L41" s="143" t="s">
        <v>2221</v>
      </c>
      <c r="M41" s="117" t="s">
        <v>2458</v>
      </c>
      <c r="N41" s="117" t="s">
        <v>2465</v>
      </c>
      <c r="O41" s="146" t="s">
        <v>2467</v>
      </c>
      <c r="P41" s="137"/>
      <c r="Q41" s="117" t="s">
        <v>2221</v>
      </c>
    </row>
    <row r="42" spans="1:17" ht="18" x14ac:dyDescent="0.25">
      <c r="A42" s="119" t="str">
        <f>VLOOKUP(E42,'LISTADO ATM'!$A$2:$C$900,3,0)</f>
        <v>ESTE</v>
      </c>
      <c r="B42" s="132" t="s">
        <v>2623</v>
      </c>
      <c r="C42" s="118">
        <v>44313.630914351852</v>
      </c>
      <c r="D42" s="118" t="s">
        <v>2182</v>
      </c>
      <c r="E42" s="120">
        <v>427</v>
      </c>
      <c r="F42" s="146" t="str">
        <f>VLOOKUP(E42,VIP!$A$2:$O12931,2,0)</f>
        <v>DRBR427</v>
      </c>
      <c r="G42" s="119" t="str">
        <f>VLOOKUP(E42,'LISTADO ATM'!$A$2:$B$899,2,0)</f>
        <v xml:space="preserve">ATM Almacenes Iberia (Hato Mayor) </v>
      </c>
      <c r="H42" s="119" t="str">
        <f>VLOOKUP(E42,VIP!$A$2:$O17852,7,FALSE)</f>
        <v>Si</v>
      </c>
      <c r="I42" s="119" t="str">
        <f>VLOOKUP(E42,VIP!$A$2:$O9817,8,FALSE)</f>
        <v>Si</v>
      </c>
      <c r="J42" s="119" t="str">
        <f>VLOOKUP(E42,VIP!$A$2:$O9767,8,FALSE)</f>
        <v>Si</v>
      </c>
      <c r="K42" s="119" t="str">
        <f>VLOOKUP(E42,VIP!$A$2:$O13341,6,0)</f>
        <v>NO</v>
      </c>
      <c r="L42" s="143" t="s">
        <v>2221</v>
      </c>
      <c r="M42" s="117" t="s">
        <v>2458</v>
      </c>
      <c r="N42" s="117" t="s">
        <v>2465</v>
      </c>
      <c r="O42" s="146" t="s">
        <v>2467</v>
      </c>
      <c r="P42" s="137"/>
      <c r="Q42" s="117" t="s">
        <v>2221</v>
      </c>
    </row>
    <row r="43" spans="1:17" ht="18" x14ac:dyDescent="0.25">
      <c r="A43" s="119" t="str">
        <f>VLOOKUP(E43,'LISTADO ATM'!$A$2:$C$900,3,0)</f>
        <v>DISTRITO NACIONAL</v>
      </c>
      <c r="B43" s="132" t="s">
        <v>2624</v>
      </c>
      <c r="C43" s="118">
        <v>44313.609930555554</v>
      </c>
      <c r="D43" s="118" t="s">
        <v>2182</v>
      </c>
      <c r="E43" s="120">
        <v>943</v>
      </c>
      <c r="F43" s="146" t="str">
        <f>VLOOKUP(E43,VIP!$A$2:$O12932,2,0)</f>
        <v>DRBR16K</v>
      </c>
      <c r="G43" s="119" t="str">
        <f>VLOOKUP(E43,'LISTADO ATM'!$A$2:$B$899,2,0)</f>
        <v xml:space="preserve">ATM Oficina Tránsito Terreste </v>
      </c>
      <c r="H43" s="119" t="str">
        <f>VLOOKUP(E43,VIP!$A$2:$O17853,7,FALSE)</f>
        <v>Si</v>
      </c>
      <c r="I43" s="119" t="str">
        <f>VLOOKUP(E43,VIP!$A$2:$O9818,8,FALSE)</f>
        <v>Si</v>
      </c>
      <c r="J43" s="119" t="str">
        <f>VLOOKUP(E43,VIP!$A$2:$O9768,8,FALSE)</f>
        <v>Si</v>
      </c>
      <c r="K43" s="119" t="str">
        <f>VLOOKUP(E43,VIP!$A$2:$O13342,6,0)</f>
        <v>NO</v>
      </c>
      <c r="L43" s="143" t="s">
        <v>2221</v>
      </c>
      <c r="M43" s="117" t="s">
        <v>2458</v>
      </c>
      <c r="N43" s="117" t="s">
        <v>2465</v>
      </c>
      <c r="O43" s="146" t="s">
        <v>2467</v>
      </c>
      <c r="P43" s="137"/>
      <c r="Q43" s="117" t="s">
        <v>2221</v>
      </c>
    </row>
    <row r="44" spans="1:17" ht="18" x14ac:dyDescent="0.25">
      <c r="A44" s="119" t="str">
        <f>VLOOKUP(E44,'LISTADO ATM'!$A$2:$C$900,3,0)</f>
        <v>DISTRITO NACIONAL</v>
      </c>
      <c r="B44" s="132" t="s">
        <v>2625</v>
      </c>
      <c r="C44" s="118">
        <v>44313.609571759262</v>
      </c>
      <c r="D44" s="118" t="s">
        <v>2182</v>
      </c>
      <c r="E44" s="120">
        <v>915</v>
      </c>
      <c r="F44" s="146" t="str">
        <f>VLOOKUP(E44,VIP!$A$2:$O12933,2,0)</f>
        <v>DRBR24F</v>
      </c>
      <c r="G44" s="119" t="str">
        <f>VLOOKUP(E44,'LISTADO ATM'!$A$2:$B$899,2,0)</f>
        <v xml:space="preserve">ATM Multicentro La Sirena Aut. Duarte </v>
      </c>
      <c r="H44" s="119" t="str">
        <f>VLOOKUP(E44,VIP!$A$2:$O17854,7,FALSE)</f>
        <v>Si</v>
      </c>
      <c r="I44" s="119" t="str">
        <f>VLOOKUP(E44,VIP!$A$2:$O9819,8,FALSE)</f>
        <v>Si</v>
      </c>
      <c r="J44" s="119" t="str">
        <f>VLOOKUP(E44,VIP!$A$2:$O9769,8,FALSE)</f>
        <v>Si</v>
      </c>
      <c r="K44" s="119" t="str">
        <f>VLOOKUP(E44,VIP!$A$2:$O13343,6,0)</f>
        <v>SI</v>
      </c>
      <c r="L44" s="143" t="s">
        <v>2221</v>
      </c>
      <c r="M44" s="117" t="s">
        <v>2458</v>
      </c>
      <c r="N44" s="117" t="s">
        <v>2465</v>
      </c>
      <c r="O44" s="146" t="s">
        <v>2467</v>
      </c>
      <c r="P44" s="137"/>
      <c r="Q44" s="117" t="s">
        <v>2221</v>
      </c>
    </row>
    <row r="45" spans="1:17" ht="18" x14ac:dyDescent="0.25">
      <c r="A45" s="119" t="str">
        <f>VLOOKUP(E45,'LISTADO ATM'!$A$2:$C$900,3,0)</f>
        <v>SUR</v>
      </c>
      <c r="B45" s="132" t="s">
        <v>2626</v>
      </c>
      <c r="C45" s="118">
        <v>44313.587245370371</v>
      </c>
      <c r="D45" s="118" t="s">
        <v>2182</v>
      </c>
      <c r="E45" s="120">
        <v>616</v>
      </c>
      <c r="F45" s="146" t="str">
        <f>VLOOKUP(E45,VIP!$A$2:$O12936,2,0)</f>
        <v>DRBR187</v>
      </c>
      <c r="G45" s="119" t="str">
        <f>VLOOKUP(E45,'LISTADO ATM'!$A$2:$B$899,2,0)</f>
        <v xml:space="preserve">ATM 5ta. Brigada Barahona </v>
      </c>
      <c r="H45" s="119" t="str">
        <f>VLOOKUP(E45,VIP!$A$2:$O17857,7,FALSE)</f>
        <v>Si</v>
      </c>
      <c r="I45" s="119" t="str">
        <f>VLOOKUP(E45,VIP!$A$2:$O9822,8,FALSE)</f>
        <v>Si</v>
      </c>
      <c r="J45" s="119" t="str">
        <f>VLOOKUP(E45,VIP!$A$2:$O9772,8,FALSE)</f>
        <v>Si</v>
      </c>
      <c r="K45" s="119" t="str">
        <f>VLOOKUP(E45,VIP!$A$2:$O13346,6,0)</f>
        <v>NO</v>
      </c>
      <c r="L45" s="143" t="s">
        <v>2221</v>
      </c>
      <c r="M45" s="117" t="s">
        <v>2458</v>
      </c>
      <c r="N45" s="117" t="s">
        <v>2465</v>
      </c>
      <c r="O45" s="146" t="s">
        <v>2467</v>
      </c>
      <c r="P45" s="137"/>
      <c r="Q45" s="117" t="s">
        <v>2221</v>
      </c>
    </row>
    <row r="46" spans="1:17" ht="18" x14ac:dyDescent="0.25">
      <c r="A46" s="119" t="str">
        <f>VLOOKUP(E46,'LISTADO ATM'!$A$2:$C$900,3,0)</f>
        <v>SUR</v>
      </c>
      <c r="B46" s="132" t="s">
        <v>2627</v>
      </c>
      <c r="C46" s="118">
        <v>44313.585416666669</v>
      </c>
      <c r="D46" s="118" t="s">
        <v>2182</v>
      </c>
      <c r="E46" s="120">
        <v>311</v>
      </c>
      <c r="F46" s="146" t="str">
        <f>VLOOKUP(E46,VIP!$A$2:$O12937,2,0)</f>
        <v>DRBR381</v>
      </c>
      <c r="G46" s="119" t="str">
        <f>VLOOKUP(E46,'LISTADO ATM'!$A$2:$B$899,2,0)</f>
        <v>ATM Plaza Eroski</v>
      </c>
      <c r="H46" s="119" t="str">
        <f>VLOOKUP(E46,VIP!$A$2:$O17858,7,FALSE)</f>
        <v>Si</v>
      </c>
      <c r="I46" s="119" t="str">
        <f>VLOOKUP(E46,VIP!$A$2:$O9823,8,FALSE)</f>
        <v>Si</v>
      </c>
      <c r="J46" s="119" t="str">
        <f>VLOOKUP(E46,VIP!$A$2:$O9773,8,FALSE)</f>
        <v>Si</v>
      </c>
      <c r="K46" s="119" t="str">
        <f>VLOOKUP(E46,VIP!$A$2:$O13347,6,0)</f>
        <v>NO</v>
      </c>
      <c r="L46" s="143" t="s">
        <v>2424</v>
      </c>
      <c r="M46" s="117" t="s">
        <v>2458</v>
      </c>
      <c r="N46" s="117" t="s">
        <v>2465</v>
      </c>
      <c r="O46" s="146" t="s">
        <v>2467</v>
      </c>
      <c r="P46" s="137"/>
      <c r="Q46" s="117" t="s">
        <v>2424</v>
      </c>
    </row>
    <row r="47" spans="1:17" ht="18" x14ac:dyDescent="0.25">
      <c r="A47" s="119" t="str">
        <f>VLOOKUP(E47,'LISTADO ATM'!$A$2:$C$900,3,0)</f>
        <v>DISTRITO NACIONAL</v>
      </c>
      <c r="B47" s="132" t="s">
        <v>2599</v>
      </c>
      <c r="C47" s="118">
        <v>44313.544525462959</v>
      </c>
      <c r="D47" s="118" t="s">
        <v>2182</v>
      </c>
      <c r="E47" s="120">
        <v>623</v>
      </c>
      <c r="F47" s="146" t="str">
        <f>VLOOKUP(E47,VIP!$A$2:$O12909,2,0)</f>
        <v>DRBR623</v>
      </c>
      <c r="G47" s="119" t="str">
        <f>VLOOKUP(E47,'LISTADO ATM'!$A$2:$B$899,2,0)</f>
        <v xml:space="preserve">ATM Operaciones Especiales (Manoguayabo) </v>
      </c>
      <c r="H47" s="119" t="str">
        <f>VLOOKUP(E47,VIP!$A$2:$O17830,7,FALSE)</f>
        <v>Si</v>
      </c>
      <c r="I47" s="119" t="str">
        <f>VLOOKUP(E47,VIP!$A$2:$O9795,8,FALSE)</f>
        <v>Si</v>
      </c>
      <c r="J47" s="119" t="str">
        <f>VLOOKUP(E47,VIP!$A$2:$O9745,8,FALSE)</f>
        <v>Si</v>
      </c>
      <c r="K47" s="119" t="str">
        <f>VLOOKUP(E47,VIP!$A$2:$O13319,6,0)</f>
        <v>No</v>
      </c>
      <c r="L47" s="143" t="s">
        <v>2221</v>
      </c>
      <c r="M47" s="117" t="s">
        <v>2458</v>
      </c>
      <c r="N47" s="117" t="s">
        <v>2499</v>
      </c>
      <c r="O47" s="146" t="s">
        <v>2467</v>
      </c>
      <c r="P47" s="137"/>
      <c r="Q47" s="117" t="s">
        <v>2221</v>
      </c>
    </row>
    <row r="48" spans="1:17" ht="18" x14ac:dyDescent="0.25">
      <c r="A48" s="119" t="str">
        <f>VLOOKUP(E48,'LISTADO ATM'!$A$2:$C$900,3,0)</f>
        <v>DISTRITO NACIONAL</v>
      </c>
      <c r="B48" s="132" t="s">
        <v>2600</v>
      </c>
      <c r="C48" s="118">
        <v>44313.543298611112</v>
      </c>
      <c r="D48" s="118" t="s">
        <v>2182</v>
      </c>
      <c r="E48" s="120">
        <v>517</v>
      </c>
      <c r="F48" s="146" t="str">
        <f>VLOOKUP(E48,VIP!$A$2:$O12911,2,0)</f>
        <v>DRBR517</v>
      </c>
      <c r="G48" s="119" t="str">
        <f>VLOOKUP(E48,'LISTADO ATM'!$A$2:$B$899,2,0)</f>
        <v xml:space="preserve">ATM Autobanco Oficina Sans Soucí </v>
      </c>
      <c r="H48" s="119" t="str">
        <f>VLOOKUP(E48,VIP!$A$2:$O17832,7,FALSE)</f>
        <v>Si</v>
      </c>
      <c r="I48" s="119" t="str">
        <f>VLOOKUP(E48,VIP!$A$2:$O9797,8,FALSE)</f>
        <v>Si</v>
      </c>
      <c r="J48" s="119" t="str">
        <f>VLOOKUP(E48,VIP!$A$2:$O9747,8,FALSE)</f>
        <v>Si</v>
      </c>
      <c r="K48" s="119" t="str">
        <f>VLOOKUP(E48,VIP!$A$2:$O13321,6,0)</f>
        <v>SI</v>
      </c>
      <c r="L48" s="143" t="s">
        <v>2221</v>
      </c>
      <c r="M48" s="117" t="s">
        <v>2458</v>
      </c>
      <c r="N48" s="117" t="s">
        <v>2499</v>
      </c>
      <c r="O48" s="146" t="s">
        <v>2467</v>
      </c>
      <c r="P48" s="137"/>
      <c r="Q48" s="117" t="s">
        <v>2221</v>
      </c>
    </row>
    <row r="49" spans="1:17" ht="18" x14ac:dyDescent="0.25">
      <c r="A49" s="119" t="str">
        <f>VLOOKUP(E49,'LISTADO ATM'!$A$2:$C$900,3,0)</f>
        <v>DISTRITO NACIONAL</v>
      </c>
      <c r="B49" s="132" t="s">
        <v>2601</v>
      </c>
      <c r="C49" s="118">
        <v>44313.541805555556</v>
      </c>
      <c r="D49" s="118" t="s">
        <v>2182</v>
      </c>
      <c r="E49" s="120">
        <v>232</v>
      </c>
      <c r="F49" s="146" t="str">
        <f>VLOOKUP(E49,VIP!$A$2:$O12913,2,0)</f>
        <v>DRBR232</v>
      </c>
      <c r="G49" s="119" t="str">
        <f>VLOOKUP(E49,'LISTADO ATM'!$A$2:$B$899,2,0)</f>
        <v xml:space="preserve">ATM S/M Nacional Charles de Gaulle </v>
      </c>
      <c r="H49" s="119" t="str">
        <f>VLOOKUP(E49,VIP!$A$2:$O17834,7,FALSE)</f>
        <v>Si</v>
      </c>
      <c r="I49" s="119" t="str">
        <f>VLOOKUP(E49,VIP!$A$2:$O9799,8,FALSE)</f>
        <v>Si</v>
      </c>
      <c r="J49" s="119" t="str">
        <f>VLOOKUP(E49,VIP!$A$2:$O9749,8,FALSE)</f>
        <v>Si</v>
      </c>
      <c r="K49" s="119" t="str">
        <f>VLOOKUP(E49,VIP!$A$2:$O13323,6,0)</f>
        <v>SI</v>
      </c>
      <c r="L49" s="143" t="s">
        <v>2221</v>
      </c>
      <c r="M49" s="117" t="s">
        <v>2458</v>
      </c>
      <c r="N49" s="117" t="s">
        <v>2499</v>
      </c>
      <c r="O49" s="146" t="s">
        <v>2467</v>
      </c>
      <c r="P49" s="137"/>
      <c r="Q49" s="117" t="s">
        <v>2221</v>
      </c>
    </row>
    <row r="50" spans="1:17" ht="18" x14ac:dyDescent="0.25">
      <c r="A50" s="119" t="str">
        <f>VLOOKUP(E50,'LISTADO ATM'!$A$2:$C$900,3,0)</f>
        <v>DISTRITO NACIONAL</v>
      </c>
      <c r="B50" s="132" t="s">
        <v>2602</v>
      </c>
      <c r="C50" s="118">
        <v>44313.526261574072</v>
      </c>
      <c r="D50" s="118" t="s">
        <v>2182</v>
      </c>
      <c r="E50" s="120">
        <v>515</v>
      </c>
      <c r="F50" s="146" t="str">
        <f>VLOOKUP(E50,VIP!$A$2:$O12914,2,0)</f>
        <v>DRBR515</v>
      </c>
      <c r="G50" s="119" t="str">
        <f>VLOOKUP(E50,'LISTADO ATM'!$A$2:$B$899,2,0)</f>
        <v xml:space="preserve">ATM Oficina Agora Mall I </v>
      </c>
      <c r="H50" s="119" t="str">
        <f>VLOOKUP(E50,VIP!$A$2:$O17835,7,FALSE)</f>
        <v>Si</v>
      </c>
      <c r="I50" s="119" t="str">
        <f>VLOOKUP(E50,VIP!$A$2:$O9800,8,FALSE)</f>
        <v>Si</v>
      </c>
      <c r="J50" s="119" t="str">
        <f>VLOOKUP(E50,VIP!$A$2:$O9750,8,FALSE)</f>
        <v>Si</v>
      </c>
      <c r="K50" s="119" t="str">
        <f>VLOOKUP(E50,VIP!$A$2:$O13324,6,0)</f>
        <v>SI</v>
      </c>
      <c r="L50" s="143" t="s">
        <v>2481</v>
      </c>
      <c r="M50" s="117" t="s">
        <v>2458</v>
      </c>
      <c r="N50" s="117" t="s">
        <v>2499</v>
      </c>
      <c r="O50" s="146" t="s">
        <v>2467</v>
      </c>
      <c r="P50" s="137"/>
      <c r="Q50" s="117" t="s">
        <v>2481</v>
      </c>
    </row>
    <row r="51" spans="1:17" ht="18" x14ac:dyDescent="0.25">
      <c r="A51" s="119" t="str">
        <f>VLOOKUP(E51,'LISTADO ATM'!$A$2:$C$900,3,0)</f>
        <v>DISTRITO NACIONAL</v>
      </c>
      <c r="B51" s="132" t="s">
        <v>2603</v>
      </c>
      <c r="C51" s="118">
        <v>44313.525555555556</v>
      </c>
      <c r="D51" s="118" t="s">
        <v>2182</v>
      </c>
      <c r="E51" s="120">
        <v>761</v>
      </c>
      <c r="F51" s="146" t="str">
        <f>VLOOKUP(E51,VIP!$A$2:$O12915,2,0)</f>
        <v>DRBR761</v>
      </c>
      <c r="G51" s="119" t="str">
        <f>VLOOKUP(E51,'LISTADO ATM'!$A$2:$B$899,2,0)</f>
        <v xml:space="preserve">ATM ISSPOL </v>
      </c>
      <c r="H51" s="119" t="str">
        <f>VLOOKUP(E51,VIP!$A$2:$O17836,7,FALSE)</f>
        <v>Si</v>
      </c>
      <c r="I51" s="119" t="str">
        <f>VLOOKUP(E51,VIP!$A$2:$O9801,8,FALSE)</f>
        <v>Si</v>
      </c>
      <c r="J51" s="119" t="str">
        <f>VLOOKUP(E51,VIP!$A$2:$O9751,8,FALSE)</f>
        <v>Si</v>
      </c>
      <c r="K51" s="119" t="str">
        <f>VLOOKUP(E51,VIP!$A$2:$O13325,6,0)</f>
        <v>NO</v>
      </c>
      <c r="L51" s="143" t="s">
        <v>2221</v>
      </c>
      <c r="M51" s="117" t="s">
        <v>2458</v>
      </c>
      <c r="N51" s="117" t="s">
        <v>2499</v>
      </c>
      <c r="O51" s="146" t="s">
        <v>2467</v>
      </c>
      <c r="P51" s="137"/>
      <c r="Q51" s="117" t="s">
        <v>2221</v>
      </c>
    </row>
    <row r="52" spans="1:17" ht="18" x14ac:dyDescent="0.25">
      <c r="A52" s="119" t="str">
        <f>VLOOKUP(E52,'LISTADO ATM'!$A$2:$C$900,3,0)</f>
        <v>SUR</v>
      </c>
      <c r="B52" s="132" t="s">
        <v>2604</v>
      </c>
      <c r="C52" s="118">
        <v>44313.459664351853</v>
      </c>
      <c r="D52" s="118" t="s">
        <v>2182</v>
      </c>
      <c r="E52" s="120">
        <v>677</v>
      </c>
      <c r="F52" s="146" t="str">
        <f>VLOOKUP(E52,VIP!$A$2:$O12922,2,0)</f>
        <v>DRBR677</v>
      </c>
      <c r="G52" s="119" t="str">
        <f>VLOOKUP(E52,'LISTADO ATM'!$A$2:$B$899,2,0)</f>
        <v>ATM PBG Villa Jaragua</v>
      </c>
      <c r="H52" s="119" t="str">
        <f>VLOOKUP(E52,VIP!$A$2:$O17843,7,FALSE)</f>
        <v>Si</v>
      </c>
      <c r="I52" s="119" t="str">
        <f>VLOOKUP(E52,VIP!$A$2:$O9808,8,FALSE)</f>
        <v>Si</v>
      </c>
      <c r="J52" s="119" t="str">
        <f>VLOOKUP(E52,VIP!$A$2:$O9758,8,FALSE)</f>
        <v>Si</v>
      </c>
      <c r="K52" s="119" t="str">
        <f>VLOOKUP(E52,VIP!$A$2:$O13332,6,0)</f>
        <v>SI</v>
      </c>
      <c r="L52" s="143" t="s">
        <v>2221</v>
      </c>
      <c r="M52" s="117" t="s">
        <v>2458</v>
      </c>
      <c r="N52" s="117" t="s">
        <v>2499</v>
      </c>
      <c r="O52" s="146" t="s">
        <v>2467</v>
      </c>
      <c r="P52" s="137"/>
      <c r="Q52" s="117" t="s">
        <v>2221</v>
      </c>
    </row>
    <row r="53" spans="1:17" ht="18" x14ac:dyDescent="0.25">
      <c r="A53" s="119" t="str">
        <f>VLOOKUP(E53,'LISTADO ATM'!$A$2:$C$900,3,0)</f>
        <v>DISTRITO NACIONAL</v>
      </c>
      <c r="B53" s="132" t="s">
        <v>2598</v>
      </c>
      <c r="C53" s="118">
        <v>44313.453113425923</v>
      </c>
      <c r="D53" s="118" t="s">
        <v>2182</v>
      </c>
      <c r="E53" s="120">
        <v>113</v>
      </c>
      <c r="F53" s="146" t="str">
        <f>VLOOKUP(E53,VIP!$A$2:$O12906,2,0)</f>
        <v>DRBR113</v>
      </c>
      <c r="G53" s="119" t="str">
        <f>VLOOKUP(E53,'LISTADO ATM'!$A$2:$B$899,2,0)</f>
        <v xml:space="preserve">ATM Autoservicio Atalaya del Mar </v>
      </c>
      <c r="H53" s="119" t="str">
        <f>VLOOKUP(E53,VIP!$A$2:$O17827,7,FALSE)</f>
        <v>Si</v>
      </c>
      <c r="I53" s="119" t="str">
        <f>VLOOKUP(E53,VIP!$A$2:$O9792,8,FALSE)</f>
        <v>No</v>
      </c>
      <c r="J53" s="119" t="str">
        <f>VLOOKUP(E53,VIP!$A$2:$O9742,8,FALSE)</f>
        <v>No</v>
      </c>
      <c r="K53" s="119" t="str">
        <f>VLOOKUP(E53,VIP!$A$2:$O13316,6,0)</f>
        <v>NO</v>
      </c>
      <c r="L53" s="143" t="s">
        <v>2221</v>
      </c>
      <c r="M53" s="117" t="s">
        <v>2458</v>
      </c>
      <c r="N53" s="117" t="s">
        <v>2499</v>
      </c>
      <c r="O53" s="146" t="s">
        <v>2467</v>
      </c>
      <c r="P53" s="137"/>
      <c r="Q53" s="117" t="s">
        <v>2221</v>
      </c>
    </row>
    <row r="54" spans="1:17" ht="18" x14ac:dyDescent="0.25">
      <c r="A54" s="119" t="str">
        <f>VLOOKUP(E54,'LISTADO ATM'!$A$2:$C$900,3,0)</f>
        <v>DISTRITO NACIONAL</v>
      </c>
      <c r="B54" s="132" t="s">
        <v>2596</v>
      </c>
      <c r="C54" s="118">
        <v>44313.439305555556</v>
      </c>
      <c r="D54" s="118" t="s">
        <v>2182</v>
      </c>
      <c r="E54" s="120">
        <v>10</v>
      </c>
      <c r="F54" s="146" t="str">
        <f>VLOOKUP(E54,VIP!$A$2:$O12887,2,0)</f>
        <v>DRBR010</v>
      </c>
      <c r="G54" s="119" t="str">
        <f>VLOOKUP(E54,'LISTADO ATM'!$A$2:$B$899,2,0)</f>
        <v xml:space="preserve">ATM Ministerio Salud Pública </v>
      </c>
      <c r="H54" s="119" t="str">
        <f>VLOOKUP(E54,VIP!$A$2:$O17808,7,FALSE)</f>
        <v>Si</v>
      </c>
      <c r="I54" s="119" t="str">
        <f>VLOOKUP(E54,VIP!$A$2:$O9773,8,FALSE)</f>
        <v>Si</v>
      </c>
      <c r="J54" s="119" t="str">
        <f>VLOOKUP(E54,VIP!$A$2:$O9723,8,FALSE)</f>
        <v>Si</v>
      </c>
      <c r="K54" s="119" t="str">
        <f>VLOOKUP(E54,VIP!$A$2:$O13297,6,0)</f>
        <v>NO</v>
      </c>
      <c r="L54" s="143" t="s">
        <v>2221</v>
      </c>
      <c r="M54" s="117" t="s">
        <v>2458</v>
      </c>
      <c r="N54" s="117" t="s">
        <v>2465</v>
      </c>
      <c r="O54" s="146" t="s">
        <v>2467</v>
      </c>
      <c r="P54" s="137"/>
      <c r="Q54" s="117" t="s">
        <v>2221</v>
      </c>
    </row>
    <row r="55" spans="1:17" ht="18" x14ac:dyDescent="0.25">
      <c r="A55" s="119" t="str">
        <f>VLOOKUP(E55,'LISTADO ATM'!$A$2:$C$900,3,0)</f>
        <v>DISTRITO NACIONAL</v>
      </c>
      <c r="B55" s="132" t="s">
        <v>2597</v>
      </c>
      <c r="C55" s="118">
        <v>44313.355057870373</v>
      </c>
      <c r="D55" s="118" t="s">
        <v>2461</v>
      </c>
      <c r="E55" s="120">
        <v>908</v>
      </c>
      <c r="F55" s="146" t="str">
        <f>VLOOKUP(E55,VIP!$A$2:$O12895,2,0)</f>
        <v>DRBR16D</v>
      </c>
      <c r="G55" s="119" t="str">
        <f>VLOOKUP(E55,'LISTADO ATM'!$A$2:$B$899,2,0)</f>
        <v xml:space="preserve">ATM Oficina Plaza Botánika </v>
      </c>
      <c r="H55" s="119" t="str">
        <f>VLOOKUP(E55,VIP!$A$2:$O17816,7,FALSE)</f>
        <v>Si</v>
      </c>
      <c r="I55" s="119" t="str">
        <f>VLOOKUP(E55,VIP!$A$2:$O9781,8,FALSE)</f>
        <v>Si</v>
      </c>
      <c r="J55" s="119" t="str">
        <f>VLOOKUP(E55,VIP!$A$2:$O9731,8,FALSE)</f>
        <v>Si</v>
      </c>
      <c r="K55" s="119" t="str">
        <f>VLOOKUP(E55,VIP!$A$2:$O13305,6,0)</f>
        <v>NO</v>
      </c>
      <c r="L55" s="143" t="s">
        <v>2452</v>
      </c>
      <c r="M55" s="117" t="s">
        <v>2458</v>
      </c>
      <c r="N55" s="117" t="s">
        <v>2465</v>
      </c>
      <c r="O55" s="146" t="s">
        <v>2466</v>
      </c>
      <c r="P55" s="137"/>
      <c r="Q55" s="117" t="s">
        <v>2583</v>
      </c>
    </row>
    <row r="56" spans="1:17" ht="18" x14ac:dyDescent="0.25">
      <c r="A56" s="119" t="str">
        <f>VLOOKUP(E56,'LISTADO ATM'!$A$2:$C$900,3,0)</f>
        <v>DISTRITO NACIONAL</v>
      </c>
      <c r="B56" s="132" t="s">
        <v>2593</v>
      </c>
      <c r="C56" s="118">
        <v>44312.928263888891</v>
      </c>
      <c r="D56" s="118" t="s">
        <v>2461</v>
      </c>
      <c r="E56" s="120">
        <v>486</v>
      </c>
      <c r="F56" s="146" t="str">
        <f>VLOOKUP(E56,VIP!$A$2:$O12883,2,0)</f>
        <v>DRBR486</v>
      </c>
      <c r="G56" s="119" t="str">
        <f>VLOOKUP(E56,'LISTADO ATM'!$A$2:$B$899,2,0)</f>
        <v xml:space="preserve">ATM Olé La Caleta </v>
      </c>
      <c r="H56" s="119" t="str">
        <f>VLOOKUP(E56,VIP!$A$2:$O17804,7,FALSE)</f>
        <v>Si</v>
      </c>
      <c r="I56" s="119" t="str">
        <f>VLOOKUP(E56,VIP!$A$2:$O9769,8,FALSE)</f>
        <v>Si</v>
      </c>
      <c r="J56" s="119" t="str">
        <f>VLOOKUP(E56,VIP!$A$2:$O9719,8,FALSE)</f>
        <v>Si</v>
      </c>
      <c r="K56" s="119" t="str">
        <f>VLOOKUP(E56,VIP!$A$2:$O13293,6,0)</f>
        <v>NO</v>
      </c>
      <c r="L56" s="143" t="s">
        <v>2421</v>
      </c>
      <c r="M56" s="117" t="s">
        <v>2458</v>
      </c>
      <c r="N56" s="117" t="s">
        <v>2465</v>
      </c>
      <c r="O56" s="146" t="s">
        <v>2466</v>
      </c>
      <c r="P56" s="137"/>
      <c r="Q56" s="117" t="s">
        <v>2421</v>
      </c>
    </row>
    <row r="57" spans="1:17" ht="18" x14ac:dyDescent="0.25">
      <c r="A57" s="119" t="str">
        <f>VLOOKUP(E57,'LISTADO ATM'!$A$2:$C$900,3,0)</f>
        <v>DISTRITO NACIONAL</v>
      </c>
      <c r="B57" s="132" t="s">
        <v>2594</v>
      </c>
      <c r="C57" s="118">
        <v>44312.91302083333</v>
      </c>
      <c r="D57" s="118" t="s">
        <v>2182</v>
      </c>
      <c r="E57" s="120">
        <v>670</v>
      </c>
      <c r="F57" s="146" t="str">
        <f>VLOOKUP(E57,VIP!$A$2:$O12890,2,0)</f>
        <v>DRBR670</v>
      </c>
      <c r="G57" s="119" t="str">
        <f>VLOOKUP(E57,'LISTADO ATM'!$A$2:$B$899,2,0)</f>
        <v>ATM Estación Texaco Algodón</v>
      </c>
      <c r="H57" s="119" t="str">
        <f>VLOOKUP(E57,VIP!$A$2:$O17811,7,FALSE)</f>
        <v>Si</v>
      </c>
      <c r="I57" s="119" t="str">
        <f>VLOOKUP(E57,VIP!$A$2:$O9776,8,FALSE)</f>
        <v>Si</v>
      </c>
      <c r="J57" s="119" t="str">
        <f>VLOOKUP(E57,VIP!$A$2:$O9726,8,FALSE)</f>
        <v>Si</v>
      </c>
      <c r="K57" s="119" t="str">
        <f>VLOOKUP(E57,VIP!$A$2:$O13300,6,0)</f>
        <v>NO</v>
      </c>
      <c r="L57" s="143" t="s">
        <v>2221</v>
      </c>
      <c r="M57" s="117" t="s">
        <v>2458</v>
      </c>
      <c r="N57" s="117" t="s">
        <v>2465</v>
      </c>
      <c r="O57" s="146" t="s">
        <v>2467</v>
      </c>
      <c r="P57" s="137"/>
      <c r="Q57" s="117" t="s">
        <v>2221</v>
      </c>
    </row>
    <row r="58" spans="1:17" ht="18" x14ac:dyDescent="0.25">
      <c r="A58" s="119" t="str">
        <f>VLOOKUP(E58,'LISTADO ATM'!$A$2:$C$900,3,0)</f>
        <v>DISTRITO NACIONAL</v>
      </c>
      <c r="B58" s="132" t="s">
        <v>2595</v>
      </c>
      <c r="C58" s="118">
        <v>44312.909131944441</v>
      </c>
      <c r="D58" s="118" t="s">
        <v>2182</v>
      </c>
      <c r="E58" s="120">
        <v>642</v>
      </c>
      <c r="F58" s="146" t="str">
        <f>VLOOKUP(E58,VIP!$A$2:$O12894,2,0)</f>
        <v>DRBR24O</v>
      </c>
      <c r="G58" s="119" t="str">
        <f>VLOOKUP(E58,'LISTADO ATM'!$A$2:$B$899,2,0)</f>
        <v xml:space="preserve">ATM OMSA Sto. Dgo. </v>
      </c>
      <c r="H58" s="119" t="str">
        <f>VLOOKUP(E58,VIP!$A$2:$O17815,7,FALSE)</f>
        <v>Si</v>
      </c>
      <c r="I58" s="119" t="str">
        <f>VLOOKUP(E58,VIP!$A$2:$O9780,8,FALSE)</f>
        <v>Si</v>
      </c>
      <c r="J58" s="119" t="str">
        <f>VLOOKUP(E58,VIP!$A$2:$O9730,8,FALSE)</f>
        <v>Si</v>
      </c>
      <c r="K58" s="119" t="str">
        <f>VLOOKUP(E58,VIP!$A$2:$O13304,6,0)</f>
        <v>NO</v>
      </c>
      <c r="L58" s="143" t="s">
        <v>2221</v>
      </c>
      <c r="M58" s="117" t="s">
        <v>2458</v>
      </c>
      <c r="N58" s="117" t="s">
        <v>2465</v>
      </c>
      <c r="O58" s="146" t="s">
        <v>2467</v>
      </c>
      <c r="P58" s="137"/>
      <c r="Q58" s="117" t="s">
        <v>2221</v>
      </c>
    </row>
    <row r="59" spans="1:17" ht="18" x14ac:dyDescent="0.25">
      <c r="A59" s="119" t="str">
        <f>VLOOKUP(E59,'LISTADO ATM'!$A$2:$C$900,3,0)</f>
        <v>DISTRITO NACIONAL</v>
      </c>
      <c r="B59" s="132" t="s">
        <v>2590</v>
      </c>
      <c r="C59" s="118">
        <v>44312.761770833335</v>
      </c>
      <c r="D59" s="118" t="s">
        <v>2182</v>
      </c>
      <c r="E59" s="120">
        <v>900</v>
      </c>
      <c r="F59" s="146" t="str">
        <f>VLOOKUP(E59,VIP!$A$2:$O12886,2,0)</f>
        <v>DRBR900</v>
      </c>
      <c r="G59" s="119" t="str">
        <f>VLOOKUP(E59,'LISTADO ATM'!$A$2:$B$899,2,0)</f>
        <v xml:space="preserve">ATM UNP Merca Santo Domingo </v>
      </c>
      <c r="H59" s="119" t="str">
        <f>VLOOKUP(E59,VIP!$A$2:$O17807,7,FALSE)</f>
        <v>Si</v>
      </c>
      <c r="I59" s="119" t="str">
        <f>VLOOKUP(E59,VIP!$A$2:$O9772,8,FALSE)</f>
        <v>Si</v>
      </c>
      <c r="J59" s="119" t="str">
        <f>VLOOKUP(E59,VIP!$A$2:$O9722,8,FALSE)</f>
        <v>Si</v>
      </c>
      <c r="K59" s="119" t="str">
        <f>VLOOKUP(E59,VIP!$A$2:$O13296,6,0)</f>
        <v>NO</v>
      </c>
      <c r="L59" s="143" t="s">
        <v>2221</v>
      </c>
      <c r="M59" s="117" t="s">
        <v>2458</v>
      </c>
      <c r="N59" s="117" t="s">
        <v>2465</v>
      </c>
      <c r="O59" s="146" t="s">
        <v>2467</v>
      </c>
      <c r="P59" s="137"/>
      <c r="Q59" s="117" t="s">
        <v>2221</v>
      </c>
    </row>
    <row r="60" spans="1:17" ht="18" x14ac:dyDescent="0.25">
      <c r="A60" s="119" t="str">
        <f>VLOOKUP(E60,'LISTADO ATM'!$A$2:$C$900,3,0)</f>
        <v>DISTRITO NACIONAL</v>
      </c>
      <c r="B60" s="132" t="s">
        <v>2591</v>
      </c>
      <c r="C60" s="118">
        <v>44312.760844907411</v>
      </c>
      <c r="D60" s="118" t="s">
        <v>2182</v>
      </c>
      <c r="E60" s="120">
        <v>118</v>
      </c>
      <c r="F60" s="146" t="str">
        <f>VLOOKUP(E60,VIP!$A$2:$O12887,2,0)</f>
        <v>DRBR118</v>
      </c>
      <c r="G60" s="119" t="str">
        <f>VLOOKUP(E60,'LISTADO ATM'!$A$2:$B$899,2,0)</f>
        <v>ATM Plaza Torino</v>
      </c>
      <c r="H60" s="119" t="str">
        <f>VLOOKUP(E60,VIP!$A$2:$O17808,7,FALSE)</f>
        <v>N/A</v>
      </c>
      <c r="I60" s="119" t="str">
        <f>VLOOKUP(E60,VIP!$A$2:$O9773,8,FALSE)</f>
        <v>N/A</v>
      </c>
      <c r="J60" s="119" t="str">
        <f>VLOOKUP(E60,VIP!$A$2:$O9723,8,FALSE)</f>
        <v>N/A</v>
      </c>
      <c r="K60" s="119" t="str">
        <f>VLOOKUP(E60,VIP!$A$2:$O13297,6,0)</f>
        <v>N/A</v>
      </c>
      <c r="L60" s="143" t="s">
        <v>2221</v>
      </c>
      <c r="M60" s="117" t="s">
        <v>2458</v>
      </c>
      <c r="N60" s="117" t="s">
        <v>2465</v>
      </c>
      <c r="O60" s="146" t="s">
        <v>2467</v>
      </c>
      <c r="P60" s="137"/>
      <c r="Q60" s="117" t="s">
        <v>2221</v>
      </c>
    </row>
    <row r="61" spans="1:17" ht="18" x14ac:dyDescent="0.25">
      <c r="A61" s="119" t="str">
        <f>VLOOKUP(E61,'LISTADO ATM'!$A$2:$C$900,3,0)</f>
        <v>DISTRITO NACIONAL</v>
      </c>
      <c r="B61" s="132" t="s">
        <v>2592</v>
      </c>
      <c r="C61" s="118">
        <v>44312.678252314814</v>
      </c>
      <c r="D61" s="118" t="s">
        <v>2182</v>
      </c>
      <c r="E61" s="120">
        <v>685</v>
      </c>
      <c r="F61" s="146" t="str">
        <f>VLOOKUP(E61,VIP!$A$2:$O12890,2,0)</f>
        <v>DRBR685</v>
      </c>
      <c r="G61" s="119" t="str">
        <f>VLOOKUP(E61,'LISTADO ATM'!$A$2:$B$899,2,0)</f>
        <v>ATM Autoservicio UASD</v>
      </c>
      <c r="H61" s="119" t="str">
        <f>VLOOKUP(E61,VIP!$A$2:$O17811,7,FALSE)</f>
        <v>NO</v>
      </c>
      <c r="I61" s="119" t="str">
        <f>VLOOKUP(E61,VIP!$A$2:$O9776,8,FALSE)</f>
        <v>SI</v>
      </c>
      <c r="J61" s="119" t="str">
        <f>VLOOKUP(E61,VIP!$A$2:$O9726,8,FALSE)</f>
        <v>SI</v>
      </c>
      <c r="K61" s="119" t="str">
        <f>VLOOKUP(E61,VIP!$A$2:$O13300,6,0)</f>
        <v>NO</v>
      </c>
      <c r="L61" s="143" t="s">
        <v>2221</v>
      </c>
      <c r="M61" s="117" t="s">
        <v>2458</v>
      </c>
      <c r="N61" s="117" t="s">
        <v>2499</v>
      </c>
      <c r="O61" s="146" t="s">
        <v>2467</v>
      </c>
      <c r="P61" s="137"/>
      <c r="Q61" s="117" t="s">
        <v>2221</v>
      </c>
    </row>
    <row r="62" spans="1:17" ht="18" x14ac:dyDescent="0.25">
      <c r="A62" s="119" t="str">
        <f>VLOOKUP(E62,'LISTADO ATM'!$A$2:$C$900,3,0)</f>
        <v>DISTRITO NACIONAL</v>
      </c>
      <c r="B62" s="132" t="s">
        <v>2589</v>
      </c>
      <c r="C62" s="118">
        <v>44312.675127314818</v>
      </c>
      <c r="D62" s="118" t="s">
        <v>2182</v>
      </c>
      <c r="E62" s="120">
        <v>929</v>
      </c>
      <c r="F62" s="146" t="str">
        <f>VLOOKUP(E62,VIP!$A$2:$O12878,2,0)</f>
        <v>DRBR929</v>
      </c>
      <c r="G62" s="119" t="str">
        <f>VLOOKUP(E62,'LISTADO ATM'!$A$2:$B$899,2,0)</f>
        <v>ATM Autoservicio Nacional El Conde</v>
      </c>
      <c r="H62" s="119" t="str">
        <f>VLOOKUP(E62,VIP!$A$2:$O17799,7,FALSE)</f>
        <v>Si</v>
      </c>
      <c r="I62" s="119" t="str">
        <f>VLOOKUP(E62,VIP!$A$2:$O9764,8,FALSE)</f>
        <v>Si</v>
      </c>
      <c r="J62" s="119" t="str">
        <f>VLOOKUP(E62,VIP!$A$2:$O9714,8,FALSE)</f>
        <v>Si</v>
      </c>
      <c r="K62" s="119" t="str">
        <f>VLOOKUP(E62,VIP!$A$2:$O13288,6,0)</f>
        <v>NO</v>
      </c>
      <c r="L62" s="143" t="s">
        <v>2247</v>
      </c>
      <c r="M62" s="117" t="s">
        <v>2458</v>
      </c>
      <c r="N62" s="117" t="s">
        <v>2465</v>
      </c>
      <c r="O62" s="146" t="s">
        <v>2467</v>
      </c>
      <c r="P62" s="137"/>
      <c r="Q62" s="117" t="s">
        <v>2247</v>
      </c>
    </row>
    <row r="63" spans="1:17" ht="18" x14ac:dyDescent="0.25">
      <c r="A63" s="119" t="str">
        <f>VLOOKUP(E63,'LISTADO ATM'!$A$2:$C$900,3,0)</f>
        <v>DISTRITO NACIONAL</v>
      </c>
      <c r="B63" s="132" t="s">
        <v>2586</v>
      </c>
      <c r="C63" s="118">
        <v>44312.588819444441</v>
      </c>
      <c r="D63" s="118" t="s">
        <v>2182</v>
      </c>
      <c r="E63" s="120">
        <v>545</v>
      </c>
      <c r="F63" s="146" t="str">
        <f>VLOOKUP(E63,VIP!$A$2:$O12880,2,0)</f>
        <v>DRBR995</v>
      </c>
      <c r="G63" s="119" t="str">
        <f>VLOOKUP(E63,'LISTADO ATM'!$A$2:$B$899,2,0)</f>
        <v xml:space="preserve">ATM Oficina Isabel La Católica II  </v>
      </c>
      <c r="H63" s="119" t="str">
        <f>VLOOKUP(E63,VIP!$A$2:$O17801,7,FALSE)</f>
        <v>Si</v>
      </c>
      <c r="I63" s="119" t="str">
        <f>VLOOKUP(E63,VIP!$A$2:$O9766,8,FALSE)</f>
        <v>Si</v>
      </c>
      <c r="J63" s="119" t="str">
        <f>VLOOKUP(E63,VIP!$A$2:$O9716,8,FALSE)</f>
        <v>Si</v>
      </c>
      <c r="K63" s="119" t="str">
        <f>VLOOKUP(E63,VIP!$A$2:$O13290,6,0)</f>
        <v>NO</v>
      </c>
      <c r="L63" s="143" t="s">
        <v>2221</v>
      </c>
      <c r="M63" s="117" t="s">
        <v>2458</v>
      </c>
      <c r="N63" s="117" t="s">
        <v>2465</v>
      </c>
      <c r="O63" s="146" t="s">
        <v>2467</v>
      </c>
      <c r="P63" s="137"/>
      <c r="Q63" s="117" t="s">
        <v>2221</v>
      </c>
    </row>
    <row r="64" spans="1:17" ht="18" x14ac:dyDescent="0.25">
      <c r="A64" s="119" t="str">
        <f>VLOOKUP(E64,'LISTADO ATM'!$A$2:$C$900,3,0)</f>
        <v>DISTRITO NACIONAL</v>
      </c>
      <c r="B64" s="132" t="s">
        <v>2587</v>
      </c>
      <c r="C64" s="118">
        <v>44312.583009259259</v>
      </c>
      <c r="D64" s="118" t="s">
        <v>2461</v>
      </c>
      <c r="E64" s="120">
        <v>241</v>
      </c>
      <c r="F64" s="146" t="str">
        <f>VLOOKUP(E64,VIP!$A$2:$O12883,2,0)</f>
        <v>DRBR241</v>
      </c>
      <c r="G64" s="119" t="str">
        <f>VLOOKUP(E64,'LISTADO ATM'!$A$2:$B$899,2,0)</f>
        <v xml:space="preserve">ATM Palacio Nacional (Presidencia) </v>
      </c>
      <c r="H64" s="119" t="str">
        <f>VLOOKUP(E64,VIP!$A$2:$O17804,7,FALSE)</f>
        <v>Si</v>
      </c>
      <c r="I64" s="119" t="str">
        <f>VLOOKUP(E64,VIP!$A$2:$O9769,8,FALSE)</f>
        <v>Si</v>
      </c>
      <c r="J64" s="119" t="str">
        <f>VLOOKUP(E64,VIP!$A$2:$O9719,8,FALSE)</f>
        <v>Si</v>
      </c>
      <c r="K64" s="119" t="str">
        <f>VLOOKUP(E64,VIP!$A$2:$O13293,6,0)</f>
        <v>NO</v>
      </c>
      <c r="L64" s="143" t="s">
        <v>2517</v>
      </c>
      <c r="M64" s="117" t="s">
        <v>2458</v>
      </c>
      <c r="N64" s="117" t="s">
        <v>2465</v>
      </c>
      <c r="O64" s="146" t="s">
        <v>2466</v>
      </c>
      <c r="P64" s="137"/>
      <c r="Q64" s="117" t="s">
        <v>2517</v>
      </c>
    </row>
    <row r="65" spans="1:17" ht="18" x14ac:dyDescent="0.25">
      <c r="A65" s="119" t="str">
        <f>VLOOKUP(E65,'LISTADO ATM'!$A$2:$C$900,3,0)</f>
        <v>DISTRITO NACIONAL</v>
      </c>
      <c r="B65" s="132" t="s">
        <v>2588</v>
      </c>
      <c r="C65" s="118">
        <v>44312.544004629628</v>
      </c>
      <c r="D65" s="118" t="s">
        <v>2182</v>
      </c>
      <c r="E65" s="120">
        <v>434</v>
      </c>
      <c r="F65" s="146" t="str">
        <f>VLOOKUP(E65,VIP!$A$2:$O12890,2,0)</f>
        <v>DRBR434</v>
      </c>
      <c r="G65" s="119" t="str">
        <f>VLOOKUP(E65,'LISTADO ATM'!$A$2:$B$899,2,0)</f>
        <v xml:space="preserve">ATM Generadora Hidroeléctrica Dom. (EGEHID) </v>
      </c>
      <c r="H65" s="119" t="str">
        <f>VLOOKUP(E65,VIP!$A$2:$O17811,7,FALSE)</f>
        <v>Si</v>
      </c>
      <c r="I65" s="119" t="str">
        <f>VLOOKUP(E65,VIP!$A$2:$O9776,8,FALSE)</f>
        <v>Si</v>
      </c>
      <c r="J65" s="119" t="str">
        <f>VLOOKUP(E65,VIP!$A$2:$O9726,8,FALSE)</f>
        <v>Si</v>
      </c>
      <c r="K65" s="119" t="str">
        <f>VLOOKUP(E65,VIP!$A$2:$O13300,6,0)</f>
        <v>NO</v>
      </c>
      <c r="L65" s="143" t="s">
        <v>2221</v>
      </c>
      <c r="M65" s="117" t="s">
        <v>2458</v>
      </c>
      <c r="N65" s="117" t="s">
        <v>2499</v>
      </c>
      <c r="O65" s="146" t="s">
        <v>2467</v>
      </c>
      <c r="P65" s="137"/>
      <c r="Q65" s="117" t="s">
        <v>2221</v>
      </c>
    </row>
    <row r="66" spans="1:17" s="99" customFormat="1" ht="18" x14ac:dyDescent="0.25">
      <c r="A66" s="119" t="str">
        <f>VLOOKUP(E66,'LISTADO ATM'!$A$2:$C$900,3,0)</f>
        <v>SUR</v>
      </c>
      <c r="B66" s="132" t="s">
        <v>2581</v>
      </c>
      <c r="C66" s="118">
        <v>44311.390844907408</v>
      </c>
      <c r="D66" s="118" t="s">
        <v>2182</v>
      </c>
      <c r="E66" s="120">
        <v>84</v>
      </c>
      <c r="F66" s="148" t="str">
        <f>VLOOKUP(E66,VIP!$A$2:$O12855,2,0)</f>
        <v>DRBR084</v>
      </c>
      <c r="G66" s="119" t="str">
        <f>VLOOKUP(E66,'LISTADO ATM'!$A$2:$B$899,2,0)</f>
        <v xml:space="preserve">ATM Oficina Multicentro Sirena San Cristóbal </v>
      </c>
      <c r="H66" s="119" t="str">
        <f>VLOOKUP(E66,VIP!$A$2:$O17776,7,FALSE)</f>
        <v>Si</v>
      </c>
      <c r="I66" s="119" t="str">
        <f>VLOOKUP(E66,VIP!$A$2:$O9741,8,FALSE)</f>
        <v>Si</v>
      </c>
      <c r="J66" s="119" t="str">
        <f>VLOOKUP(E66,VIP!$A$2:$O9691,8,FALSE)</f>
        <v>Si</v>
      </c>
      <c r="K66" s="119" t="str">
        <f>VLOOKUP(E66,VIP!$A$2:$O13265,6,0)</f>
        <v>SI</v>
      </c>
      <c r="L66" s="143" t="s">
        <v>2221</v>
      </c>
      <c r="M66" s="117" t="s">
        <v>2458</v>
      </c>
      <c r="N66" s="117" t="s">
        <v>2465</v>
      </c>
      <c r="O66" s="148" t="s">
        <v>2467</v>
      </c>
      <c r="P66" s="137"/>
      <c r="Q66" s="117" t="s">
        <v>2221</v>
      </c>
    </row>
    <row r="67" spans="1:17" s="99" customFormat="1" ht="18" x14ac:dyDescent="0.25">
      <c r="A67" s="119" t="str">
        <f>VLOOKUP(E67,'LISTADO ATM'!$A$2:$C$900,3,0)</f>
        <v>DISTRITO NACIONAL</v>
      </c>
      <c r="B67" s="132" t="s">
        <v>2582</v>
      </c>
      <c r="C67" s="118">
        <v>44311.385057870371</v>
      </c>
      <c r="D67" s="118" t="s">
        <v>2182</v>
      </c>
      <c r="E67" s="120">
        <v>149</v>
      </c>
      <c r="F67" s="148" t="str">
        <f>VLOOKUP(E67,VIP!$A$2:$O12860,2,0)</f>
        <v>DRBR149</v>
      </c>
      <c r="G67" s="119" t="str">
        <f>VLOOKUP(E67,'LISTADO ATM'!$A$2:$B$899,2,0)</f>
        <v>ATM Estación Metro Concepción</v>
      </c>
      <c r="H67" s="119" t="str">
        <f>VLOOKUP(E67,VIP!$A$2:$O17781,7,FALSE)</f>
        <v>N/A</v>
      </c>
      <c r="I67" s="119" t="str">
        <f>VLOOKUP(E67,VIP!$A$2:$O9746,8,FALSE)</f>
        <v>N/A</v>
      </c>
      <c r="J67" s="119" t="str">
        <f>VLOOKUP(E67,VIP!$A$2:$O9696,8,FALSE)</f>
        <v>N/A</v>
      </c>
      <c r="K67" s="119" t="str">
        <f>VLOOKUP(E67,VIP!$A$2:$O13270,6,0)</f>
        <v>N/A</v>
      </c>
      <c r="L67" s="143" t="s">
        <v>2221</v>
      </c>
      <c r="M67" s="117" t="s">
        <v>2458</v>
      </c>
      <c r="N67" s="117" t="s">
        <v>2465</v>
      </c>
      <c r="O67" s="148" t="s">
        <v>2467</v>
      </c>
      <c r="P67" s="137"/>
      <c r="Q67" s="117" t="s">
        <v>2221</v>
      </c>
    </row>
    <row r="68" spans="1:17" s="99" customFormat="1" ht="18" x14ac:dyDescent="0.25">
      <c r="A68" s="119" t="str">
        <f>VLOOKUP(E68,'LISTADO ATM'!$A$2:$C$900,3,0)</f>
        <v>DISTRITO NACIONAL</v>
      </c>
      <c r="B68" s="132">
        <v>3335864539</v>
      </c>
      <c r="C68" s="118">
        <v>44310.686180555553</v>
      </c>
      <c r="D68" s="118" t="s">
        <v>2182</v>
      </c>
      <c r="E68" s="120">
        <v>327</v>
      </c>
      <c r="F68" s="148" t="str">
        <f>VLOOKUP(E68,VIP!$A$2:$O12835,2,0)</f>
        <v>DRBR327</v>
      </c>
      <c r="G68" s="119" t="str">
        <f>VLOOKUP(E68,'LISTADO ATM'!$A$2:$B$899,2,0)</f>
        <v xml:space="preserve">ATM UNP CCN (Nacional 27 de Febrero) </v>
      </c>
      <c r="H68" s="119" t="str">
        <f>VLOOKUP(E68,VIP!$A$2:$O17756,7,FALSE)</f>
        <v>Si</v>
      </c>
      <c r="I68" s="119" t="str">
        <f>VLOOKUP(E68,VIP!$A$2:$O9721,8,FALSE)</f>
        <v>Si</v>
      </c>
      <c r="J68" s="119" t="str">
        <f>VLOOKUP(E68,VIP!$A$2:$O9671,8,FALSE)</f>
        <v>Si</v>
      </c>
      <c r="K68" s="119" t="str">
        <f>VLOOKUP(E68,VIP!$A$2:$O13245,6,0)</f>
        <v>NO</v>
      </c>
      <c r="L68" s="143" t="s">
        <v>2580</v>
      </c>
      <c r="M68" s="117" t="s">
        <v>2458</v>
      </c>
      <c r="N68" s="117" t="s">
        <v>2465</v>
      </c>
      <c r="O68" s="148" t="s">
        <v>2467</v>
      </c>
      <c r="P68" s="137"/>
      <c r="Q68" s="117" t="s">
        <v>2580</v>
      </c>
    </row>
    <row r="69" spans="1:17" s="99" customFormat="1" ht="18" x14ac:dyDescent="0.25">
      <c r="A69" s="119" t="str">
        <f>VLOOKUP(E69,'LISTADO ATM'!$A$2:$C$900,3,0)</f>
        <v>DISTRITO NACIONAL</v>
      </c>
      <c r="B69" s="132">
        <v>3335863100</v>
      </c>
      <c r="C69" s="118">
        <v>44309.351388888892</v>
      </c>
      <c r="D69" s="118" t="s">
        <v>2182</v>
      </c>
      <c r="E69" s="120">
        <v>231</v>
      </c>
      <c r="F69" s="148" t="str">
        <f>VLOOKUP(E69,VIP!$A$2:$O12844,2,0)</f>
        <v>DRBR231</v>
      </c>
      <c r="G69" s="119" t="str">
        <f>VLOOKUP(E69,'LISTADO ATM'!$A$2:$B$899,2,0)</f>
        <v xml:space="preserve">ATM Oficina Zona Oriental </v>
      </c>
      <c r="H69" s="119" t="str">
        <f>VLOOKUP(E69,VIP!$A$2:$O17765,7,FALSE)</f>
        <v>Si</v>
      </c>
      <c r="I69" s="119" t="str">
        <f>VLOOKUP(E69,VIP!$A$2:$O9730,8,FALSE)</f>
        <v>Si</v>
      </c>
      <c r="J69" s="119" t="str">
        <f>VLOOKUP(E69,VIP!$A$2:$O9680,8,FALSE)</f>
        <v>Si</v>
      </c>
      <c r="K69" s="119" t="str">
        <f>VLOOKUP(E69,VIP!$A$2:$O13254,6,0)</f>
        <v>SI</v>
      </c>
      <c r="L69" s="143" t="s">
        <v>2481</v>
      </c>
      <c r="M69" s="117" t="s">
        <v>2458</v>
      </c>
      <c r="N69" s="117" t="s">
        <v>2499</v>
      </c>
      <c r="O69" s="148" t="s">
        <v>2467</v>
      </c>
      <c r="P69" s="137"/>
      <c r="Q69" s="117" t="s">
        <v>2481</v>
      </c>
    </row>
    <row r="70" spans="1:17" s="99" customFormat="1" ht="18" x14ac:dyDescent="0.25">
      <c r="A70" s="119" t="str">
        <f>VLOOKUP(E70,'LISTADO ATM'!$A$2:$C$900,3,0)</f>
        <v>DISTRITO NACIONAL</v>
      </c>
      <c r="B70" s="132">
        <v>3335862866</v>
      </c>
      <c r="C70" s="118">
        <v>44308.709722222222</v>
      </c>
      <c r="D70" s="118" t="s">
        <v>2182</v>
      </c>
      <c r="E70" s="120">
        <v>812</v>
      </c>
      <c r="F70" s="148" t="str">
        <f>VLOOKUP(E70,VIP!$A$2:$O12845,2,0)</f>
        <v>DRBR812</v>
      </c>
      <c r="G70" s="119" t="str">
        <f>VLOOKUP(E70,'LISTADO ATM'!$A$2:$B$899,2,0)</f>
        <v xml:space="preserve">ATM Canasta del Pueblo </v>
      </c>
      <c r="H70" s="119" t="str">
        <f>VLOOKUP(E70,VIP!$A$2:$O17766,7,FALSE)</f>
        <v>Si</v>
      </c>
      <c r="I70" s="119" t="str">
        <f>VLOOKUP(E70,VIP!$A$2:$O9731,8,FALSE)</f>
        <v>Si</v>
      </c>
      <c r="J70" s="119" t="str">
        <f>VLOOKUP(E70,VIP!$A$2:$O9681,8,FALSE)</f>
        <v>Si</v>
      </c>
      <c r="K70" s="119" t="str">
        <f>VLOOKUP(E70,VIP!$A$2:$O13255,6,0)</f>
        <v>NO</v>
      </c>
      <c r="L70" s="143" t="s">
        <v>2221</v>
      </c>
      <c r="M70" s="117" t="s">
        <v>2458</v>
      </c>
      <c r="N70" s="117" t="s">
        <v>2465</v>
      </c>
      <c r="O70" s="148" t="s">
        <v>2467</v>
      </c>
      <c r="P70" s="137"/>
      <c r="Q70" s="117" t="s">
        <v>2221</v>
      </c>
    </row>
  </sheetData>
  <autoFilter ref="A4:Q4">
    <sortState ref="A5:Q70">
      <sortCondition descending="1"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1:E1048576 E1:E63">
    <cfRule type="duplicateValues" dxfId="458" priority="3"/>
  </conditionalFormatting>
  <conditionalFormatting sqref="E64:E65">
    <cfRule type="duplicateValues" dxfId="457" priority="2"/>
  </conditionalFormatting>
  <conditionalFormatting sqref="E66:E70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5" t="s">
        <v>0</v>
      </c>
      <c r="B1" s="18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7" t="s">
        <v>8</v>
      </c>
      <c r="B9" s="188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9" t="s">
        <v>9</v>
      </c>
      <c r="B14" s="19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zoomScaleNormal="100" workbookViewId="0">
      <selection activeCell="A2" sqref="A2:E2"/>
    </sheetView>
  </sheetViews>
  <sheetFormatPr baseColWidth="10" defaultColWidth="23.42578125" defaultRowHeight="15" x14ac:dyDescent="0.25"/>
  <cols>
    <col min="1" max="1" width="24.5703125" style="99" bestFit="1" customWidth="1"/>
    <col min="2" max="2" width="17.140625" style="99" bestFit="1" customWidth="1"/>
    <col min="3" max="3" width="54.5703125" style="99" bestFit="1" customWidth="1"/>
    <col min="4" max="4" width="47.7109375" style="99" customWidth="1"/>
    <col min="5" max="5" width="21.7109375" style="99" customWidth="1"/>
    <col min="6" max="16384" width="23.42578125" style="99"/>
  </cols>
  <sheetData>
    <row r="1" spans="1:5" ht="22.5" x14ac:dyDescent="0.25">
      <c r="A1" s="160" t="s">
        <v>2151</v>
      </c>
      <c r="B1" s="161"/>
      <c r="C1" s="161"/>
      <c r="D1" s="161"/>
      <c r="E1" s="162"/>
    </row>
    <row r="2" spans="1:5" ht="25.5" x14ac:dyDescent="0.25">
      <c r="A2" s="163" t="s">
        <v>2463</v>
      </c>
      <c r="B2" s="164"/>
      <c r="C2" s="164"/>
      <c r="D2" s="164"/>
      <c r="E2" s="165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1">
        <v>44313.708333333336</v>
      </c>
      <c r="C4" s="101"/>
      <c r="D4" s="101"/>
      <c r="E4" s="110"/>
    </row>
    <row r="5" spans="1:5" ht="18.75" thickBot="1" x14ac:dyDescent="0.3">
      <c r="A5" s="107" t="s">
        <v>2417</v>
      </c>
      <c r="B5" s="121">
        <v>44314.25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66" t="s">
        <v>2418</v>
      </c>
      <c r="B7" s="167"/>
      <c r="C7" s="167"/>
      <c r="D7" s="167"/>
      <c r="E7" s="168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11" t="s">
        <v>2420</v>
      </c>
    </row>
    <row r="9" spans="1:5" ht="18" x14ac:dyDescent="0.25">
      <c r="A9" s="100"/>
      <c r="B9" s="122"/>
      <c r="C9" s="122"/>
      <c r="D9" s="123" t="s">
        <v>2584</v>
      </c>
      <c r="E9" s="132"/>
    </row>
    <row r="10" spans="1:5" ht="18.75" thickBot="1" x14ac:dyDescent="0.3">
      <c r="A10" s="103" t="s">
        <v>2488</v>
      </c>
      <c r="B10" s="144">
        <f>COUNT(B9:B9)</f>
        <v>0</v>
      </c>
      <c r="C10" s="169"/>
      <c r="D10" s="170"/>
      <c r="E10" s="171"/>
    </row>
    <row r="11" spans="1:5" x14ac:dyDescent="0.25">
      <c r="B11" s="105"/>
      <c r="E11" s="105"/>
    </row>
    <row r="12" spans="1:5" ht="18" x14ac:dyDescent="0.25">
      <c r="A12" s="166" t="s">
        <v>2489</v>
      </c>
      <c r="B12" s="167"/>
      <c r="C12" s="167"/>
      <c r="D12" s="167"/>
      <c r="E12" s="168"/>
    </row>
    <row r="13" spans="1:5" ht="18" x14ac:dyDescent="0.25">
      <c r="A13" s="102" t="s">
        <v>15</v>
      </c>
      <c r="B13" s="102" t="s">
        <v>2419</v>
      </c>
      <c r="C13" s="102" t="s">
        <v>46</v>
      </c>
      <c r="D13" s="102" t="s">
        <v>2422</v>
      </c>
      <c r="E13" s="111" t="s">
        <v>2420</v>
      </c>
    </row>
    <row r="14" spans="1:5" ht="18" x14ac:dyDescent="0.25">
      <c r="A14" s="100" t="e">
        <f>VLOOKUP(B14,'[1]LISTADO ATM'!$A$2:$C$821,3,0)</f>
        <v>#N/A</v>
      </c>
      <c r="B14" s="122"/>
      <c r="C14" s="114" t="e">
        <f>VLOOKUP(B14,'[1]LISTADO ATM'!$A$2:$B$821,2,0)</f>
        <v>#N/A</v>
      </c>
      <c r="D14" s="123" t="s">
        <v>2516</v>
      </c>
      <c r="E14" s="132"/>
    </row>
    <row r="15" spans="1:5" ht="18.75" thickBot="1" x14ac:dyDescent="0.3">
      <c r="A15" s="103" t="s">
        <v>2488</v>
      </c>
      <c r="B15" s="144">
        <f>COUNT(B14:B14)</f>
        <v>0</v>
      </c>
      <c r="C15" s="154"/>
      <c r="D15" s="155"/>
      <c r="E15" s="156"/>
    </row>
    <row r="16" spans="1:5" ht="15.75" thickBot="1" x14ac:dyDescent="0.3">
      <c r="B16" s="105"/>
      <c r="E16" s="105"/>
    </row>
    <row r="17" spans="1:5" ht="18.75" thickBot="1" x14ac:dyDescent="0.3">
      <c r="A17" s="157" t="s">
        <v>2490</v>
      </c>
      <c r="B17" s="158"/>
      <c r="C17" s="158"/>
      <c r="D17" s="158"/>
      <c r="E17" s="159"/>
    </row>
    <row r="18" spans="1:5" ht="18" x14ac:dyDescent="0.25">
      <c r="A18" s="102" t="s">
        <v>15</v>
      </c>
      <c r="B18" s="102" t="s">
        <v>2419</v>
      </c>
      <c r="C18" s="102" t="s">
        <v>46</v>
      </c>
      <c r="D18" s="102" t="s">
        <v>2422</v>
      </c>
      <c r="E18" s="111" t="s">
        <v>2420</v>
      </c>
    </row>
    <row r="19" spans="1:5" ht="18" x14ac:dyDescent="0.25">
      <c r="A19" s="141" t="str">
        <f>VLOOKUP(B19,'[1]LISTADO ATM'!$A$2:$C$821,3,0)</f>
        <v>DISTRITO NACIONAL</v>
      </c>
      <c r="B19" s="122">
        <v>24</v>
      </c>
      <c r="C19" s="122" t="str">
        <f>VLOOKUP(B19,'[1]LISTADO ATM'!$A$2:$B$821,2,0)</f>
        <v xml:space="preserve">ATM Oficina Eusebio Manzueta </v>
      </c>
      <c r="D19" s="124" t="s">
        <v>2444</v>
      </c>
      <c r="E19" s="132" t="s">
        <v>2619</v>
      </c>
    </row>
    <row r="20" spans="1:5" ht="18" x14ac:dyDescent="0.25">
      <c r="A20" s="141" t="str">
        <f>VLOOKUP(B20,'[1]LISTADO ATM'!$A$2:$C$821,3,0)</f>
        <v>SUR</v>
      </c>
      <c r="B20" s="122">
        <v>252</v>
      </c>
      <c r="C20" s="122" t="str">
        <f>VLOOKUP(B20,'[1]LISTADO ATM'!$A$2:$B$821,2,0)</f>
        <v xml:space="preserve">ATM Banco Agrícola (Barahona) </v>
      </c>
      <c r="D20" s="124" t="s">
        <v>2444</v>
      </c>
      <c r="E20" s="132" t="s">
        <v>2618</v>
      </c>
    </row>
    <row r="21" spans="1:5" ht="18" x14ac:dyDescent="0.25">
      <c r="A21" s="141" t="str">
        <f>VLOOKUP(B21,'[1]LISTADO ATM'!$A$2:$C$821,3,0)</f>
        <v>SUR</v>
      </c>
      <c r="B21" s="122">
        <v>403</v>
      </c>
      <c r="C21" s="122" t="str">
        <f>VLOOKUP(B21,'[1]LISTADO ATM'!$A$2:$B$821,2,0)</f>
        <v xml:space="preserve">ATM Oficina Vicente Noble </v>
      </c>
      <c r="D21" s="124" t="s">
        <v>2444</v>
      </c>
      <c r="E21" s="132" t="s">
        <v>2636</v>
      </c>
    </row>
    <row r="22" spans="1:5" ht="18" x14ac:dyDescent="0.25">
      <c r="A22" s="141" t="str">
        <f>VLOOKUP(B22,'[1]LISTADO ATM'!$A$2:$C$821,3,0)</f>
        <v>DISTRITO NACIONAL</v>
      </c>
      <c r="B22" s="122">
        <v>486</v>
      </c>
      <c r="C22" s="122" t="str">
        <f>VLOOKUP(B22,'[1]LISTADO ATM'!$A$2:$B$821,2,0)</f>
        <v xml:space="preserve">ATM Olé La Caleta </v>
      </c>
      <c r="D22" s="124" t="s">
        <v>2444</v>
      </c>
      <c r="E22" s="132" t="s">
        <v>2593</v>
      </c>
    </row>
    <row r="23" spans="1:5" ht="18" x14ac:dyDescent="0.25">
      <c r="A23" s="141" t="str">
        <f>VLOOKUP(B23,'[1]LISTADO ATM'!$A$2:$C$821,3,0)</f>
        <v>DISTRITO NACIONAL</v>
      </c>
      <c r="B23" s="122">
        <v>525</v>
      </c>
      <c r="C23" s="122" t="str">
        <f>VLOOKUP(B23,'[1]LISTADO ATM'!$A$2:$B$821,2,0)</f>
        <v>ATM S/M Bravo Las Americas</v>
      </c>
      <c r="D23" s="124" t="s">
        <v>2444</v>
      </c>
      <c r="E23" s="132" t="s">
        <v>2638</v>
      </c>
    </row>
    <row r="24" spans="1:5" ht="18" x14ac:dyDescent="0.25">
      <c r="A24" s="141" t="str">
        <f>VLOOKUP(B24,'[1]LISTADO ATM'!$A$2:$C$821,3,0)</f>
        <v>DISTRITO NACIONAL</v>
      </c>
      <c r="B24" s="122">
        <v>684</v>
      </c>
      <c r="C24" s="122" t="str">
        <f>VLOOKUP(B24,'[1]LISTADO ATM'!$A$2:$B$821,2,0)</f>
        <v>ATM Estación Texaco Prolongación 27 Febrero</v>
      </c>
      <c r="D24" s="124" t="s">
        <v>2444</v>
      </c>
      <c r="E24" s="132" t="s">
        <v>2637</v>
      </c>
    </row>
    <row r="25" spans="1:5" ht="18" x14ac:dyDescent="0.25">
      <c r="A25" s="141" t="str">
        <f>VLOOKUP(B25,'[1]LISTADO ATM'!$A$2:$C$821,3,0)</f>
        <v>SUR</v>
      </c>
      <c r="B25" s="122">
        <v>750</v>
      </c>
      <c r="C25" s="122" t="str">
        <f>VLOOKUP(B25,'[1]LISTADO ATM'!$A$2:$B$821,2,0)</f>
        <v xml:space="preserve">ATM UNP Duvergé </v>
      </c>
      <c r="D25" s="124" t="s">
        <v>2444</v>
      </c>
      <c r="E25" s="132" t="s">
        <v>2616</v>
      </c>
    </row>
    <row r="26" spans="1:5" ht="18" x14ac:dyDescent="0.25">
      <c r="A26" s="141" t="str">
        <f>VLOOKUP(B26,'[1]LISTADO ATM'!$A$2:$C$821,3,0)</f>
        <v>NORTE</v>
      </c>
      <c r="B26" s="122">
        <v>950</v>
      </c>
      <c r="C26" s="122" t="str">
        <f>VLOOKUP(B26,'[1]LISTADO ATM'!$A$2:$B$821,2,0)</f>
        <v xml:space="preserve">ATM Oficina Monterrico </v>
      </c>
      <c r="D26" s="124" t="s">
        <v>2444</v>
      </c>
      <c r="E26" s="132" t="s">
        <v>2615</v>
      </c>
    </row>
    <row r="27" spans="1:5" ht="18" x14ac:dyDescent="0.25">
      <c r="A27" s="141" t="str">
        <f>VLOOKUP(B27,'[1]LISTADO ATM'!$A$2:$C$821,3,0)</f>
        <v>DISTRITO NACIONAL</v>
      </c>
      <c r="B27" s="122">
        <v>887</v>
      </c>
      <c r="C27" s="122" t="str">
        <f>VLOOKUP(B27,'[1]LISTADO ATM'!$A$2:$B$821,2,0)</f>
        <v>ATM S/M Bravo Los Proceres</v>
      </c>
      <c r="D27" s="124" t="s">
        <v>2444</v>
      </c>
      <c r="E27" s="132">
        <v>3335868017</v>
      </c>
    </row>
    <row r="28" spans="1:5" ht="18" x14ac:dyDescent="0.25">
      <c r="A28" s="141" t="str">
        <f>VLOOKUP(B28,'[1]LISTADO ATM'!$A$2:$C$821,3,0)</f>
        <v>DISTRITO NACIONAL</v>
      </c>
      <c r="B28" s="122">
        <v>377</v>
      </c>
      <c r="C28" s="122" t="str">
        <f>VLOOKUP(B28,'[1]LISTADO ATM'!$A$2:$B$821,2,0)</f>
        <v>ATM Estación del Metro Eduardo Brito</v>
      </c>
      <c r="D28" s="124" t="s">
        <v>2444</v>
      </c>
      <c r="E28" s="132">
        <v>3335868018</v>
      </c>
    </row>
    <row r="29" spans="1:5" ht="18.75" thickBot="1" x14ac:dyDescent="0.3">
      <c r="A29" s="142" t="s">
        <v>2488</v>
      </c>
      <c r="B29" s="144">
        <f>COUNT(B19:B28)</f>
        <v>10</v>
      </c>
      <c r="C29" s="113"/>
      <c r="D29" s="113"/>
      <c r="E29" s="113"/>
    </row>
    <row r="30" spans="1:5" ht="15.75" thickBot="1" x14ac:dyDescent="0.3">
      <c r="B30" s="105"/>
      <c r="E30" s="105"/>
    </row>
    <row r="31" spans="1:5" ht="18.75" thickBot="1" x14ac:dyDescent="0.3">
      <c r="A31" s="157" t="s">
        <v>2570</v>
      </c>
      <c r="B31" s="158"/>
      <c r="C31" s="158"/>
      <c r="D31" s="158"/>
      <c r="E31" s="159"/>
    </row>
    <row r="32" spans="1:5" ht="18" x14ac:dyDescent="0.25">
      <c r="A32" s="102" t="s">
        <v>15</v>
      </c>
      <c r="B32" s="102" t="s">
        <v>2419</v>
      </c>
      <c r="C32" s="102" t="s">
        <v>46</v>
      </c>
      <c r="D32" s="102" t="s">
        <v>2422</v>
      </c>
      <c r="E32" s="111" t="s">
        <v>2420</v>
      </c>
    </row>
    <row r="33" spans="1:5" ht="18" x14ac:dyDescent="0.25">
      <c r="A33" s="100" t="str">
        <f>VLOOKUP(B33,'[1]LISTADO ATM'!$A$2:$C$821,3,0)</f>
        <v>DISTRITO NACIONAL</v>
      </c>
      <c r="B33" s="122">
        <v>908</v>
      </c>
      <c r="C33" s="122" t="str">
        <f>VLOOKUP(B33,'[1]LISTADO ATM'!$A$2:$B$821,2,0)</f>
        <v xml:space="preserve">ATM Oficina Plaza Botánika </v>
      </c>
      <c r="D33" s="114" t="s">
        <v>2515</v>
      </c>
      <c r="E33" s="132" t="s">
        <v>2597</v>
      </c>
    </row>
    <row r="34" spans="1:5" ht="18" x14ac:dyDescent="0.25">
      <c r="A34" s="100" t="str">
        <f>VLOOKUP(B34,'[1]LISTADO ATM'!$A$2:$C$821,3,0)</f>
        <v>DISTRITO NACIONAL</v>
      </c>
      <c r="B34" s="122">
        <v>577</v>
      </c>
      <c r="C34" s="122" t="str">
        <f>VLOOKUP(B34,'[1]LISTADO ATM'!$A$2:$B$821,2,0)</f>
        <v xml:space="preserve">ATM Olé Ave. Duarte </v>
      </c>
      <c r="D34" s="114" t="s">
        <v>2515</v>
      </c>
      <c r="E34" s="132" t="s">
        <v>2617</v>
      </c>
    </row>
    <row r="35" spans="1:5" ht="18.75" thickBot="1" x14ac:dyDescent="0.3">
      <c r="A35" s="103"/>
      <c r="B35" s="144">
        <f>COUNT(B33:B34)</f>
        <v>2</v>
      </c>
      <c r="C35" s="113"/>
      <c r="D35" s="149"/>
      <c r="E35" s="150"/>
    </row>
    <row r="36" spans="1:5" ht="15.75" thickBot="1" x14ac:dyDescent="0.3">
      <c r="B36" s="105"/>
      <c r="E36" s="105"/>
    </row>
    <row r="37" spans="1:5" ht="18" x14ac:dyDescent="0.25">
      <c r="A37" s="172" t="s">
        <v>2491</v>
      </c>
      <c r="B37" s="173"/>
      <c r="C37" s="173"/>
      <c r="D37" s="173"/>
      <c r="E37" s="174"/>
    </row>
    <row r="38" spans="1:5" ht="18" x14ac:dyDescent="0.25">
      <c r="A38" s="102" t="s">
        <v>15</v>
      </c>
      <c r="B38" s="102" t="s">
        <v>2419</v>
      </c>
      <c r="C38" s="104" t="s">
        <v>46</v>
      </c>
      <c r="D38" s="125" t="s">
        <v>2422</v>
      </c>
      <c r="E38" s="111" t="s">
        <v>2420</v>
      </c>
    </row>
    <row r="39" spans="1:5" ht="18" x14ac:dyDescent="0.25">
      <c r="A39" s="100" t="str">
        <f>VLOOKUP(B39,'[1]LISTADO ATM'!$A$2:$C$821,3,0)</f>
        <v>DISTRITO NACIONAL</v>
      </c>
      <c r="B39" s="122">
        <v>241</v>
      </c>
      <c r="C39" s="122" t="str">
        <f>VLOOKUP(B39,'[1]LISTADO ATM'!$A$2:$B$821,2,0)</f>
        <v xml:space="preserve">ATM Palacio Nacional (Presidencia) </v>
      </c>
      <c r="D39" s="147" t="s">
        <v>2517</v>
      </c>
      <c r="E39" s="132" t="s">
        <v>2587</v>
      </c>
    </row>
    <row r="40" spans="1:5" ht="18" x14ac:dyDescent="0.25">
      <c r="A40" s="100" t="str">
        <f>VLOOKUP(B40,'[1]LISTADO ATM'!$A$2:$C$821,3,0)</f>
        <v>DISTRITO NACIONAL</v>
      </c>
      <c r="B40" s="122">
        <v>545</v>
      </c>
      <c r="C40" s="122" t="str">
        <f>VLOOKUP(B40,'[1]LISTADO ATM'!$A$2:$B$821,2,0)</f>
        <v xml:space="preserve">ATM Oficina Isabel La Católica II  </v>
      </c>
      <c r="D40" s="147" t="s">
        <v>2517</v>
      </c>
      <c r="E40" s="132" t="s">
        <v>2585</v>
      </c>
    </row>
    <row r="41" spans="1:5" ht="18.75" thickBot="1" x14ac:dyDescent="0.3">
      <c r="A41" s="103" t="s">
        <v>2488</v>
      </c>
      <c r="B41" s="144">
        <f>COUNT(B39:B40)</f>
        <v>2</v>
      </c>
      <c r="C41" s="113"/>
      <c r="D41" s="126"/>
      <c r="E41" s="126"/>
    </row>
    <row r="42" spans="1:5" ht="15.75" thickBot="1" x14ac:dyDescent="0.3">
      <c r="B42" s="105"/>
      <c r="E42" s="105"/>
    </row>
    <row r="43" spans="1:5" ht="18.75" thickBot="1" x14ac:dyDescent="0.3">
      <c r="A43" s="175" t="s">
        <v>2492</v>
      </c>
      <c r="B43" s="176"/>
      <c r="C43" s="99" t="s">
        <v>2415</v>
      </c>
      <c r="D43" s="105"/>
      <c r="E43" s="105"/>
    </row>
    <row r="44" spans="1:5" ht="18.75" thickBot="1" x14ac:dyDescent="0.3">
      <c r="A44" s="127">
        <f>+B29+B35+B41</f>
        <v>14</v>
      </c>
      <c r="B44" s="128"/>
    </row>
    <row r="45" spans="1:5" ht="15.75" thickBot="1" x14ac:dyDescent="0.3">
      <c r="B45" s="105"/>
      <c r="E45" s="105"/>
    </row>
    <row r="46" spans="1:5" ht="18.75" thickBot="1" x14ac:dyDescent="0.3">
      <c r="A46" s="157" t="s">
        <v>2493</v>
      </c>
      <c r="B46" s="158"/>
      <c r="C46" s="158"/>
      <c r="D46" s="158"/>
      <c r="E46" s="159"/>
    </row>
    <row r="47" spans="1:5" ht="18" x14ac:dyDescent="0.25">
      <c r="A47" s="106" t="s">
        <v>15</v>
      </c>
      <c r="B47" s="111" t="s">
        <v>2419</v>
      </c>
      <c r="C47" s="104" t="s">
        <v>46</v>
      </c>
      <c r="D47" s="177" t="s">
        <v>2422</v>
      </c>
      <c r="E47" s="178"/>
    </row>
    <row r="48" spans="1:5" ht="18" x14ac:dyDescent="0.25">
      <c r="A48" s="122" t="str">
        <f>VLOOKUP(B48,'[1]LISTADO ATM'!$A$2:$C$821,3,0)</f>
        <v>DISTRITO NACIONAL</v>
      </c>
      <c r="B48" s="122">
        <v>561</v>
      </c>
      <c r="C48" s="122" t="str">
        <f>VLOOKUP(B48,'[1]LISTADO ATM'!$A$2:$B$821,2,0)</f>
        <v xml:space="preserve">ATM Comando Regional P.N. S.D. Este </v>
      </c>
      <c r="D48" s="179" t="s">
        <v>2572</v>
      </c>
      <c r="E48" s="180"/>
    </row>
    <row r="49" spans="1:5" ht="18" x14ac:dyDescent="0.25">
      <c r="A49" s="122" t="str">
        <f>VLOOKUP(B49,'[1]LISTADO ATM'!$A$2:$C$821,3,0)</f>
        <v>DISTRITO NACIONAL</v>
      </c>
      <c r="B49" s="122">
        <v>850</v>
      </c>
      <c r="C49" s="122" t="str">
        <f>VLOOKUP(B49,'[1]LISTADO ATM'!$A$2:$B$821,2,0)</f>
        <v xml:space="preserve">ATM Hotel Be Live Hamaca </v>
      </c>
      <c r="D49" s="179" t="s">
        <v>2572</v>
      </c>
      <c r="E49" s="180"/>
    </row>
    <row r="50" spans="1:5" ht="18" x14ac:dyDescent="0.25">
      <c r="A50" s="122" t="str">
        <f>VLOOKUP(B50,'[1]LISTADO ATM'!$A$2:$C$821,3,0)</f>
        <v>DISTRITO NACIONAL</v>
      </c>
      <c r="B50" s="122">
        <v>115</v>
      </c>
      <c r="C50" s="122" t="str">
        <f>VLOOKUP(B50,'[1]LISTADO ATM'!$A$2:$B$821,2,0)</f>
        <v xml:space="preserve">ATM Oficina Megacentro I </v>
      </c>
      <c r="D50" s="179" t="s">
        <v>2495</v>
      </c>
      <c r="E50" s="180"/>
    </row>
    <row r="51" spans="1:5" ht="18" x14ac:dyDescent="0.25">
      <c r="A51" s="122" t="str">
        <f>VLOOKUP(B51,'[1]LISTADO ATM'!$A$2:$C$821,3,0)</f>
        <v>DISTRITO NACIONAL</v>
      </c>
      <c r="B51" s="122">
        <v>13</v>
      </c>
      <c r="C51" s="122" t="str">
        <f>VLOOKUP(B51,'[1]LISTADO ATM'!$A$2:$B$821,2,0)</f>
        <v xml:space="preserve">ATM CDEEE </v>
      </c>
      <c r="D51" s="179" t="s">
        <v>2495</v>
      </c>
      <c r="E51" s="180"/>
    </row>
    <row r="52" spans="1:5" ht="18" x14ac:dyDescent="0.25">
      <c r="A52" s="122" t="str">
        <f>VLOOKUP(B52,'[1]LISTADO ATM'!$A$2:$C$821,3,0)</f>
        <v>DISTRITO NACIONAL</v>
      </c>
      <c r="B52" s="122">
        <v>336</v>
      </c>
      <c r="C52" s="122" t="str">
        <f>VLOOKUP(B52,'[1]LISTADO ATM'!$A$2:$B$821,2,0)</f>
        <v>ATM Instituto Nacional de Cancer (incart)</v>
      </c>
      <c r="D52" s="179" t="s">
        <v>2495</v>
      </c>
      <c r="E52" s="180"/>
    </row>
    <row r="53" spans="1:5" ht="18" x14ac:dyDescent="0.25">
      <c r="A53" s="122" t="str">
        <f>VLOOKUP(B53,'[1]LISTADO ATM'!$A$2:$C$821,3,0)</f>
        <v>SUR</v>
      </c>
      <c r="B53" s="122">
        <v>50</v>
      </c>
      <c r="C53" s="122" t="str">
        <f>VLOOKUP(B53,'[1]LISTADO ATM'!$A$2:$B$821,2,0)</f>
        <v xml:space="preserve">ATM Oficina Padre Las Casas (Azua) </v>
      </c>
      <c r="D53" s="179" t="s">
        <v>2495</v>
      </c>
      <c r="E53" s="180"/>
    </row>
    <row r="54" spans="1:5" ht="18" x14ac:dyDescent="0.25">
      <c r="A54" s="122" t="str">
        <f>VLOOKUP(B54,'[1]LISTADO ATM'!$A$2:$C$821,3,0)</f>
        <v>NORTE</v>
      </c>
      <c r="B54" s="122">
        <v>8</v>
      </c>
      <c r="C54" s="122" t="str">
        <f>VLOOKUP(B54,'[1]LISTADO ATM'!$A$2:$B$821,2,0)</f>
        <v>ATM Autoservicio Yaque</v>
      </c>
      <c r="D54" s="179" t="s">
        <v>2495</v>
      </c>
      <c r="E54" s="180"/>
    </row>
    <row r="55" spans="1:5" ht="18" x14ac:dyDescent="0.25">
      <c r="A55" s="122" t="str">
        <f>VLOOKUP(B55,'[1]LISTADO ATM'!$A$2:$C$821,3,0)</f>
        <v>DISTRITO NACIONAL</v>
      </c>
      <c r="B55" s="122">
        <v>382</v>
      </c>
      <c r="C55" s="122" t="str">
        <f>VLOOKUP(B55,'[1]LISTADO ATM'!$A$2:$B$821,2,0)</f>
        <v>ATM Estación del Metro María Montés</v>
      </c>
      <c r="D55" s="179" t="s">
        <v>2495</v>
      </c>
      <c r="E55" s="180"/>
    </row>
    <row r="56" spans="1:5" ht="18" x14ac:dyDescent="0.25">
      <c r="A56" s="122" t="str">
        <f>VLOOKUP(B56,'[1]LISTADO ATM'!$A$2:$C$821,3,0)</f>
        <v>DISTRITO NACIONAL</v>
      </c>
      <c r="B56" s="122">
        <v>438</v>
      </c>
      <c r="C56" s="122" t="str">
        <f>VLOOKUP(B56,'[1]LISTADO ATM'!$A$2:$B$821,2,0)</f>
        <v xml:space="preserve">ATM Autobanco Torre IV </v>
      </c>
      <c r="D56" s="179" t="s">
        <v>2572</v>
      </c>
      <c r="E56" s="180"/>
    </row>
    <row r="57" spans="1:5" ht="18" x14ac:dyDescent="0.25">
      <c r="A57" s="122" t="str">
        <f>VLOOKUP(B57,'[1]LISTADO ATM'!$A$2:$C$821,3,0)</f>
        <v>DISTRITO NACIONAL</v>
      </c>
      <c r="B57" s="122">
        <v>593</v>
      </c>
      <c r="C57" s="122" t="str">
        <f>VLOOKUP(B57,'[1]LISTADO ATM'!$A$2:$B$821,2,0)</f>
        <v xml:space="preserve">ATM Ministerio Fuerzas Armadas II </v>
      </c>
      <c r="D57" s="179" t="s">
        <v>2495</v>
      </c>
      <c r="E57" s="180"/>
    </row>
    <row r="58" spans="1:5" ht="18" x14ac:dyDescent="0.25">
      <c r="A58" s="122" t="str">
        <f>VLOOKUP(B58,'[1]LISTADO ATM'!$A$2:$C$821,3,0)</f>
        <v>NORTE</v>
      </c>
      <c r="B58" s="122">
        <v>712</v>
      </c>
      <c r="C58" s="122" t="str">
        <f>VLOOKUP(B58,'[1]LISTADO ATM'!$A$2:$B$821,2,0)</f>
        <v xml:space="preserve">ATM Oficina Imbert </v>
      </c>
      <c r="D58" s="179" t="s">
        <v>2495</v>
      </c>
      <c r="E58" s="180"/>
    </row>
    <row r="59" spans="1:5" ht="18" x14ac:dyDescent="0.25">
      <c r="A59" s="122" t="str">
        <f>VLOOKUP(B59,'[1]LISTADO ATM'!$A$2:$C$821,3,0)</f>
        <v>SUR</v>
      </c>
      <c r="B59" s="122">
        <v>829</v>
      </c>
      <c r="C59" s="122" t="str">
        <f>VLOOKUP(B59,'[1]LISTADO ATM'!$A$2:$B$821,2,0)</f>
        <v xml:space="preserve">ATM UNP Multicentro Sirena Baní </v>
      </c>
      <c r="D59" s="179" t="s">
        <v>2495</v>
      </c>
      <c r="E59" s="180"/>
    </row>
    <row r="60" spans="1:5" ht="18" x14ac:dyDescent="0.25">
      <c r="A60" s="122" t="str">
        <f>VLOOKUP(B60,'[1]LISTADO ATM'!$A$2:$C$821,3,0)</f>
        <v>DISTRITO NACIONAL</v>
      </c>
      <c r="B60" s="191">
        <v>461</v>
      </c>
      <c r="C60" s="122" t="str">
        <f>VLOOKUP(B60,'[1]LISTADO ATM'!$A$2:$B$821,2,0)</f>
        <v xml:space="preserve">ATM Autobanco Sarasota I </v>
      </c>
      <c r="D60" s="179" t="s">
        <v>2495</v>
      </c>
      <c r="E60" s="180"/>
    </row>
    <row r="61" spans="1:5" ht="18.75" thickBot="1" x14ac:dyDescent="0.3">
      <c r="A61" s="103" t="s">
        <v>2488</v>
      </c>
      <c r="B61" s="144">
        <f>COUNT(B48:B59)</f>
        <v>12</v>
      </c>
      <c r="C61" s="129"/>
      <c r="D61" s="129"/>
      <c r="E61" s="130"/>
    </row>
    <row r="62" spans="1:5" ht="15.75" thickBot="1" x14ac:dyDescent="0.3">
      <c r="B62" s="105"/>
      <c r="E62" s="105"/>
    </row>
    <row r="63" spans="1:5" ht="18.75" thickBot="1" x14ac:dyDescent="0.3">
      <c r="A63" s="175" t="s">
        <v>2492</v>
      </c>
      <c r="B63" s="176"/>
      <c r="C63" s="99" t="s">
        <v>2415</v>
      </c>
      <c r="D63" s="105"/>
      <c r="E63" s="105"/>
    </row>
    <row r="64" spans="1:5" ht="18.75" thickBot="1" x14ac:dyDescent="0.3">
      <c r="A64" s="127">
        <f>+B25+B48+B61</f>
        <v>1323</v>
      </c>
      <c r="B64" s="128"/>
    </row>
    <row r="65" spans="1:5" ht="15.75" thickBot="1" x14ac:dyDescent="0.3">
      <c r="B65" s="105"/>
      <c r="E65" s="105"/>
    </row>
    <row r="66" spans="1:5" ht="18.75" thickBot="1" x14ac:dyDescent="0.3">
      <c r="A66" s="157" t="s">
        <v>2493</v>
      </c>
      <c r="B66" s="158"/>
      <c r="C66" s="158"/>
      <c r="D66" s="158"/>
      <c r="E66" s="159"/>
    </row>
    <row r="67" spans="1:5" ht="18" x14ac:dyDescent="0.25">
      <c r="A67" s="106" t="s">
        <v>15</v>
      </c>
      <c r="B67" s="111" t="s">
        <v>2419</v>
      </c>
      <c r="C67" s="104" t="s">
        <v>46</v>
      </c>
      <c r="D67" s="177" t="s">
        <v>2422</v>
      </c>
      <c r="E67" s="178"/>
    </row>
    <row r="68" spans="1:5" ht="18" x14ac:dyDescent="0.25">
      <c r="A68" s="122" t="str">
        <f>VLOOKUP(B68,'[1]LISTADO ATM'!$A$2:$C$821,3,0)</f>
        <v>DISTRITO NACIONAL</v>
      </c>
      <c r="B68" s="122">
        <v>561</v>
      </c>
      <c r="C68" s="122" t="str">
        <f>VLOOKUP(B68,'[1]LISTADO ATM'!$A$2:$B$821,2,0)</f>
        <v xml:space="preserve">ATM Comando Regional P.N. S.D. Este </v>
      </c>
      <c r="D68" s="179" t="s">
        <v>2572</v>
      </c>
      <c r="E68" s="180"/>
    </row>
    <row r="69" spans="1:5" ht="18" x14ac:dyDescent="0.25">
      <c r="A69" s="122" t="str">
        <f>VLOOKUP(B69,'[1]LISTADO ATM'!$A$2:$C$821,3,0)</f>
        <v>ESTE</v>
      </c>
      <c r="B69" s="122">
        <v>673</v>
      </c>
      <c r="C69" s="122" t="str">
        <f>VLOOKUP(B69,'[1]LISTADO ATM'!$A$2:$B$821,2,0)</f>
        <v>ATM Clínica Dr. Cruz Jiminián</v>
      </c>
      <c r="D69" s="179" t="s">
        <v>2495</v>
      </c>
      <c r="E69" s="180"/>
    </row>
    <row r="70" spans="1:5" ht="18" x14ac:dyDescent="0.25">
      <c r="A70" s="122" t="str">
        <f>VLOOKUP(B70,'[1]LISTADO ATM'!$A$2:$C$821,3,0)</f>
        <v>NORTE</v>
      </c>
      <c r="B70" s="122">
        <v>732</v>
      </c>
      <c r="C70" s="122" t="str">
        <f>VLOOKUP(B70,'[1]LISTADO ATM'!$A$2:$B$821,2,0)</f>
        <v xml:space="preserve">ATM Molino del Valle (Santiago) </v>
      </c>
      <c r="D70" s="179" t="s">
        <v>2495</v>
      </c>
      <c r="E70" s="180"/>
    </row>
    <row r="71" spans="1:5" ht="18" x14ac:dyDescent="0.25">
      <c r="A71" s="122" t="str">
        <f>VLOOKUP(B71,'[1]LISTADO ATM'!$A$2:$C$821,3,0)</f>
        <v>NORTE</v>
      </c>
      <c r="B71" s="122">
        <v>944</v>
      </c>
      <c r="C71" s="122" t="str">
        <f>VLOOKUP(B71,'[1]LISTADO ATM'!$A$2:$B$821,2,0)</f>
        <v xml:space="preserve">ATM UNP Mao </v>
      </c>
      <c r="D71" s="179" t="s">
        <v>2495</v>
      </c>
      <c r="E71" s="180"/>
    </row>
    <row r="72" spans="1:5" ht="18" x14ac:dyDescent="0.25">
      <c r="A72" s="122" t="str">
        <f>VLOOKUP(B72,'[1]LISTADO ATM'!$A$2:$C$821,3,0)</f>
        <v>NORTE</v>
      </c>
      <c r="B72" s="122">
        <v>969</v>
      </c>
      <c r="C72" s="122" t="str">
        <f>VLOOKUP(B72,'[1]LISTADO ATM'!$A$2:$B$821,2,0)</f>
        <v xml:space="preserve">ATM Oficina El Sol I (Santiago) </v>
      </c>
      <c r="D72" s="179" t="s">
        <v>2495</v>
      </c>
      <c r="E72" s="180"/>
    </row>
    <row r="73" spans="1:5" ht="18" x14ac:dyDescent="0.25">
      <c r="A73" s="122" t="str">
        <f>VLOOKUP(B73,'[1]LISTADO ATM'!$A$2:$C$821,3,0)</f>
        <v>NORTE</v>
      </c>
      <c r="B73" s="122">
        <v>266</v>
      </c>
      <c r="C73" s="122" t="str">
        <f>VLOOKUP(B73,'[1]LISTADO ATM'!$A$2:$B$821,2,0)</f>
        <v xml:space="preserve">ATM Oficina Villa Francisca </v>
      </c>
      <c r="D73" s="179" t="s">
        <v>2495</v>
      </c>
      <c r="E73" s="180"/>
    </row>
    <row r="74" spans="1:5" ht="18" x14ac:dyDescent="0.25">
      <c r="A74" s="122" t="str">
        <f>VLOOKUP(B74,'[1]LISTADO ATM'!$A$2:$C$821,3,0)</f>
        <v>SUR</v>
      </c>
      <c r="B74" s="122">
        <v>817</v>
      </c>
      <c r="C74" s="122" t="str">
        <f>VLOOKUP(B74,'[1]LISTADO ATM'!$A$2:$B$821,2,0)</f>
        <v xml:space="preserve">ATM Ayuntamiento Sabana Larga (San José de Ocoa) </v>
      </c>
      <c r="D74" s="179" t="s">
        <v>2495</v>
      </c>
      <c r="E74" s="180"/>
    </row>
    <row r="75" spans="1:5" ht="18" x14ac:dyDescent="0.25">
      <c r="A75" s="122" t="str">
        <f>VLOOKUP(B75,'[1]LISTADO ATM'!$A$2:$C$821,3,0)</f>
        <v>ESTE</v>
      </c>
      <c r="B75" s="122">
        <v>843</v>
      </c>
      <c r="C75" s="122" t="str">
        <f>VLOOKUP(B75,'[1]LISTADO ATM'!$A$2:$B$821,2,0)</f>
        <v xml:space="preserve">ATM Oficina Romana Centro </v>
      </c>
      <c r="D75" s="179" t="s">
        <v>2495</v>
      </c>
      <c r="E75" s="180"/>
    </row>
    <row r="76" spans="1:5" ht="18" x14ac:dyDescent="0.25">
      <c r="A76" s="122" t="str">
        <f>VLOOKUP(B76,'[1]LISTADO ATM'!$A$2:$C$821,3,0)</f>
        <v>NORTE</v>
      </c>
      <c r="B76" s="122">
        <v>877</v>
      </c>
      <c r="C76" s="122" t="str">
        <f>VLOOKUP(B76,'[1]LISTADO ATM'!$A$2:$B$821,2,0)</f>
        <v xml:space="preserve">ATM Estación Los Samanes (Ranchito, La Vega) </v>
      </c>
      <c r="D76" s="179" t="s">
        <v>2495</v>
      </c>
      <c r="E76" s="180"/>
    </row>
    <row r="77" spans="1:5" ht="18" x14ac:dyDescent="0.25">
      <c r="A77" s="122" t="str">
        <f>VLOOKUP(B77,'[1]LISTADO ATM'!$A$2:$C$821,3,0)</f>
        <v>DISTRITO NACIONAL</v>
      </c>
      <c r="B77" s="122">
        <v>973</v>
      </c>
      <c r="C77" s="122" t="str">
        <f>VLOOKUP(B77,'[1]LISTADO ATM'!$A$2:$B$821,2,0)</f>
        <v xml:space="preserve">ATM Oficina Sabana de la Mar </v>
      </c>
      <c r="D77" s="179" t="s">
        <v>2495</v>
      </c>
      <c r="E77" s="180"/>
    </row>
    <row r="78" spans="1:5" ht="18.75" thickBot="1" x14ac:dyDescent="0.3">
      <c r="A78" s="103" t="s">
        <v>2488</v>
      </c>
      <c r="B78" s="144">
        <f>COUNT(B68:B77)</f>
        <v>10</v>
      </c>
      <c r="C78" s="129"/>
      <c r="D78" s="129"/>
      <c r="E78" s="130"/>
    </row>
  </sheetData>
  <mergeCells count="38">
    <mergeCell ref="D59:E59"/>
    <mergeCell ref="D60:E60"/>
    <mergeCell ref="D54:E54"/>
    <mergeCell ref="D55:E55"/>
    <mergeCell ref="D56:E56"/>
    <mergeCell ref="D57:E57"/>
    <mergeCell ref="D58:E58"/>
    <mergeCell ref="D73:E73"/>
    <mergeCell ref="D74:E74"/>
    <mergeCell ref="D75:E75"/>
    <mergeCell ref="D76:E76"/>
    <mergeCell ref="D77:E77"/>
    <mergeCell ref="D68:E68"/>
    <mergeCell ref="D69:E69"/>
    <mergeCell ref="D70:E70"/>
    <mergeCell ref="D71:E71"/>
    <mergeCell ref="D72:E72"/>
    <mergeCell ref="A63:B63"/>
    <mergeCell ref="A66:E66"/>
    <mergeCell ref="D67:E67"/>
    <mergeCell ref="A31:E31"/>
    <mergeCell ref="A37:E37"/>
    <mergeCell ref="A43:B43"/>
    <mergeCell ref="A46:E46"/>
    <mergeCell ref="D47:E47"/>
    <mergeCell ref="D48:E48"/>
    <mergeCell ref="D49:E49"/>
    <mergeCell ref="D50:E50"/>
    <mergeCell ref="D51:E51"/>
    <mergeCell ref="D52:E52"/>
    <mergeCell ref="D53:E53"/>
    <mergeCell ref="C15:E15"/>
    <mergeCell ref="A17:E17"/>
    <mergeCell ref="A1:E1"/>
    <mergeCell ref="A2:E2"/>
    <mergeCell ref="A7:E7"/>
    <mergeCell ref="C10:E10"/>
    <mergeCell ref="A12:E12"/>
  </mergeCells>
  <phoneticPr fontId="46" type="noConversion"/>
  <conditionalFormatting sqref="E78 E62:E67">
    <cfRule type="duplicateValues" dxfId="453" priority="273"/>
  </conditionalFormatting>
  <conditionalFormatting sqref="E78 E62:E67">
    <cfRule type="duplicateValues" dxfId="452" priority="274"/>
    <cfRule type="duplicateValues" dxfId="451" priority="275"/>
  </conditionalFormatting>
  <conditionalFormatting sqref="E78 E62:E67">
    <cfRule type="duplicateValues" dxfId="450" priority="276"/>
  </conditionalFormatting>
  <conditionalFormatting sqref="B68">
    <cfRule type="duplicateValues" dxfId="449" priority="268"/>
  </conditionalFormatting>
  <conditionalFormatting sqref="B68">
    <cfRule type="duplicateValues" dxfId="448" priority="269"/>
  </conditionalFormatting>
  <conditionalFormatting sqref="E68">
    <cfRule type="duplicateValues" dxfId="447" priority="264"/>
  </conditionalFormatting>
  <conditionalFormatting sqref="E68">
    <cfRule type="duplicateValues" dxfId="446" priority="265"/>
    <cfRule type="duplicateValues" dxfId="445" priority="266"/>
  </conditionalFormatting>
  <conditionalFormatting sqref="E68">
    <cfRule type="duplicateValues" dxfId="444" priority="267"/>
  </conditionalFormatting>
  <conditionalFormatting sqref="B62:B66 B68:B77">
    <cfRule type="duplicateValues" dxfId="443" priority="249"/>
    <cfRule type="duplicateValues" dxfId="442" priority="253"/>
    <cfRule type="duplicateValues" dxfId="441" priority="254"/>
    <cfRule type="duplicateValues" dxfId="440" priority="255"/>
    <cfRule type="duplicateValues" dxfId="439" priority="257"/>
  </conditionalFormatting>
  <conditionalFormatting sqref="B62:B66 B68:B77">
    <cfRule type="duplicateValues" dxfId="438" priority="256"/>
  </conditionalFormatting>
  <conditionalFormatting sqref="B68">
    <cfRule type="duplicateValues" dxfId="437" priority="280"/>
    <cfRule type="duplicateValues" dxfId="436" priority="281"/>
  </conditionalFormatting>
  <conditionalFormatting sqref="B62:B66 B69:B77">
    <cfRule type="duplicateValues" dxfId="435" priority="282"/>
  </conditionalFormatting>
  <conditionalFormatting sqref="B62:B66">
    <cfRule type="duplicateValues" dxfId="434" priority="283"/>
  </conditionalFormatting>
  <conditionalFormatting sqref="B62:B66 B69:B77">
    <cfRule type="duplicateValues" dxfId="433" priority="284"/>
  </conditionalFormatting>
  <conditionalFormatting sqref="B62:B66 B69:B77">
    <cfRule type="duplicateValues" dxfId="432" priority="285"/>
    <cfRule type="duplicateValues" dxfId="431" priority="286"/>
  </conditionalFormatting>
  <conditionalFormatting sqref="E69">
    <cfRule type="duplicateValues" dxfId="430" priority="250"/>
  </conditionalFormatting>
  <conditionalFormatting sqref="E69">
    <cfRule type="duplicateValues" dxfId="429" priority="251"/>
    <cfRule type="duplicateValues" dxfId="428" priority="252"/>
  </conditionalFormatting>
  <conditionalFormatting sqref="B62:B66">
    <cfRule type="duplicateValues" dxfId="427" priority="248"/>
  </conditionalFormatting>
  <conditionalFormatting sqref="B62:B78">
    <cfRule type="duplicateValues" dxfId="395" priority="216"/>
  </conditionalFormatting>
  <conditionalFormatting sqref="E70">
    <cfRule type="duplicateValues" dxfId="394" priority="213"/>
  </conditionalFormatting>
  <conditionalFormatting sqref="E70">
    <cfRule type="duplicateValues" dxfId="393" priority="214"/>
    <cfRule type="duplicateValues" dxfId="392" priority="215"/>
  </conditionalFormatting>
  <conditionalFormatting sqref="E71">
    <cfRule type="duplicateValues" dxfId="385" priority="207"/>
  </conditionalFormatting>
  <conditionalFormatting sqref="E71">
    <cfRule type="duplicateValues" dxfId="384" priority="208"/>
    <cfRule type="duplicateValues" dxfId="383" priority="209"/>
  </conditionalFormatting>
  <conditionalFormatting sqref="B62:B78">
    <cfRule type="duplicateValues" dxfId="382" priority="197"/>
    <cfRule type="duplicateValues" dxfId="381" priority="201"/>
    <cfRule type="duplicateValues" dxfId="380" priority="205"/>
    <cfRule type="duplicateValues" dxfId="379" priority="206"/>
  </conditionalFormatting>
  <conditionalFormatting sqref="E73:E77">
    <cfRule type="duplicateValues" dxfId="295" priority="384"/>
  </conditionalFormatting>
  <conditionalFormatting sqref="E73:E77">
    <cfRule type="duplicateValues" dxfId="294" priority="385"/>
    <cfRule type="duplicateValues" dxfId="293" priority="386"/>
  </conditionalFormatting>
  <conditionalFormatting sqref="E72">
    <cfRule type="duplicateValues" dxfId="281" priority="398"/>
  </conditionalFormatting>
  <conditionalFormatting sqref="E72">
    <cfRule type="duplicateValues" dxfId="280" priority="399"/>
    <cfRule type="duplicateValues" dxfId="279" priority="400"/>
  </conditionalFormatting>
  <conditionalFormatting sqref="B69:B77">
    <cfRule type="duplicateValues" dxfId="278" priority="401"/>
  </conditionalFormatting>
  <conditionalFormatting sqref="E31">
    <cfRule type="duplicateValues" dxfId="144" priority="144"/>
  </conditionalFormatting>
  <conditionalFormatting sqref="E31">
    <cfRule type="duplicateValues" dxfId="143" priority="143"/>
  </conditionalFormatting>
  <conditionalFormatting sqref="E31">
    <cfRule type="duplicateValues" dxfId="142" priority="142"/>
  </conditionalFormatting>
  <conditionalFormatting sqref="E61 E35:E37 E29:E30 E1:E7 E41:E47 E10:E12 E15:E17">
    <cfRule type="duplicateValues" dxfId="141" priority="141"/>
  </conditionalFormatting>
  <conditionalFormatting sqref="E61 E29:E31 E1:E7 E35:E37 E41:E47 E15:E17 E10:E12">
    <cfRule type="duplicateValues" dxfId="140" priority="139"/>
    <cfRule type="duplicateValues" dxfId="139" priority="140"/>
  </conditionalFormatting>
  <conditionalFormatting sqref="E61 E1:E7 E29:E31 E35:E37 E41:E47 E10:E12 E15:E17">
    <cfRule type="duplicateValues" dxfId="138" priority="138"/>
  </conditionalFormatting>
  <conditionalFormatting sqref="B48">
    <cfRule type="duplicateValues" dxfId="137" priority="137"/>
  </conditionalFormatting>
  <conditionalFormatting sqref="B48">
    <cfRule type="duplicateValues" dxfId="136" priority="136"/>
  </conditionalFormatting>
  <conditionalFormatting sqref="E48">
    <cfRule type="duplicateValues" dxfId="135" priority="135"/>
  </conditionalFormatting>
  <conditionalFormatting sqref="E48">
    <cfRule type="duplicateValues" dxfId="134" priority="133"/>
    <cfRule type="duplicateValues" dxfId="133" priority="134"/>
  </conditionalFormatting>
  <conditionalFormatting sqref="E48">
    <cfRule type="duplicateValues" dxfId="132" priority="132"/>
  </conditionalFormatting>
  <conditionalFormatting sqref="B42:B46 B14 B36:B37 B30:B31 B16:B17 B11:B12 B48:B53 B1:B7 B57">
    <cfRule type="duplicateValues" dxfId="131" priority="127"/>
    <cfRule type="duplicateValues" dxfId="130" priority="128"/>
    <cfRule type="duplicateValues" dxfId="129" priority="129"/>
    <cfRule type="duplicateValues" dxfId="128" priority="130"/>
    <cfRule type="duplicateValues" dxfId="127" priority="131"/>
  </conditionalFormatting>
  <conditionalFormatting sqref="B42:B46 B14 B36:B37 B30:B31 B16:B17 B11:B12 B48:B53 B1:B7 B57">
    <cfRule type="duplicateValues" dxfId="126" priority="126"/>
  </conditionalFormatting>
  <conditionalFormatting sqref="B48">
    <cfRule type="duplicateValues" dxfId="125" priority="124"/>
    <cfRule type="duplicateValues" dxfId="124" priority="125"/>
  </conditionalFormatting>
  <conditionalFormatting sqref="B36:B37 B30:B31 B11:B12 B42:B46 B14 B16:B17 B49:B53 B1:B7 B57">
    <cfRule type="duplicateValues" dxfId="123" priority="123"/>
  </conditionalFormatting>
  <conditionalFormatting sqref="B42:B46 B36:B37 B30:B31 B16:B17 B11:B12 B14 B1:B7">
    <cfRule type="duplicateValues" dxfId="122" priority="122"/>
  </conditionalFormatting>
  <conditionalFormatting sqref="B11:B12 B42:B46 B14 B36:B37 B30:B31 B16:B17 B49:B53 B1:B7 B57">
    <cfRule type="duplicateValues" dxfId="121" priority="121"/>
  </conditionalFormatting>
  <conditionalFormatting sqref="B11:B12 B42:B46 B14 B36:B37 B30:B31 B16:B17 B49:B53 B1:B7 B57">
    <cfRule type="duplicateValues" dxfId="120" priority="119"/>
    <cfRule type="duplicateValues" dxfId="119" priority="120"/>
  </conditionalFormatting>
  <conditionalFormatting sqref="B14 B42:B46 B36:B37 B30:B31 B16:B17 B11:B12 B48:B53 B1:B7 B57">
    <cfRule type="duplicateValues" dxfId="118" priority="118"/>
  </conditionalFormatting>
  <conditionalFormatting sqref="B42:B53 B14 B1:B7 B30:B31 B11:B12 B16:B17 B36:B37 B57 B9">
    <cfRule type="duplicateValues" dxfId="117" priority="117"/>
  </conditionalFormatting>
  <conditionalFormatting sqref="B42:B53 B14 B1:B7 B30:B31 B11:B12 B16:B17 B36:B37 B57 B9">
    <cfRule type="duplicateValues" dxfId="116" priority="113"/>
    <cfRule type="duplicateValues" dxfId="115" priority="114"/>
    <cfRule type="duplicateValues" dxfId="114" priority="115"/>
    <cfRule type="duplicateValues" dxfId="113" priority="116"/>
  </conditionalFormatting>
  <conditionalFormatting sqref="E39">
    <cfRule type="duplicateValues" dxfId="112" priority="112"/>
  </conditionalFormatting>
  <conditionalFormatting sqref="E39">
    <cfRule type="duplicateValues" dxfId="111" priority="110"/>
    <cfRule type="duplicateValues" dxfId="110" priority="111"/>
  </conditionalFormatting>
  <conditionalFormatting sqref="E14">
    <cfRule type="duplicateValues" dxfId="109" priority="109"/>
  </conditionalFormatting>
  <conditionalFormatting sqref="E14">
    <cfRule type="duplicateValues" dxfId="108" priority="107"/>
    <cfRule type="duplicateValues" dxfId="107" priority="108"/>
  </conditionalFormatting>
  <conditionalFormatting sqref="E49">
    <cfRule type="duplicateValues" dxfId="106" priority="106"/>
  </conditionalFormatting>
  <conditionalFormatting sqref="E49">
    <cfRule type="duplicateValues" dxfId="105" priority="104"/>
    <cfRule type="duplicateValues" dxfId="104" priority="105"/>
  </conditionalFormatting>
  <conditionalFormatting sqref="E49">
    <cfRule type="duplicateValues" dxfId="103" priority="103"/>
  </conditionalFormatting>
  <conditionalFormatting sqref="E50">
    <cfRule type="duplicateValues" dxfId="102" priority="102"/>
  </conditionalFormatting>
  <conditionalFormatting sqref="E50">
    <cfRule type="duplicateValues" dxfId="101" priority="100"/>
    <cfRule type="duplicateValues" dxfId="100" priority="101"/>
  </conditionalFormatting>
  <conditionalFormatting sqref="E51">
    <cfRule type="duplicateValues" dxfId="99" priority="99"/>
  </conditionalFormatting>
  <conditionalFormatting sqref="E51">
    <cfRule type="duplicateValues" dxfId="98" priority="97"/>
    <cfRule type="duplicateValues" dxfId="97" priority="98"/>
  </conditionalFormatting>
  <conditionalFormatting sqref="B54:B56">
    <cfRule type="duplicateValues" dxfId="96" priority="92"/>
    <cfRule type="duplicateValues" dxfId="95" priority="93"/>
    <cfRule type="duplicateValues" dxfId="94" priority="94"/>
    <cfRule type="duplicateValues" dxfId="93" priority="95"/>
    <cfRule type="duplicateValues" dxfId="92" priority="96"/>
  </conditionalFormatting>
  <conditionalFormatting sqref="B54:B56">
    <cfRule type="duplicateValues" dxfId="91" priority="91"/>
  </conditionalFormatting>
  <conditionalFormatting sqref="B54:B56">
    <cfRule type="duplicateValues" dxfId="90" priority="90"/>
  </conditionalFormatting>
  <conditionalFormatting sqref="B54:B56">
    <cfRule type="duplicateValues" dxfId="89" priority="89"/>
  </conditionalFormatting>
  <conditionalFormatting sqref="B54:B56">
    <cfRule type="duplicateValues" dxfId="88" priority="87"/>
    <cfRule type="duplicateValues" dxfId="87" priority="88"/>
  </conditionalFormatting>
  <conditionalFormatting sqref="B54:B56">
    <cfRule type="duplicateValues" dxfId="86" priority="86"/>
  </conditionalFormatting>
  <conditionalFormatting sqref="B54:B56">
    <cfRule type="duplicateValues" dxfId="85" priority="85"/>
  </conditionalFormatting>
  <conditionalFormatting sqref="B54:B56">
    <cfRule type="duplicateValues" dxfId="84" priority="81"/>
    <cfRule type="duplicateValues" dxfId="83" priority="82"/>
    <cfRule type="duplicateValues" dxfId="82" priority="83"/>
    <cfRule type="duplicateValues" dxfId="81" priority="84"/>
  </conditionalFormatting>
  <conditionalFormatting sqref="B54:B56">
    <cfRule type="duplicateValues" dxfId="80" priority="78"/>
    <cfRule type="duplicateValues" dxfId="79" priority="79"/>
    <cfRule type="duplicateValues" dxfId="78" priority="80"/>
  </conditionalFormatting>
  <conditionalFormatting sqref="B54:B56">
    <cfRule type="duplicateValues" dxfId="77" priority="77"/>
  </conditionalFormatting>
  <conditionalFormatting sqref="E56">
    <cfRule type="duplicateValues" dxfId="76" priority="76"/>
  </conditionalFormatting>
  <conditionalFormatting sqref="E56">
    <cfRule type="duplicateValues" dxfId="75" priority="74"/>
    <cfRule type="duplicateValues" dxfId="74" priority="75"/>
  </conditionalFormatting>
  <conditionalFormatting sqref="E56">
    <cfRule type="duplicateValues" dxfId="73" priority="73"/>
  </conditionalFormatting>
  <conditionalFormatting sqref="B58:B60">
    <cfRule type="duplicateValues" dxfId="72" priority="68"/>
    <cfRule type="duplicateValues" dxfId="71" priority="69"/>
    <cfRule type="duplicateValues" dxfId="70" priority="70"/>
    <cfRule type="duplicateValues" dxfId="69" priority="71"/>
    <cfRule type="duplicateValues" dxfId="68" priority="72"/>
  </conditionalFormatting>
  <conditionalFormatting sqref="B58:B60">
    <cfRule type="duplicateValues" dxfId="67" priority="67"/>
  </conditionalFormatting>
  <conditionalFormatting sqref="B58:B60">
    <cfRule type="duplicateValues" dxfId="66" priority="66"/>
  </conditionalFormatting>
  <conditionalFormatting sqref="B58:B60">
    <cfRule type="duplicateValues" dxfId="65" priority="65"/>
  </conditionalFormatting>
  <conditionalFormatting sqref="B58:B60">
    <cfRule type="duplicateValues" dxfId="64" priority="63"/>
    <cfRule type="duplicateValues" dxfId="63" priority="64"/>
  </conditionalFormatting>
  <conditionalFormatting sqref="B58:B60">
    <cfRule type="duplicateValues" dxfId="62" priority="62"/>
  </conditionalFormatting>
  <conditionalFormatting sqref="B58:B60">
    <cfRule type="duplicateValues" dxfId="61" priority="61"/>
  </conditionalFormatting>
  <conditionalFormatting sqref="B58:B60">
    <cfRule type="duplicateValues" dxfId="60" priority="57"/>
    <cfRule type="duplicateValues" dxfId="59" priority="58"/>
    <cfRule type="duplicateValues" dxfId="58" priority="59"/>
    <cfRule type="duplicateValues" dxfId="57" priority="60"/>
  </conditionalFormatting>
  <conditionalFormatting sqref="B58:B60">
    <cfRule type="duplicateValues" dxfId="56" priority="54"/>
    <cfRule type="duplicateValues" dxfId="55" priority="55"/>
    <cfRule type="duplicateValues" dxfId="54" priority="56"/>
  </conditionalFormatting>
  <conditionalFormatting sqref="B58:B60">
    <cfRule type="duplicateValues" dxfId="53" priority="53"/>
  </conditionalFormatting>
  <conditionalFormatting sqref="E53">
    <cfRule type="duplicateValues" dxfId="52" priority="52"/>
  </conditionalFormatting>
  <conditionalFormatting sqref="E53">
    <cfRule type="duplicateValues" dxfId="51" priority="50"/>
    <cfRule type="duplicateValues" dxfId="50" priority="51"/>
  </conditionalFormatting>
  <conditionalFormatting sqref="E54:E55">
    <cfRule type="duplicateValues" dxfId="49" priority="49"/>
  </conditionalFormatting>
  <conditionalFormatting sqref="E54:E55">
    <cfRule type="duplicateValues" dxfId="48" priority="47"/>
    <cfRule type="duplicateValues" dxfId="47" priority="48"/>
  </conditionalFormatting>
  <conditionalFormatting sqref="E57:E59">
    <cfRule type="duplicateValues" dxfId="46" priority="46"/>
  </conditionalFormatting>
  <conditionalFormatting sqref="E57:E59">
    <cfRule type="duplicateValues" dxfId="45" priority="44"/>
    <cfRule type="duplicateValues" dxfId="44" priority="45"/>
  </conditionalFormatting>
  <conditionalFormatting sqref="E9">
    <cfRule type="duplicateValues" dxfId="43" priority="43"/>
  </conditionalFormatting>
  <conditionalFormatting sqref="E9">
    <cfRule type="duplicateValues" dxfId="42" priority="41"/>
    <cfRule type="duplicateValues" dxfId="41" priority="42"/>
  </conditionalFormatting>
  <conditionalFormatting sqref="B61 B57 B29:B31 B35:B37 B1:B7 B42:B53 B9:B12 B14:B17">
    <cfRule type="duplicateValues" dxfId="3" priority="38"/>
    <cfRule type="duplicateValues" dxfId="2" priority="39"/>
    <cfRule type="duplicateValues" dxfId="1" priority="40"/>
  </conditionalFormatting>
  <conditionalFormatting sqref="E52">
    <cfRule type="duplicateValues" dxfId="40" priority="37"/>
  </conditionalFormatting>
  <conditionalFormatting sqref="E52">
    <cfRule type="duplicateValues" dxfId="39" priority="35"/>
    <cfRule type="duplicateValues" dxfId="38" priority="36"/>
  </conditionalFormatting>
  <conditionalFormatting sqref="B57 B49:B53">
    <cfRule type="duplicateValues" dxfId="37" priority="34"/>
  </conditionalFormatting>
  <conditionalFormatting sqref="B9">
    <cfRule type="duplicateValues" dxfId="36" priority="33"/>
  </conditionalFormatting>
  <conditionalFormatting sqref="B9">
    <cfRule type="duplicateValues" dxfId="35" priority="29"/>
    <cfRule type="duplicateValues" dxfId="34" priority="30"/>
    <cfRule type="duplicateValues" dxfId="33" priority="31"/>
    <cfRule type="duplicateValues" dxfId="32" priority="32"/>
  </conditionalFormatting>
  <conditionalFormatting sqref="B9">
    <cfRule type="duplicateValues" dxfId="31" priority="26"/>
    <cfRule type="duplicateValues" dxfId="30" priority="27"/>
    <cfRule type="duplicateValues" dxfId="29" priority="28"/>
  </conditionalFormatting>
  <conditionalFormatting sqref="B9">
    <cfRule type="duplicateValues" dxfId="28" priority="25"/>
  </conditionalFormatting>
  <conditionalFormatting sqref="B9">
    <cfRule type="duplicateValues" dxfId="27" priority="20"/>
    <cfRule type="duplicateValues" dxfId="26" priority="21"/>
    <cfRule type="duplicateValues" dxfId="25" priority="22"/>
    <cfRule type="duplicateValues" dxfId="24" priority="23"/>
    <cfRule type="duplicateValues" dxfId="23" priority="24"/>
  </conditionalFormatting>
  <conditionalFormatting sqref="B9">
    <cfRule type="duplicateValues" dxfId="22" priority="18"/>
    <cfRule type="duplicateValues" dxfId="21" priority="19"/>
  </conditionalFormatting>
  <conditionalFormatting sqref="B14">
    <cfRule type="duplicateValues" dxfId="20" priority="17"/>
  </conditionalFormatting>
  <conditionalFormatting sqref="B19:B25">
    <cfRule type="duplicateValues" dxfId="19" priority="16"/>
  </conditionalFormatting>
  <conditionalFormatting sqref="B33:B34">
    <cfRule type="duplicateValues" dxfId="18" priority="15"/>
  </conditionalFormatting>
  <conditionalFormatting sqref="B39:B40">
    <cfRule type="duplicateValues" dxfId="17" priority="14"/>
  </conditionalFormatting>
  <conditionalFormatting sqref="E40">
    <cfRule type="duplicateValues" dxfId="16" priority="13"/>
  </conditionalFormatting>
  <conditionalFormatting sqref="E40">
    <cfRule type="duplicateValues" dxfId="15" priority="11"/>
    <cfRule type="duplicateValues" dxfId="14" priority="12"/>
  </conditionalFormatting>
  <conditionalFormatting sqref="E60">
    <cfRule type="duplicateValues" dxfId="13" priority="10"/>
  </conditionalFormatting>
  <conditionalFormatting sqref="E60">
    <cfRule type="duplicateValues" dxfId="12" priority="8"/>
    <cfRule type="duplicateValues" dxfId="11" priority="9"/>
  </conditionalFormatting>
  <conditionalFormatting sqref="B26:B27">
    <cfRule type="duplicateValues" dxfId="10" priority="7"/>
  </conditionalFormatting>
  <conditionalFormatting sqref="B28">
    <cfRule type="duplicateValues" dxfId="9" priority="6"/>
  </conditionalFormatting>
  <conditionalFormatting sqref="B41">
    <cfRule type="duplicateValues" dxfId="8" priority="5"/>
  </conditionalFormatting>
  <conditionalFormatting sqref="B41">
    <cfRule type="duplicateValues" dxfId="7" priority="1"/>
    <cfRule type="duplicateValues" dxfId="6" priority="2"/>
    <cfRule type="duplicateValues" dxfId="5" priority="3"/>
    <cfRule type="duplicateValues" dxfId="4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2576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2518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38">
        <v>368</v>
      </c>
      <c r="B260" s="138" t="s">
        <v>2571</v>
      </c>
      <c r="C260" s="138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2578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2577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199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1" t="s">
        <v>2426</v>
      </c>
      <c r="B1" s="182"/>
      <c r="C1" s="182"/>
      <c r="D1" s="182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1" t="s">
        <v>2436</v>
      </c>
      <c r="B18" s="182"/>
      <c r="C18" s="182"/>
      <c r="D18" s="182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198" priority="119326"/>
  </conditionalFormatting>
  <conditionalFormatting sqref="B33">
    <cfRule type="duplicateValues" dxfId="197" priority="119327"/>
    <cfRule type="duplicateValues" dxfId="196" priority="119328"/>
  </conditionalFormatting>
  <conditionalFormatting sqref="A33">
    <cfRule type="duplicateValues" dxfId="195" priority="119340"/>
  </conditionalFormatting>
  <conditionalFormatting sqref="A33">
    <cfRule type="duplicateValues" dxfId="194" priority="119341"/>
    <cfRule type="duplicateValues" dxfId="193" priority="119342"/>
  </conditionalFormatting>
  <conditionalFormatting sqref="B4:B8">
    <cfRule type="duplicateValues" dxfId="192" priority="6"/>
  </conditionalFormatting>
  <conditionalFormatting sqref="B4:B8">
    <cfRule type="duplicateValues" dxfId="191" priority="5"/>
  </conditionalFormatting>
  <conditionalFormatting sqref="A3:A8">
    <cfRule type="duplicateValues" dxfId="190" priority="3"/>
    <cfRule type="duplicateValues" dxfId="189" priority="4"/>
  </conditionalFormatting>
  <conditionalFormatting sqref="B3">
    <cfRule type="duplicateValues" dxfId="188" priority="2"/>
  </conditionalFormatting>
  <conditionalFormatting sqref="B3">
    <cfRule type="duplicateValues" dxfId="18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3" t="s">
        <v>58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221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202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201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201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200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199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160.5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159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159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165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118.15079861111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57.6746064814797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86" priority="69"/>
  </conditionalFormatting>
  <conditionalFormatting sqref="E9:E1048576 E1:E2">
    <cfRule type="duplicateValues" dxfId="185" priority="99250"/>
  </conditionalFormatting>
  <conditionalFormatting sqref="E4">
    <cfRule type="duplicateValues" dxfId="184" priority="62"/>
  </conditionalFormatting>
  <conditionalFormatting sqref="E5:E8">
    <cfRule type="duplicateValues" dxfId="183" priority="60"/>
  </conditionalFormatting>
  <conditionalFormatting sqref="B12">
    <cfRule type="duplicateValues" dxfId="182" priority="34"/>
    <cfRule type="duplicateValues" dxfId="181" priority="35"/>
    <cfRule type="duplicateValues" dxfId="180" priority="36"/>
  </conditionalFormatting>
  <conditionalFormatting sqref="B12">
    <cfRule type="duplicateValues" dxfId="179" priority="33"/>
  </conditionalFormatting>
  <conditionalFormatting sqref="B12">
    <cfRule type="duplicateValues" dxfId="178" priority="31"/>
    <cfRule type="duplicateValues" dxfId="177" priority="32"/>
  </conditionalFormatting>
  <conditionalFormatting sqref="B12">
    <cfRule type="duplicateValues" dxfId="176" priority="28"/>
    <cfRule type="duplicateValues" dxfId="175" priority="29"/>
    <cfRule type="duplicateValues" dxfId="174" priority="30"/>
  </conditionalFormatting>
  <conditionalFormatting sqref="B12">
    <cfRule type="duplicateValues" dxfId="173" priority="27"/>
  </conditionalFormatting>
  <conditionalFormatting sqref="B12">
    <cfRule type="duplicateValues" dxfId="172" priority="25"/>
    <cfRule type="duplicateValues" dxfId="171" priority="26"/>
  </conditionalFormatting>
  <conditionalFormatting sqref="B12">
    <cfRule type="duplicateValues" dxfId="170" priority="24"/>
  </conditionalFormatting>
  <conditionalFormatting sqref="B12">
    <cfRule type="duplicateValues" dxfId="169" priority="21"/>
    <cfRule type="duplicateValues" dxfId="168" priority="22"/>
    <cfRule type="duplicateValues" dxfId="167" priority="23"/>
  </conditionalFormatting>
  <conditionalFormatting sqref="B12">
    <cfRule type="duplicateValues" dxfId="166" priority="20"/>
  </conditionalFormatting>
  <conditionalFormatting sqref="B12">
    <cfRule type="duplicateValues" dxfId="165" priority="19"/>
  </conditionalFormatting>
  <conditionalFormatting sqref="B14">
    <cfRule type="duplicateValues" dxfId="164" priority="18"/>
  </conditionalFormatting>
  <conditionalFormatting sqref="B14">
    <cfRule type="duplicateValues" dxfId="163" priority="15"/>
    <cfRule type="duplicateValues" dxfId="162" priority="16"/>
    <cfRule type="duplicateValues" dxfId="161" priority="17"/>
  </conditionalFormatting>
  <conditionalFormatting sqref="B14">
    <cfRule type="duplicateValues" dxfId="160" priority="13"/>
    <cfRule type="duplicateValues" dxfId="159" priority="14"/>
  </conditionalFormatting>
  <conditionalFormatting sqref="B14">
    <cfRule type="duplicateValues" dxfId="158" priority="10"/>
    <cfRule type="duplicateValues" dxfId="157" priority="11"/>
    <cfRule type="duplicateValues" dxfId="156" priority="12"/>
  </conditionalFormatting>
  <conditionalFormatting sqref="B14">
    <cfRule type="duplicateValues" dxfId="155" priority="9"/>
  </conditionalFormatting>
  <conditionalFormatting sqref="B14">
    <cfRule type="duplicateValues" dxfId="154" priority="8"/>
  </conditionalFormatting>
  <conditionalFormatting sqref="B14">
    <cfRule type="duplicateValues" dxfId="153" priority="7"/>
  </conditionalFormatting>
  <conditionalFormatting sqref="B14">
    <cfRule type="duplicateValues" dxfId="152" priority="4"/>
    <cfRule type="duplicateValues" dxfId="151" priority="5"/>
    <cfRule type="duplicateValues" dxfId="150" priority="6"/>
  </conditionalFormatting>
  <conditionalFormatting sqref="B14">
    <cfRule type="duplicateValues" dxfId="149" priority="2"/>
    <cfRule type="duplicateValues" dxfId="148" priority="3"/>
  </conditionalFormatting>
  <conditionalFormatting sqref="C14">
    <cfRule type="duplicateValues" dxfId="14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39">
        <v>7</v>
      </c>
      <c r="B2" s="140" t="s">
        <v>2030</v>
      </c>
      <c r="C2" s="140" t="s">
        <v>2573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39">
        <v>591</v>
      </c>
      <c r="B3" s="140" t="s">
        <v>507</v>
      </c>
      <c r="C3" s="140" t="s">
        <v>2574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39">
        <v>553</v>
      </c>
      <c r="B4" s="140" t="s">
        <v>544</v>
      </c>
      <c r="C4" s="140" t="s">
        <v>2575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2565</v>
      </c>
      <c r="C6" s="29" t="s">
        <v>2521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2566</v>
      </c>
      <c r="C8" s="29" t="s">
        <v>2522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2567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2568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2569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2523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2524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2525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2526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2553</v>
      </c>
      <c r="C374" s="29" t="s">
        <v>2540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2527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2554</v>
      </c>
      <c r="C377" s="29" t="s">
        <v>2541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2519</v>
      </c>
      <c r="D388" s="29" t="s">
        <v>87</v>
      </c>
      <c r="E388" s="29" t="s">
        <v>90</v>
      </c>
      <c r="F388" s="32" t="s">
        <v>2032</v>
      </c>
      <c r="G388" s="32" t="s">
        <v>2520</v>
      </c>
      <c r="H388" s="32" t="s">
        <v>2520</v>
      </c>
      <c r="I388" s="32" t="s">
        <v>1277</v>
      </c>
      <c r="J388" s="32" t="s">
        <v>2034</v>
      </c>
      <c r="K388" s="32" t="s">
        <v>2520</v>
      </c>
      <c r="L388" s="32" t="s">
        <v>2520</v>
      </c>
      <c r="M388" s="32" t="s">
        <v>2520</v>
      </c>
      <c r="N388" s="32" t="s">
        <v>2520</v>
      </c>
      <c r="O388" s="32" t="s">
        <v>1182</v>
      </c>
    </row>
    <row r="389" spans="1:15" ht="15.75" x14ac:dyDescent="0.25">
      <c r="A389" s="31">
        <v>363</v>
      </c>
      <c r="B389" s="32" t="s">
        <v>2555</v>
      </c>
      <c r="C389" s="29" t="s">
        <v>2542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2556</v>
      </c>
      <c r="C391" s="29" t="s">
        <v>2543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2557</v>
      </c>
      <c r="C393" s="29" t="s">
        <v>2544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2558</v>
      </c>
      <c r="C394" s="29" t="s">
        <v>2545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2552</v>
      </c>
      <c r="C395" s="29" t="s">
        <v>2539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2528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2562</v>
      </c>
      <c r="C399" s="29" t="s">
        <v>2549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2529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2530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2531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2563</v>
      </c>
      <c r="C405" s="29" t="s">
        <v>2550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2532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2559</v>
      </c>
      <c r="C499" s="29" t="s">
        <v>2546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2533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2560</v>
      </c>
      <c r="C549" s="29" t="s">
        <v>2547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2534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2535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2564</v>
      </c>
      <c r="C583" s="29" t="s">
        <v>2551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2561</v>
      </c>
      <c r="C650" s="29" t="s">
        <v>2548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2536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2537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2538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3">
        <v>985</v>
      </c>
      <c r="B793" s="134" t="s">
        <v>1150</v>
      </c>
      <c r="C793" s="135" t="s">
        <v>1151</v>
      </c>
      <c r="D793" s="135" t="s">
        <v>72</v>
      </c>
      <c r="E793" s="135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4" t="s">
        <v>1180</v>
      </c>
    </row>
    <row r="794" spans="1:15" s="99" customFormat="1" ht="15.75" x14ac:dyDescent="0.25">
      <c r="A794" s="133">
        <v>986</v>
      </c>
      <c r="B794" s="134" t="s">
        <v>1152</v>
      </c>
      <c r="C794" s="135" t="s">
        <v>1153</v>
      </c>
      <c r="D794" s="134" t="s">
        <v>72</v>
      </c>
      <c r="E794" s="134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4" t="s">
        <v>1209</v>
      </c>
    </row>
    <row r="795" spans="1:15" s="99" customFormat="1" ht="15.75" x14ac:dyDescent="0.25">
      <c r="A795" s="133">
        <v>987</v>
      </c>
      <c r="B795" s="134" t="s">
        <v>1154</v>
      </c>
      <c r="C795" s="135" t="s">
        <v>1155</v>
      </c>
      <c r="D795" s="134" t="s">
        <v>72</v>
      </c>
      <c r="E795" s="134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4" t="s">
        <v>1209</v>
      </c>
    </row>
    <row r="796" spans="1:15" s="99" customFormat="1" ht="15.75" x14ac:dyDescent="0.25">
      <c r="A796" s="133">
        <v>988</v>
      </c>
      <c r="B796" s="134" t="s">
        <v>1156</v>
      </c>
      <c r="C796" s="135" t="s">
        <v>1157</v>
      </c>
      <c r="D796" s="135" t="s">
        <v>72</v>
      </c>
      <c r="E796" s="135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4" t="s">
        <v>1186</v>
      </c>
    </row>
    <row r="797" spans="1:15" s="99" customFormat="1" ht="15.75" x14ac:dyDescent="0.25">
      <c r="A797" s="133">
        <v>989</v>
      </c>
      <c r="B797" s="134" t="s">
        <v>1158</v>
      </c>
      <c r="C797" s="135" t="s">
        <v>1159</v>
      </c>
      <c r="D797" s="135" t="s">
        <v>72</v>
      </c>
      <c r="E797" s="135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4" t="s">
        <v>1184</v>
      </c>
    </row>
    <row r="798" spans="1:15" s="99" customFormat="1" ht="15.75" x14ac:dyDescent="0.25">
      <c r="A798" s="133">
        <v>742</v>
      </c>
      <c r="B798" s="134" t="s">
        <v>1160</v>
      </c>
      <c r="C798" s="135" t="s">
        <v>1161</v>
      </c>
      <c r="D798" s="135" t="s">
        <v>72</v>
      </c>
      <c r="E798" s="135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4" t="s">
        <v>1191</v>
      </c>
    </row>
    <row r="799" spans="1:15" s="99" customFormat="1" ht="15.75" x14ac:dyDescent="0.25">
      <c r="A799" s="133">
        <v>991</v>
      </c>
      <c r="B799" s="134" t="s">
        <v>1162</v>
      </c>
      <c r="C799" s="135" t="s">
        <v>1163</v>
      </c>
      <c r="D799" s="135" t="s">
        <v>72</v>
      </c>
      <c r="E799" s="135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4" t="s">
        <v>1180</v>
      </c>
    </row>
    <row r="800" spans="1:15" s="99" customFormat="1" ht="15.75" x14ac:dyDescent="0.25">
      <c r="A800" s="133">
        <v>715</v>
      </c>
      <c r="B800" s="134" t="s">
        <v>1164</v>
      </c>
      <c r="C800" s="135" t="s">
        <v>1165</v>
      </c>
      <c r="D800" s="135" t="s">
        <v>72</v>
      </c>
      <c r="E800" s="135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4" t="s">
        <v>1185</v>
      </c>
    </row>
    <row r="801" spans="1:15" s="99" customFormat="1" ht="15.75" x14ac:dyDescent="0.25">
      <c r="A801" s="133">
        <v>993</v>
      </c>
      <c r="B801" s="134" t="s">
        <v>1166</v>
      </c>
      <c r="C801" s="135" t="s">
        <v>1167</v>
      </c>
      <c r="D801" s="135" t="s">
        <v>72</v>
      </c>
      <c r="E801" s="135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4" t="s">
        <v>1190</v>
      </c>
    </row>
    <row r="802" spans="1:15" s="99" customFormat="1" ht="15.75" x14ac:dyDescent="0.25">
      <c r="A802" s="133">
        <v>994</v>
      </c>
      <c r="B802" s="134" t="s">
        <v>1890</v>
      </c>
      <c r="C802" s="135" t="s">
        <v>1889</v>
      </c>
      <c r="D802" s="135" t="s">
        <v>72</v>
      </c>
      <c r="E802" s="135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4" t="s">
        <v>2021</v>
      </c>
    </row>
    <row r="803" spans="1:15" s="99" customFormat="1" ht="15.75" x14ac:dyDescent="0.25">
      <c r="A803" s="133">
        <v>545</v>
      </c>
      <c r="B803" s="134" t="s">
        <v>1168</v>
      </c>
      <c r="C803" s="135" t="s">
        <v>1169</v>
      </c>
      <c r="D803" s="135" t="s">
        <v>72</v>
      </c>
      <c r="E803" s="135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4" t="s">
        <v>1188</v>
      </c>
    </row>
    <row r="804" spans="1:15" s="99" customFormat="1" ht="15.75" x14ac:dyDescent="0.25">
      <c r="A804" s="133">
        <v>996</v>
      </c>
      <c r="B804" s="134" t="s">
        <v>1193</v>
      </c>
      <c r="C804" s="135" t="s">
        <v>1194</v>
      </c>
      <c r="D804" s="135" t="s">
        <v>72</v>
      </c>
      <c r="E804" s="135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4" t="s">
        <v>1184</v>
      </c>
    </row>
    <row r="805" spans="1:15" s="99" customFormat="1" ht="15.75" x14ac:dyDescent="0.25">
      <c r="A805" s="133">
        <v>724</v>
      </c>
      <c r="B805" s="134" t="s">
        <v>1170</v>
      </c>
      <c r="C805" s="135" t="s">
        <v>1171</v>
      </c>
      <c r="D805" s="135" t="s">
        <v>72</v>
      </c>
      <c r="E805" s="135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4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6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45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46" priority="2"/>
  </conditionalFormatting>
  <conditionalFormatting sqref="B1:B1048576">
    <cfRule type="duplicateValues" dxfId="14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2021-04-04T13:22:32Z</cp:lastPrinted>
  <dcterms:created xsi:type="dcterms:W3CDTF">2014-10-01T23:18:29Z</dcterms:created>
  <dcterms:modified xsi:type="dcterms:W3CDTF">2021-04-28T08:46:36Z</dcterms:modified>
</cp:coreProperties>
</file>