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8\"/>
    </mc:Choice>
  </mc:AlternateContent>
  <xr:revisionPtr revIDLastSave="0" documentId="13_ncr:1_{F090D36C-17A2-41D4-AFA0-BD5E72D048BB}" xr6:coauthVersionLast="45" xr6:coauthVersionMax="45" xr10:uidLastSave="{00000000-0000-0000-0000-000000000000}"/>
  <bookViews>
    <workbookView xWindow="2868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Efectivo'!$A$66:$E$69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0" i="16" l="1"/>
  <c r="B63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7" i="16"/>
  <c r="A67" i="16"/>
  <c r="C68" i="16"/>
  <c r="A68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B27" i="16"/>
  <c r="C26" i="16"/>
  <c r="A26" i="16"/>
  <c r="C25" i="16"/>
  <c r="A25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131" i="1"/>
  <c r="G131" i="1"/>
  <c r="H131" i="1"/>
  <c r="I131" i="1"/>
  <c r="J131" i="1"/>
  <c r="K131" i="1"/>
  <c r="F109" i="1"/>
  <c r="G109" i="1"/>
  <c r="H109" i="1"/>
  <c r="I109" i="1"/>
  <c r="J109" i="1"/>
  <c r="K109" i="1"/>
  <c r="F98" i="1"/>
  <c r="G98" i="1"/>
  <c r="H98" i="1"/>
  <c r="I98" i="1"/>
  <c r="J98" i="1"/>
  <c r="K9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92" i="1"/>
  <c r="G92" i="1"/>
  <c r="H92" i="1"/>
  <c r="I92" i="1"/>
  <c r="J92" i="1"/>
  <c r="K92" i="1"/>
  <c r="F97" i="1"/>
  <c r="G97" i="1"/>
  <c r="H97" i="1"/>
  <c r="I97" i="1"/>
  <c r="J97" i="1"/>
  <c r="K97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131" i="1"/>
  <c r="A109" i="1"/>
  <c r="A98" i="1"/>
  <c r="A129" i="1"/>
  <c r="A128" i="1"/>
  <c r="A127" i="1"/>
  <c r="A92" i="1"/>
  <c r="A97" i="1"/>
  <c r="A91" i="1"/>
  <c r="A90" i="1"/>
  <c r="A89" i="1"/>
  <c r="A88" i="1"/>
  <c r="A87" i="1"/>
  <c r="F23" i="1"/>
  <c r="G23" i="1"/>
  <c r="H23" i="1"/>
  <c r="I23" i="1"/>
  <c r="J23" i="1"/>
  <c r="K23" i="1"/>
  <c r="F63" i="1"/>
  <c r="G63" i="1"/>
  <c r="H63" i="1"/>
  <c r="I63" i="1"/>
  <c r="J63" i="1"/>
  <c r="K63" i="1"/>
  <c r="F62" i="1"/>
  <c r="G62" i="1"/>
  <c r="H62" i="1"/>
  <c r="I62" i="1"/>
  <c r="J62" i="1"/>
  <c r="K62" i="1"/>
  <c r="F119" i="1"/>
  <c r="G119" i="1"/>
  <c r="H119" i="1"/>
  <c r="I119" i="1"/>
  <c r="J119" i="1"/>
  <c r="K119" i="1"/>
  <c r="F108" i="1"/>
  <c r="G108" i="1"/>
  <c r="H108" i="1"/>
  <c r="I108" i="1"/>
  <c r="J108" i="1"/>
  <c r="K108" i="1"/>
  <c r="F61" i="1"/>
  <c r="G61" i="1"/>
  <c r="H61" i="1"/>
  <c r="I61" i="1"/>
  <c r="J61" i="1"/>
  <c r="K61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60" i="1"/>
  <c r="G60" i="1"/>
  <c r="H60" i="1"/>
  <c r="I60" i="1"/>
  <c r="J60" i="1"/>
  <c r="K60" i="1"/>
  <c r="F126" i="1"/>
  <c r="G126" i="1"/>
  <c r="H126" i="1"/>
  <c r="I126" i="1"/>
  <c r="J126" i="1"/>
  <c r="K126" i="1"/>
  <c r="F105" i="1"/>
  <c r="G105" i="1"/>
  <c r="H105" i="1"/>
  <c r="I105" i="1"/>
  <c r="J105" i="1"/>
  <c r="K105" i="1"/>
  <c r="F51" i="1"/>
  <c r="G51" i="1"/>
  <c r="H51" i="1"/>
  <c r="I51" i="1"/>
  <c r="J51" i="1"/>
  <c r="K51" i="1"/>
  <c r="F104" i="1"/>
  <c r="G104" i="1"/>
  <c r="H104" i="1"/>
  <c r="I104" i="1"/>
  <c r="J104" i="1"/>
  <c r="K104" i="1"/>
  <c r="F100" i="1"/>
  <c r="G100" i="1"/>
  <c r="H100" i="1"/>
  <c r="I100" i="1"/>
  <c r="J100" i="1"/>
  <c r="K100" i="1"/>
  <c r="F125" i="1"/>
  <c r="G125" i="1"/>
  <c r="H125" i="1"/>
  <c r="I125" i="1"/>
  <c r="J125" i="1"/>
  <c r="K125" i="1"/>
  <c r="F50" i="1"/>
  <c r="G50" i="1"/>
  <c r="H50" i="1"/>
  <c r="I50" i="1"/>
  <c r="J50" i="1"/>
  <c r="K50" i="1"/>
  <c r="F124" i="1"/>
  <c r="G124" i="1"/>
  <c r="H124" i="1"/>
  <c r="I124" i="1"/>
  <c r="J124" i="1"/>
  <c r="K124" i="1"/>
  <c r="F59" i="1"/>
  <c r="G59" i="1"/>
  <c r="H59" i="1"/>
  <c r="I59" i="1"/>
  <c r="J59" i="1"/>
  <c r="K59" i="1"/>
  <c r="F123" i="1"/>
  <c r="G123" i="1"/>
  <c r="H123" i="1"/>
  <c r="I123" i="1"/>
  <c r="J123" i="1"/>
  <c r="K123" i="1"/>
  <c r="F86" i="1"/>
  <c r="G86" i="1"/>
  <c r="H86" i="1"/>
  <c r="I86" i="1"/>
  <c r="J86" i="1"/>
  <c r="K86" i="1"/>
  <c r="F85" i="1"/>
  <c r="G85" i="1"/>
  <c r="H85" i="1"/>
  <c r="I85" i="1"/>
  <c r="J85" i="1"/>
  <c r="K85" i="1"/>
  <c r="F33" i="1"/>
  <c r="G33" i="1"/>
  <c r="H33" i="1"/>
  <c r="I33" i="1"/>
  <c r="J33" i="1"/>
  <c r="K33" i="1"/>
  <c r="F122" i="1"/>
  <c r="G122" i="1"/>
  <c r="H122" i="1"/>
  <c r="I122" i="1"/>
  <c r="J122" i="1"/>
  <c r="K122" i="1"/>
  <c r="F110" i="1"/>
  <c r="G110" i="1"/>
  <c r="H110" i="1"/>
  <c r="I110" i="1"/>
  <c r="J110" i="1"/>
  <c r="K110" i="1"/>
  <c r="A23" i="1"/>
  <c r="A63" i="1"/>
  <c r="A62" i="1"/>
  <c r="A119" i="1"/>
  <c r="A108" i="1"/>
  <c r="A61" i="1"/>
  <c r="A107" i="1"/>
  <c r="A106" i="1"/>
  <c r="A60" i="1"/>
  <c r="A126" i="1"/>
  <c r="A105" i="1"/>
  <c r="A51" i="1"/>
  <c r="A104" i="1"/>
  <c r="A100" i="1"/>
  <c r="A125" i="1"/>
  <c r="A50" i="1"/>
  <c r="A124" i="1"/>
  <c r="A59" i="1"/>
  <c r="A123" i="1"/>
  <c r="A86" i="1"/>
  <c r="A85" i="1"/>
  <c r="A33" i="1"/>
  <c r="A122" i="1"/>
  <c r="A110" i="1"/>
  <c r="F49" i="1"/>
  <c r="G49" i="1"/>
  <c r="H49" i="1"/>
  <c r="I49" i="1"/>
  <c r="J49" i="1"/>
  <c r="K49" i="1"/>
  <c r="A49" i="1"/>
  <c r="A84" i="1" l="1"/>
  <c r="A118" i="1"/>
  <c r="A48" i="1"/>
  <c r="A103" i="1"/>
  <c r="A83" i="1"/>
  <c r="A22" i="1"/>
  <c r="A82" i="1"/>
  <c r="A81" i="1"/>
  <c r="A21" i="1"/>
  <c r="A80" i="1"/>
  <c r="A79" i="1"/>
  <c r="A78" i="1"/>
  <c r="A31" i="1"/>
  <c r="A58" i="1"/>
  <c r="A96" i="1"/>
  <c r="A95" i="1"/>
  <c r="A20" i="1"/>
  <c r="A57" i="1"/>
  <c r="A19" i="1"/>
  <c r="A47" i="1"/>
  <c r="F84" i="1"/>
  <c r="G84" i="1"/>
  <c r="H84" i="1"/>
  <c r="I84" i="1"/>
  <c r="J84" i="1"/>
  <c r="K84" i="1"/>
  <c r="F118" i="1"/>
  <c r="G118" i="1"/>
  <c r="H118" i="1"/>
  <c r="I118" i="1"/>
  <c r="J118" i="1"/>
  <c r="K118" i="1"/>
  <c r="F48" i="1"/>
  <c r="G48" i="1"/>
  <c r="H48" i="1"/>
  <c r="I48" i="1"/>
  <c r="J48" i="1"/>
  <c r="K48" i="1"/>
  <c r="F103" i="1"/>
  <c r="G103" i="1"/>
  <c r="H103" i="1"/>
  <c r="I103" i="1"/>
  <c r="J103" i="1"/>
  <c r="K103" i="1"/>
  <c r="F83" i="1"/>
  <c r="G83" i="1"/>
  <c r="H83" i="1"/>
  <c r="I83" i="1"/>
  <c r="J83" i="1"/>
  <c r="K83" i="1"/>
  <c r="F22" i="1"/>
  <c r="G22" i="1"/>
  <c r="H22" i="1"/>
  <c r="I22" i="1"/>
  <c r="J22" i="1"/>
  <c r="K22" i="1"/>
  <c r="F82" i="1"/>
  <c r="G82" i="1"/>
  <c r="H82" i="1"/>
  <c r="I82" i="1"/>
  <c r="J82" i="1"/>
  <c r="K82" i="1"/>
  <c r="F81" i="1"/>
  <c r="G81" i="1"/>
  <c r="H81" i="1"/>
  <c r="I81" i="1"/>
  <c r="J81" i="1"/>
  <c r="K81" i="1"/>
  <c r="F21" i="1"/>
  <c r="G21" i="1"/>
  <c r="H21" i="1"/>
  <c r="I21" i="1"/>
  <c r="J21" i="1"/>
  <c r="K2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31" i="1"/>
  <c r="G31" i="1"/>
  <c r="H31" i="1"/>
  <c r="I31" i="1"/>
  <c r="J31" i="1"/>
  <c r="K31" i="1"/>
  <c r="F58" i="1"/>
  <c r="G58" i="1"/>
  <c r="H58" i="1"/>
  <c r="I58" i="1"/>
  <c r="J58" i="1"/>
  <c r="K58" i="1"/>
  <c r="F96" i="1"/>
  <c r="G96" i="1"/>
  <c r="H96" i="1"/>
  <c r="I96" i="1"/>
  <c r="J96" i="1"/>
  <c r="K96" i="1"/>
  <c r="F95" i="1"/>
  <c r="G95" i="1"/>
  <c r="H95" i="1"/>
  <c r="I95" i="1"/>
  <c r="J95" i="1"/>
  <c r="K95" i="1"/>
  <c r="F20" i="1"/>
  <c r="G20" i="1"/>
  <c r="H20" i="1"/>
  <c r="I20" i="1"/>
  <c r="J20" i="1"/>
  <c r="K20" i="1"/>
  <c r="F57" i="1"/>
  <c r="G57" i="1"/>
  <c r="H57" i="1"/>
  <c r="I57" i="1"/>
  <c r="J57" i="1"/>
  <c r="K57" i="1"/>
  <c r="F19" i="1"/>
  <c r="G19" i="1"/>
  <c r="H19" i="1"/>
  <c r="I19" i="1"/>
  <c r="J19" i="1"/>
  <c r="K19" i="1"/>
  <c r="F47" i="1"/>
  <c r="G47" i="1"/>
  <c r="H47" i="1"/>
  <c r="I47" i="1"/>
  <c r="J47" i="1"/>
  <c r="K47" i="1"/>
  <c r="F77" i="1" l="1"/>
  <c r="G77" i="1"/>
  <c r="H77" i="1"/>
  <c r="I77" i="1"/>
  <c r="J77" i="1"/>
  <c r="K77" i="1"/>
  <c r="F18" i="1"/>
  <c r="G18" i="1"/>
  <c r="H18" i="1"/>
  <c r="I18" i="1"/>
  <c r="J18" i="1"/>
  <c r="K18" i="1"/>
  <c r="F46" i="1"/>
  <c r="G46" i="1"/>
  <c r="H46" i="1"/>
  <c r="I46" i="1"/>
  <c r="J46" i="1"/>
  <c r="K46" i="1"/>
  <c r="F121" i="1"/>
  <c r="G121" i="1"/>
  <c r="H121" i="1"/>
  <c r="I121" i="1"/>
  <c r="J121" i="1"/>
  <c r="K121" i="1"/>
  <c r="F117" i="1"/>
  <c r="G117" i="1"/>
  <c r="H117" i="1"/>
  <c r="I117" i="1"/>
  <c r="J117" i="1"/>
  <c r="K117" i="1"/>
  <c r="F76" i="1"/>
  <c r="G76" i="1"/>
  <c r="H76" i="1"/>
  <c r="I76" i="1"/>
  <c r="J76" i="1"/>
  <c r="K76" i="1"/>
  <c r="F116" i="1"/>
  <c r="G116" i="1"/>
  <c r="H116" i="1"/>
  <c r="I116" i="1"/>
  <c r="J116" i="1"/>
  <c r="K116" i="1"/>
  <c r="A77" i="1"/>
  <c r="A18" i="1"/>
  <c r="A46" i="1"/>
  <c r="A121" i="1"/>
  <c r="A117" i="1"/>
  <c r="A76" i="1"/>
  <c r="A116" i="1"/>
  <c r="F45" i="1" l="1"/>
  <c r="G45" i="1"/>
  <c r="H45" i="1"/>
  <c r="I45" i="1"/>
  <c r="J45" i="1"/>
  <c r="K45" i="1"/>
  <c r="F44" i="1"/>
  <c r="G44" i="1"/>
  <c r="H44" i="1"/>
  <c r="I44" i="1"/>
  <c r="J44" i="1"/>
  <c r="K44" i="1"/>
  <c r="F30" i="1"/>
  <c r="G30" i="1"/>
  <c r="H30" i="1"/>
  <c r="I30" i="1"/>
  <c r="J30" i="1"/>
  <c r="K30" i="1"/>
  <c r="F94" i="1"/>
  <c r="G94" i="1"/>
  <c r="H94" i="1"/>
  <c r="I94" i="1"/>
  <c r="J94" i="1"/>
  <c r="K94" i="1"/>
  <c r="F29" i="1"/>
  <c r="G29" i="1"/>
  <c r="H29" i="1"/>
  <c r="I29" i="1"/>
  <c r="J29" i="1"/>
  <c r="K29" i="1"/>
  <c r="A45" i="1"/>
  <c r="A44" i="1"/>
  <c r="A30" i="1"/>
  <c r="A94" i="1"/>
  <c r="A29" i="1"/>
  <c r="F17" i="1" l="1"/>
  <c r="G17" i="1"/>
  <c r="H17" i="1"/>
  <c r="I17" i="1"/>
  <c r="J17" i="1"/>
  <c r="K17" i="1"/>
  <c r="F39" i="1"/>
  <c r="G39" i="1"/>
  <c r="H39" i="1"/>
  <c r="I39" i="1"/>
  <c r="J39" i="1"/>
  <c r="K39" i="1"/>
  <c r="F56" i="1"/>
  <c r="G56" i="1"/>
  <c r="H56" i="1"/>
  <c r="I56" i="1"/>
  <c r="J56" i="1"/>
  <c r="K56" i="1"/>
  <c r="F28" i="1"/>
  <c r="G28" i="1"/>
  <c r="H28" i="1"/>
  <c r="I28" i="1"/>
  <c r="J28" i="1"/>
  <c r="K28" i="1"/>
  <c r="F27" i="1"/>
  <c r="G27" i="1"/>
  <c r="H27" i="1"/>
  <c r="I27" i="1"/>
  <c r="J27" i="1"/>
  <c r="K27" i="1"/>
  <c r="F16" i="1"/>
  <c r="G16" i="1"/>
  <c r="H16" i="1"/>
  <c r="I16" i="1"/>
  <c r="J16" i="1"/>
  <c r="K16" i="1"/>
  <c r="F38" i="1"/>
  <c r="G38" i="1"/>
  <c r="H38" i="1"/>
  <c r="I38" i="1"/>
  <c r="J38" i="1"/>
  <c r="K38" i="1"/>
  <c r="F115" i="1"/>
  <c r="G115" i="1"/>
  <c r="H115" i="1"/>
  <c r="I115" i="1"/>
  <c r="J115" i="1"/>
  <c r="K115" i="1"/>
  <c r="F43" i="1"/>
  <c r="G43" i="1"/>
  <c r="H43" i="1"/>
  <c r="I43" i="1"/>
  <c r="J43" i="1"/>
  <c r="K43" i="1"/>
  <c r="F42" i="1"/>
  <c r="G42" i="1"/>
  <c r="H42" i="1"/>
  <c r="I42" i="1"/>
  <c r="J42" i="1"/>
  <c r="K42" i="1"/>
  <c r="F37" i="1"/>
  <c r="G37" i="1"/>
  <c r="H37" i="1"/>
  <c r="I37" i="1"/>
  <c r="J37" i="1"/>
  <c r="K37" i="1"/>
  <c r="F55" i="1"/>
  <c r="G55" i="1"/>
  <c r="H55" i="1"/>
  <c r="I55" i="1"/>
  <c r="J55" i="1"/>
  <c r="K55" i="1"/>
  <c r="F54" i="1"/>
  <c r="G54" i="1"/>
  <c r="H54" i="1"/>
  <c r="I54" i="1"/>
  <c r="J54" i="1"/>
  <c r="K54" i="1"/>
  <c r="F26" i="1"/>
  <c r="G26" i="1"/>
  <c r="H26" i="1"/>
  <c r="I26" i="1"/>
  <c r="J26" i="1"/>
  <c r="K26" i="1"/>
  <c r="A17" i="1"/>
  <c r="A39" i="1"/>
  <c r="A56" i="1"/>
  <c r="A28" i="1"/>
  <c r="A27" i="1"/>
  <c r="A16" i="1"/>
  <c r="A38" i="1"/>
  <c r="A115" i="1"/>
  <c r="A43" i="1"/>
  <c r="A42" i="1"/>
  <c r="A37" i="1"/>
  <c r="A55" i="1"/>
  <c r="A54" i="1"/>
  <c r="A26" i="1"/>
  <c r="F120" i="1"/>
  <c r="G120" i="1"/>
  <c r="H120" i="1"/>
  <c r="I120" i="1"/>
  <c r="J120" i="1"/>
  <c r="K120" i="1"/>
  <c r="F75" i="1"/>
  <c r="G75" i="1"/>
  <c r="H75" i="1"/>
  <c r="I75" i="1"/>
  <c r="J75" i="1"/>
  <c r="K75" i="1"/>
  <c r="F15" i="1"/>
  <c r="G15" i="1"/>
  <c r="H15" i="1"/>
  <c r="I15" i="1"/>
  <c r="J15" i="1"/>
  <c r="K15" i="1"/>
  <c r="F53" i="1"/>
  <c r="G53" i="1"/>
  <c r="H53" i="1"/>
  <c r="I53" i="1"/>
  <c r="J53" i="1"/>
  <c r="K53" i="1"/>
  <c r="F25" i="1"/>
  <c r="G25" i="1"/>
  <c r="H25" i="1"/>
  <c r="I25" i="1"/>
  <c r="J25" i="1"/>
  <c r="K25" i="1"/>
  <c r="F74" i="1"/>
  <c r="G74" i="1"/>
  <c r="H74" i="1"/>
  <c r="I74" i="1"/>
  <c r="J74" i="1"/>
  <c r="K74" i="1"/>
  <c r="F36" i="1"/>
  <c r="G36" i="1"/>
  <c r="H36" i="1"/>
  <c r="I36" i="1"/>
  <c r="J36" i="1"/>
  <c r="K36" i="1"/>
  <c r="F24" i="1"/>
  <c r="G24" i="1"/>
  <c r="H24" i="1"/>
  <c r="I24" i="1"/>
  <c r="J24" i="1"/>
  <c r="K24" i="1"/>
  <c r="F35" i="1"/>
  <c r="G35" i="1"/>
  <c r="H35" i="1"/>
  <c r="I35" i="1"/>
  <c r="J35" i="1"/>
  <c r="K35" i="1"/>
  <c r="F34" i="1"/>
  <c r="G34" i="1"/>
  <c r="H34" i="1"/>
  <c r="I34" i="1"/>
  <c r="J34" i="1"/>
  <c r="K34" i="1"/>
  <c r="F41" i="1"/>
  <c r="G41" i="1"/>
  <c r="H41" i="1"/>
  <c r="I41" i="1"/>
  <c r="J41" i="1"/>
  <c r="K41" i="1"/>
  <c r="F114" i="1"/>
  <c r="G114" i="1"/>
  <c r="H114" i="1"/>
  <c r="I114" i="1"/>
  <c r="J114" i="1"/>
  <c r="K114" i="1"/>
  <c r="F102" i="1"/>
  <c r="G102" i="1"/>
  <c r="H102" i="1"/>
  <c r="I102" i="1"/>
  <c r="J102" i="1"/>
  <c r="K102" i="1"/>
  <c r="F40" i="1"/>
  <c r="G40" i="1"/>
  <c r="H40" i="1"/>
  <c r="I40" i="1"/>
  <c r="J40" i="1"/>
  <c r="K40" i="1"/>
  <c r="F113" i="1"/>
  <c r="G113" i="1"/>
  <c r="H113" i="1"/>
  <c r="I113" i="1"/>
  <c r="J113" i="1"/>
  <c r="K113" i="1"/>
  <c r="F14" i="1"/>
  <c r="G14" i="1"/>
  <c r="H14" i="1"/>
  <c r="I14" i="1"/>
  <c r="J14" i="1"/>
  <c r="K14" i="1"/>
  <c r="F99" i="1"/>
  <c r="G99" i="1"/>
  <c r="H99" i="1"/>
  <c r="I99" i="1"/>
  <c r="J99" i="1"/>
  <c r="K99" i="1"/>
  <c r="F13" i="1"/>
  <c r="G13" i="1"/>
  <c r="H13" i="1"/>
  <c r="I13" i="1"/>
  <c r="J13" i="1"/>
  <c r="K13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111" i="1"/>
  <c r="G111" i="1"/>
  <c r="H111" i="1"/>
  <c r="I111" i="1"/>
  <c r="J111" i="1"/>
  <c r="K111" i="1"/>
  <c r="A120" i="1"/>
  <c r="A75" i="1"/>
  <c r="A15" i="1"/>
  <c r="A53" i="1"/>
  <c r="A25" i="1"/>
  <c r="A74" i="1"/>
  <c r="A36" i="1"/>
  <c r="A24" i="1"/>
  <c r="A35" i="1"/>
  <c r="A34" i="1"/>
  <c r="A41" i="1"/>
  <c r="A114" i="1"/>
  <c r="A102" i="1"/>
  <c r="A40" i="1"/>
  <c r="A113" i="1"/>
  <c r="A14" i="1"/>
  <c r="A99" i="1"/>
  <c r="A13" i="1"/>
  <c r="A73" i="1"/>
  <c r="A72" i="1"/>
  <c r="A71" i="1"/>
  <c r="A70" i="1"/>
  <c r="A111" i="1"/>
  <c r="F12" i="1" l="1"/>
  <c r="G12" i="1"/>
  <c r="H12" i="1"/>
  <c r="I12" i="1"/>
  <c r="J12" i="1"/>
  <c r="K12" i="1"/>
  <c r="F11" i="1"/>
  <c r="G11" i="1"/>
  <c r="H11" i="1"/>
  <c r="I11" i="1"/>
  <c r="J11" i="1"/>
  <c r="K11" i="1"/>
  <c r="F52" i="1"/>
  <c r="G52" i="1"/>
  <c r="H52" i="1"/>
  <c r="I52" i="1"/>
  <c r="J52" i="1"/>
  <c r="K52" i="1"/>
  <c r="F10" i="1"/>
  <c r="G10" i="1"/>
  <c r="H10" i="1"/>
  <c r="I10" i="1"/>
  <c r="J10" i="1"/>
  <c r="K10" i="1"/>
  <c r="F69" i="1"/>
  <c r="G69" i="1"/>
  <c r="H69" i="1"/>
  <c r="I69" i="1"/>
  <c r="J69" i="1"/>
  <c r="K69" i="1"/>
  <c r="A12" i="1"/>
  <c r="A11" i="1"/>
  <c r="A52" i="1"/>
  <c r="A10" i="1"/>
  <c r="A69" i="1"/>
  <c r="F9" i="1"/>
  <c r="G9" i="1"/>
  <c r="H9" i="1"/>
  <c r="I9" i="1"/>
  <c r="J9" i="1"/>
  <c r="K9" i="1"/>
  <c r="A9" i="1"/>
  <c r="G101" i="1" l="1"/>
  <c r="H101" i="1"/>
  <c r="I101" i="1"/>
  <c r="J101" i="1"/>
  <c r="K101" i="1"/>
  <c r="F101" i="1"/>
  <c r="A101" i="1"/>
  <c r="A112" i="1" l="1"/>
  <c r="F112" i="1"/>
  <c r="G112" i="1"/>
  <c r="H112" i="1"/>
  <c r="I112" i="1"/>
  <c r="J112" i="1"/>
  <c r="K112" i="1"/>
  <c r="A68" i="1"/>
  <c r="F68" i="1"/>
  <c r="G68" i="1"/>
  <c r="H68" i="1"/>
  <c r="I68" i="1"/>
  <c r="J68" i="1"/>
  <c r="K68" i="1"/>
  <c r="A8" i="1"/>
  <c r="F8" i="1"/>
  <c r="G8" i="1"/>
  <c r="H8" i="1"/>
  <c r="I8" i="1"/>
  <c r="J8" i="1"/>
  <c r="K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7" i="1"/>
  <c r="F7" i="1"/>
  <c r="G7" i="1"/>
  <c r="H7" i="1"/>
  <c r="I7" i="1"/>
  <c r="J7" i="1"/>
  <c r="K7" i="1"/>
  <c r="F93" i="1" l="1"/>
  <c r="G93" i="1"/>
  <c r="H93" i="1"/>
  <c r="I93" i="1"/>
  <c r="J93" i="1"/>
  <c r="K93" i="1"/>
  <c r="A93" i="1"/>
  <c r="A32" i="1" l="1"/>
  <c r="A65" i="1"/>
  <c r="F32" i="1"/>
  <c r="G32" i="1"/>
  <c r="H32" i="1"/>
  <c r="I32" i="1"/>
  <c r="J32" i="1"/>
  <c r="K32" i="1"/>
  <c r="F65" i="1"/>
  <c r="G65" i="1"/>
  <c r="H65" i="1"/>
  <c r="I65" i="1"/>
  <c r="J65" i="1"/>
  <c r="K65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K64" i="1"/>
  <c r="J64" i="1"/>
  <c r="I64" i="1"/>
  <c r="H64" i="1"/>
  <c r="G64" i="1"/>
  <c r="F64" i="1"/>
  <c r="A64" i="1"/>
  <c r="F130" i="1" l="1"/>
  <c r="G130" i="1"/>
  <c r="H130" i="1"/>
  <c r="I130" i="1"/>
  <c r="J130" i="1"/>
  <c r="K130" i="1"/>
  <c r="A13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<sst xmlns="http://schemas.openxmlformats.org/spreadsheetml/2006/main" count="13865" uniqueCount="2717">
  <si>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</si>
  <si>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</si>
  <si>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</si>
  <si>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</si>
  <si>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</si>
  <si>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</si>
  <si>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</si>
  <si>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</si>
  <si>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</si>
  <si>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</si>
  <si>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</si>
  <si>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</si>
  <si>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</si>
  <si>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</si>
  <si>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</si>
  <si>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</si>
  <si>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</si>
  <si>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</si>
  <si>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</si>
  <si>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</si>
  <si>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</si>
  <si>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</si>
  <si>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</si>
  <si>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</si>
  <si>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</si>
  <si>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</si>
  <si>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</si>
  <si>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</si>
  <si>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</si>
  <si>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</si>
  <si>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</si>
  <si>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</si>
  <si>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</si>
  <si>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</si>
  <si>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</si>
  <si>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</si>
  <si>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</si>
  <si>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</si>
  <si>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</si>
  <si>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</si>
  <si>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</si>
  <si>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</si>
  <si>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</si>
  <si>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</si>
  <si>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</si>
  <si>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</si>
  <si>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</si>
  <si>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</si>
  <si>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</si>
  <si>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</si>
  <si>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</si>
  <si>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</si>
  <si>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</si>
  <si>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</si>
  <si>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</si>
  <si>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</si>
  <si>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</si>
  <si>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</si>
  <si>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</si>
  <si>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</si>
  <si>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</si>
  <si>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</si>
  <si>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</si>
  <si>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</si>
  <si>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</si>
  <si>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</si>
  <si>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</si>
  <si>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</si>
  <si>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</si>
  <si>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</si>
  <si>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</si>
  <si>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</si>
  <si>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</si>
  <si>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</si>
  <si>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</si>
  <si>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</si>
  <si>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</si>
  <si>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</si>
  <si>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</si>
  <si>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</si>
  <si>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</si>
  <si>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</si>
  <si>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</si>
  <si>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</si>
  <si>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</si>
  <si>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</si>
  <si>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</si>
  <si>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</si>
  <si>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</si>
  <si>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</si>
  <si>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</si>
  <si>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</si>
  <si>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</si>
  <si>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</si>
  <si>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</si>
  <si>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</si>
  <si>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</si>
  <si>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</si>
  <si>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</si>
  <si>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</si>
  <si>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</si>
  <si>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</si>
  <si>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</si>
  <si>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</si>
  <si>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</si>
  <si>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</si>
  <si>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</si>
  <si>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</si>
  <si>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</si>
  <si>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</si>
  <si>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</si>
  <si>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</si>
  <si>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</si>
  <si>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</si>
  <si>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</si>
  <si>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</si>
  <si>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</si>
  <si>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</si>
  <si>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</si>
  <si>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</si>
  <si>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</si>
  <si>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</si>
  <si>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</si>
  <si>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</si>
  <si>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</si>
  <si>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</si>
  <si>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</si>
  <si>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</si>
  <si>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</si>
  <si>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</si>
  <si>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</si>
  <si>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</si>
  <si>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</si>
  <si>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</si>
  <si>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</si>
  <si>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</si>
  <si>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</si>
  <si>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</si>
  <si>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</si>
  <si>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</si>
  <si>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</si>
  <si>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</si>
  <si>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</si>
  <si>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</si>
  <si>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</si>
  <si>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</si>
  <si>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</si>
  <si>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</si>
  <si>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</si>
  <si>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</si>
  <si>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</si>
  <si>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</si>
  <si>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</si>
  <si>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</si>
  <si>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</si>
  <si>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</si>
  <si>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</si>
  <si>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</si>
  <si>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</si>
  <si>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</si>
  <si>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</si>
  <si>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</si>
  <si>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</si>
  <si>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</si>
  <si>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</si>
  <si>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</si>
  <si>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</si>
  <si>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</si>
  <si>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</si>
  <si>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</si>
  <si>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</si>
  <si>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</si>
  <si>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</si>
  <si>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</si>
  <si>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</si>
  <si>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</si>
  <si>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</si>
  <si>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</si>
  <si>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</si>
  <si>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</si>
  <si>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</si>
  <si>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</si>
  <si>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</si>
  <si>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</si>
  <si>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</si>
  <si>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</si>
  <si>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</si>
  <si>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</si>
  <si>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</si>
  <si>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</si>
  <si>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</si>
  <si>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</si>
  <si>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</si>
  <si>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</si>
  <si>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</si>
  <si>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</si>
  <si>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</si>
  <si>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</si>
  <si>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</si>
  <si>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</si>
  <si>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</si>
  <si>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</si>
  <si>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</si>
  <si>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</si>
  <si>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</si>
  <si>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</si>
  <si>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</si>
  <si>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</si>
  <si>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</si>
  <si>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</si>
  <si>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</si>
  <si>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</si>
  <si>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</si>
  <si>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</si>
  <si>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</si>
  <si>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</si>
  <si>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</si>
  <si>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</si>
  <si>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</si>
  <si>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</si>
  <si>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</si>
  <si>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</si>
  <si>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</si>
  <si>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</si>
  <si>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</si>
  <si>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</si>
  <si>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</si>
  <si>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</si>
  <si>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</si>
  <si>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</si>
  <si>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</si>
  <si>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</si>
  <si>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</si>
  <si>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</si>
  <si>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</si>
  <si>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</si>
  <si>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</si>
  <si>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</si>
  <si>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</si>
  <si>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</si>
  <si>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</si>
  <si>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</si>
  <si>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</si>
  <si>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</si>
  <si>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</si>
  <si>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</si>
  <si>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</si>
  <si>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</si>
  <si>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</si>
  <si>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</si>
  <si>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</si>
  <si>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</si>
  <si>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</si>
  <si>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</si>
  <si>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</si>
  <si>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</si>
  <si>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</si>
  <si>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</si>
  <si>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</si>
  <si>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</si>
  <si>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</si>
  <si>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</si>
  <si>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</si>
  <si>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</si>
  <si>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</si>
  <si>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</si>
  <si>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</si>
  <si>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</si>
  <si>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</si>
  <si>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</si>
  <si>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</si>
  <si>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</si>
  <si>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</si>
  <si>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</si>
  <si>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</si>
  <si>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</si>
  <si>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</si>
  <si>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</si>
  <si>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</si>
  <si>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</si>
  <si>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</si>
  <si>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</si>
  <si>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</si>
  <si>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</si>
  <si>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</si>
  <si>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</si>
  <si>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</si>
  <si>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</si>
  <si>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</si>
  <si>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</si>
  <si>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</si>
  <si>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</si>
  <si>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</si>
  <si>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</si>
  <si>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</si>
  <si>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</si>
  <si>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</si>
  <si>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</si>
  <si>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</si>
  <si>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</si>
  <si>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</si>
  <si>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</si>
  <si>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</si>
  <si>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</si>
  <si>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</si>
  <si>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</si>
  <si>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</si>
  <si>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</si>
  <si>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</si>
  <si>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</si>
  <si>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</si>
  <si>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</si>
  <si>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</si>
  <si>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</si>
  <si>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</si>
  <si>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</si>
  <si>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</si>
  <si>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</si>
  <si>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</si>
  <si>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</si>
  <si>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</si>
  <si>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</si>
  <si>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</si>
  <si>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</si>
  <si>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</si>
  <si>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</si>
  <si>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</si>
  <si>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</si>
  <si>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</si>
  <si>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</si>
  <si>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</si>
  <si>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</si>
  <si>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</si>
  <si>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</si>
  <si>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</si>
  <si>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</si>
  <si>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</si>
  <si>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</si>
  <si>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</si>
  <si>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</si>
  <si>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</si>
  <si>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</si>
  <si>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</si>
  <si>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</si>
  <si>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</si>
  <si>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</si>
  <si>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</si>
  <si>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</si>
  <si>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</si>
  <si>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</si>
  <si>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</si>
  <si>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</si>
  <si>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</si>
  <si>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</si>
  <si>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</si>
  <si>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</si>
  <si>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</si>
  <si>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</si>
  <si>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</si>
  <si>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</si>
  <si>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</si>
  <si>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</si>
  <si>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</si>
  <si>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</si>
  <si>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</si>
  <si>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</si>
  <si>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</si>
  <si>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</si>
  <si>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</si>
  <si>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</si>
  <si>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</si>
  <si>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</si>
  <si>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</si>
  <si>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</si>
  <si>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</si>
  <si>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</si>
  <si>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</si>
  <si>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</si>
  <si>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</si>
  <si>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</si>
  <si>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</si>
  <si>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</si>
  <si>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</si>
  <si>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</si>
  <si>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</si>
  <si>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</si>
  <si>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</si>
  <si>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</si>
  <si>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</si>
  <si>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</si>
  <si>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</si>
  <si>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</si>
  <si>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</si>
  <si>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</si>
  <si>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</si>
  <si>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</si>
  <si>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</si>
  <si>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</si>
  <si>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</si>
  <si>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</si>
  <si>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</si>
  <si>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</si>
  <si>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</si>
  <si>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</si>
  <si>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</si>
  <si>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</si>
  <si>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</si>
  <si>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</si>
  <si>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</si>
  <si>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</si>
  <si>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</si>
  <si>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</si>
  <si>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</si>
  <si>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</si>
  <si>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</si>
  <si>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</si>
  <si>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</si>
  <si>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</si>
  <si>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</si>
  <si>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</si>
  <si>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</si>
  <si>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</si>
  <si>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</si>
  <si>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</si>
  <si>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</si>
  <si>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</si>
  <si>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</si>
  <si>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</si>
  <si>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</si>
  <si>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</si>
  <si>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</si>
  <si>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</si>
  <si>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</si>
  <si>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</si>
  <si>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</si>
  <si>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</si>
  <si>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</si>
  <si>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</si>
  <si>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</si>
  <si>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</si>
  <si>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</si>
  <si>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</si>
  <si>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</si>
  <si>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</si>
  <si>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</si>
  <si>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</si>
  <si>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</si>
  <si>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</si>
  <si>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</si>
  <si>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</si>
  <si>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</si>
  <si>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</si>
  <si>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</si>
  <si>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</si>
  <si>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</si>
  <si>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</si>
  <si>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</si>
  <si>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</si>
  <si>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</si>
  <si>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</si>
  <si>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</si>
  <si>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</si>
  <si>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</si>
  <si>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</si>
  <si>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</si>
  <si>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</si>
  <si>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</si>
  <si>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</si>
  <si>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</si>
  <si>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</si>
  <si>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</si>
  <si>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</si>
  <si>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</si>
  <si>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</si>
  <si>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</si>
  <si>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</si>
  <si>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</si>
  <si>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</si>
  <si>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</si>
  <si>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</si>
  <si>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</si>
  <si>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</si>
  <si>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</si>
  <si>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</si>
  <si>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</si>
  <si>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</si>
  <si>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</si>
  <si>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</si>
  <si>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</si>
  <si>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</si>
  <si>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</si>
  <si>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</si>
  <si>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</si>
  <si>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</si>
  <si>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</si>
  <si>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</si>
  <si>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</si>
  <si>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</si>
  <si>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</si>
  <si>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</si>
  <si>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</si>
  <si>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</si>
  <si>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</si>
  <si>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</si>
  <si>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</si>
  <si>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</si>
  <si>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</si>
  <si>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</si>
  <si>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</si>
  <si>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</si>
  <si>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</si>
  <si>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</si>
  <si>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</si>
  <si>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</si>
  <si>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</si>
  <si>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</si>
  <si>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</si>
  <si>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</si>
  <si>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</si>
  <si>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</si>
  <si>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</si>
  <si>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</si>
  <si>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</si>
  <si>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</si>
  <si>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</si>
  <si>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</si>
  <si>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</si>
  <si>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</si>
  <si>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</si>
  <si>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</si>
  <si>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</si>
  <si>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</si>
  <si>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</si>
  <si>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</si>
  <si>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</si>
  <si>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</si>
  <si>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</si>
  <si>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</si>
  <si>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</si>
  <si>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</si>
  <si>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</si>
  <si>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</si>
  <si>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</si>
  <si>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</si>
  <si>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</si>
  <si>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</si>
  <si>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</si>
  <si>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</si>
  <si>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</si>
  <si>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</si>
  <si>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</si>
  <si>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</si>
  <si>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</si>
  <si>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</si>
  <si>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</si>
  <si>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</si>
  <si>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</si>
  <si>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</si>
  <si>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</si>
  <si>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</si>
  <si>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</si>
  <si>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</si>
  <si>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</si>
  <si>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</si>
  <si>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</si>
  <si>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</si>
  <si>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</si>
  <si>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</si>
  <si>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</si>
  <si>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</si>
  <si>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</si>
  <si>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</si>
  <si>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</si>
  <si>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</si>
  <si>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</si>
  <si>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</si>
  <si>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</si>
  <si>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</si>
  <si>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</si>
  <si>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</si>
  <si>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</si>
  <si>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</si>
  <si>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</si>
  <si>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</si>
  <si>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</si>
  <si>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</si>
  <si>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</si>
  <si>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</si>
  <si>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</si>
  <si>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</si>
  <si>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</si>
  <si>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</si>
  <si>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</si>
  <si>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</si>
  <si>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</si>
  <si>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</si>
  <si>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</si>
  <si>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</si>
  <si>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</si>
  <si>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</si>
  <si>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</si>
  <si>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</si>
  <si>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</si>
  <si>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</si>
  <si>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</si>
  <si>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</si>
  <si>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</si>
  <si>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</si>
  <si>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</si>
  <si>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</si>
  <si>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</si>
  <si>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</si>
  <si>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</si>
  <si>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</si>
  <si>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</si>
  <si>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</si>
  <si>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</si>
  <si>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</si>
  <si>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</si>
  <si>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</si>
  <si>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</si>
  <si>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</si>
  <si>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</si>
  <si>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</si>
  <si>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</si>
  <si>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</si>
  <si>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</si>
  <si>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</si>
  <si>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</si>
  <si>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</si>
  <si>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</si>
  <si>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</si>
  <si>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</si>
  <si>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</si>
  <si>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</si>
  <si>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</si>
  <si>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</si>
  <si>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</si>
  <si>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</si>
  <si>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</si>
  <si>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</si>
  <si>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</si>
  <si>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</si>
  <si>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</si>
  <si>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</si>
  <si>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</si>
  <si>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</si>
  <si>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</si>
  <si>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</si>
  <si>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</si>
  <si>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</si>
  <si>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</si>
  <si>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</si>
  <si>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</si>
  <si>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</si>
  <si>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</si>
  <si>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</si>
  <si>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</si>
  <si>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</si>
  <si>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</si>
  <si>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</si>
  <si>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</si>
  <si>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</si>
  <si>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</si>
  <si>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</si>
  <si>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</si>
  <si>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</si>
  <si>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</si>
  <si>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</si>
  <si>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</si>
  <si>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</si>
  <si>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</si>
  <si>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</si>
  <si>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</si>
  <si>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</si>
  <si>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</si>
  <si>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</si>
  <si>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</si>
  <si>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</si>
  <si>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</si>
  <si>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</si>
  <si>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</si>
  <si>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</si>
  <si>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</si>
  <si>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</si>
  <si>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</si>
  <si>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</si>
  <si>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</si>
  <si>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</si>
  <si>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</si>
  <si>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</si>
  <si>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</si>
  <si>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</si>
  <si>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</si>
  <si>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</si>
  <si>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</si>
  <si>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</si>
  <si>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</si>
  <si>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</si>
  <si>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</si>
  <si>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</si>
  <si>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</si>
  <si>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</si>
  <si>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</si>
  <si>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</si>
  <si>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</si>
  <si>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</si>
  <si>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</si>
  <si>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</si>
  <si>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</si>
  <si>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</si>
  <si>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</si>
  <si>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</si>
  <si>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</si>
  <si>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</si>
  <si>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</si>
  <si>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</si>
  <si>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</si>
  <si>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</si>
  <si>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</si>
  <si>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</si>
  <si>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</si>
  <si>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</si>
  <si>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</si>
  <si>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</si>
  <si>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</si>
  <si>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</si>
  <si>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</si>
  <si>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</si>
  <si>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</si>
  <si>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</si>
  <si>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</si>
  <si>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</si>
  <si>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</si>
  <si>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</si>
  <si>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</si>
  <si>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</si>
  <si>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</si>
  <si>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</si>
  <si>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</si>
  <si>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</si>
  <si>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</si>
  <si>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</si>
  <si>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</si>
  <si>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</si>
  <si>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</si>
  <si>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</si>
  <si>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</si>
  <si>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</si>
  <si>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</si>
  <si>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</si>
  <si>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</si>
  <si>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</si>
  <si>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</si>
  <si>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</si>
  <si>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</si>
  <si>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</si>
  <si>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</si>
  <si>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</si>
  <si>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</si>
  <si>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</si>
  <si>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</si>
  <si>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</si>
  <si>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</si>
  <si>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</si>
  <si>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</si>
  <si>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</si>
  <si>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</si>
  <si>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</si>
  <si>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</si>
  <si>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</si>
  <si>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</si>
  <si>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</si>
  <si>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</si>
  <si>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</si>
  <si>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</si>
  <si>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</si>
  <si>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</si>
  <si>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</si>
  <si>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</si>
  <si>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</si>
  <si>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</si>
  <si>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</si>
  <si>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</si>
  <si>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</si>
  <si>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</si>
  <si>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</si>
  <si>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</si>
  <si>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</si>
  <si>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</si>
  <si>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</si>
  <si>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</si>
  <si>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</si>
  <si>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</si>
  <si>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</si>
  <si>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</si>
  <si>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</si>
  <si>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</si>
  <si>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</si>
  <si>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</si>
  <si>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</si>
  <si>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</si>
  <si>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</si>
  <si>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</si>
  <si>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</si>
  <si>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</si>
  <si>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</si>
  <si>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</si>
  <si>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</si>
  <si>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</si>
  <si>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</si>
  <si>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</si>
  <si>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</si>
  <si>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</si>
  <si>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</si>
  <si>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</si>
  <si>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</si>
  <si>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</si>
  <si>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</si>
  <si>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</si>
  <si>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</si>
  <si>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</si>
  <si>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</si>
  <si>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</si>
  <si>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</si>
  <si>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</si>
  <si>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</si>
  <si>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</si>
  <si>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</si>
  <si>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</si>
  <si>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</si>
  <si>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</si>
  <si>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</si>
  <si>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</si>
  <si>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</si>
  <si>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</si>
  <si>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</si>
  <si>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</si>
  <si>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</si>
  <si>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</si>
  <si>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</si>
  <si>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</si>
  <si>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</si>
  <si>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</si>
  <si>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</si>
  <si>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</si>
  <si>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</si>
  <si>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</si>
  <si>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</si>
  <si>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</si>
  <si>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</si>
  <si>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</si>
  <si>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</si>
  <si>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</si>
  <si>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</si>
  <si>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</si>
  <si>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</si>
  <si>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</si>
  <si>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</si>
  <si>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</si>
  <si>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</si>
  <si>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</si>
  <si>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</si>
  <si>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</si>
  <si>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</si>
  <si>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</si>
  <si>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</si>
  <si>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</si>
  <si>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</si>
  <si>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</si>
  <si>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</si>
  <si>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</si>
  <si>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</si>
  <si>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</si>
  <si>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</si>
  <si>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</si>
  <si>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</si>
  <si>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</si>
  <si>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</si>
  <si>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</si>
  <si>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</si>
  <si>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</si>
  <si>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</si>
  <si>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</si>
  <si>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</si>
  <si>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</si>
  <si>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</si>
  <si>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</si>
  <si>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</si>
  <si>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</si>
  <si>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</si>
  <si>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</si>
  <si>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</si>
  <si>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</si>
  <si>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</si>
  <si>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</si>
  <si>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</si>
  <si>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</si>
  <si>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</si>
  <si>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</si>
  <si>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</si>
  <si>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</si>
  <si>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</si>
  <si>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</si>
  <si>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</si>
  <si>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</si>
  <si>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</si>
  <si>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</si>
  <si>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</si>
  <si>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</si>
  <si>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</si>
  <si>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</si>
  <si>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</si>
  <si>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</si>
  <si>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</si>
  <si>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</si>
  <si>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</si>
  <si>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</si>
  <si>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</si>
  <si>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</si>
  <si>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</si>
  <si>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</si>
  <si>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</si>
  <si>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</si>
  <si>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</si>
  <si>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</si>
  <si>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</si>
  <si>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</si>
  <si>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</si>
  <si>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</si>
  <si>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</si>
  <si>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</si>
  <si>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</si>
  <si>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</si>
  <si>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</si>
  <si>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</si>
  <si>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</si>
  <si>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</si>
  <si>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</si>
  <si>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</si>
  <si>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</si>
  <si>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</si>
  <si>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</si>
  <si>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</si>
  <si>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</si>
  <si>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</si>
  <si>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</si>
  <si>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</si>
  <si>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</si>
  <si>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</si>
  <si>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</si>
  <si>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</si>
  <si>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</si>
  <si>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</si>
  <si>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</si>
  <si>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</si>
  <si>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</si>
  <si>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</si>
  <si>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</si>
  <si>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</si>
  <si>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</si>
  <si>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</si>
  <si>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</si>
  <si>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</si>
  <si>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</si>
  <si>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</si>
  <si>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</si>
  <si>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</si>
  <si>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</si>
  <si>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</si>
  <si>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</si>
  <si>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</si>
  <si>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</si>
  <si>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</si>
  <si>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</si>
  <si>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</si>
  <si>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</si>
  <si>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</si>
  <si>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</si>
  <si>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</si>
  <si>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</si>
  <si>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</si>
  <si>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</si>
  <si>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</si>
  <si>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</si>
  <si>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</si>
  <si>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</si>
  <si>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</si>
  <si>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</si>
  <si>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</si>
  <si>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</si>
  <si>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</si>
  <si>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</si>
  <si>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</si>
  <si>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</si>
  <si>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</si>
  <si>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</si>
  <si>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</si>
  <si>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</si>
  <si>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</si>
  <si>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</si>
  <si>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</si>
  <si>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</si>
  <si>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</si>
  <si>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</si>
  <si>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</si>
  <si>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</si>
  <si>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</si>
  <si>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</si>
  <si>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</si>
  <si>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</si>
  <si>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</si>
  <si>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</si>
  <si>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</si>
  <si>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</si>
  <si>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</si>
  <si>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</si>
  <si>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</si>
  <si>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</si>
  <si>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</si>
  <si>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</si>
  <si>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</si>
  <si>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</si>
  <si>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</si>
  <si>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</si>
  <si>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</si>
  <si>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</si>
  <si>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</si>
  <si>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</si>
  <si>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</si>
  <si>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</si>
  <si>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</si>
  <si>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</si>
  <si>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</si>
  <si>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</si>
  <si>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</si>
  <si>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</si>
  <si>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</si>
  <si>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</si>
  <si>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</si>
  <si>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</si>
  <si>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</si>
  <si>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</si>
  <si>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</si>
  <si>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</si>
  <si>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</si>
  <si>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</si>
  <si>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</si>
  <si>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</si>
  <si>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</si>
  <si>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</si>
  <si>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</si>
  <si>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</si>
  <si>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</si>
  <si>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</si>
  <si>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</si>
  <si>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</si>
  <si>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</si>
  <si>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</si>
  <si>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</si>
  <si>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</si>
  <si>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</si>
  <si>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</si>
  <si>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</si>
  <si>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</si>
  <si>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</si>
  <si>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</si>
  <si>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</si>
  <si>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</si>
  <si>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</si>
  <si>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</si>
  <si>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</si>
  <si>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</si>
  <si>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</si>
  <si>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</si>
  <si>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</si>
  <si>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</si>
  <si>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</si>
  <si>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</si>
  <si>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</si>
  <si>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</si>
  <si>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</si>
  <si>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</si>
  <si>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</si>
  <si>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</si>
  <si>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</si>
  <si>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</si>
  <si>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</si>
  <si>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</si>
  <si>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</si>
  <si>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</si>
  <si>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</si>
  <si>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</si>
  <si>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</si>
  <si>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</si>
  <si>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</si>
  <si>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</si>
  <si>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</si>
  <si>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</si>
  <si>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</si>
  <si>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</si>
  <si>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</si>
  <si>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</si>
  <si>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</si>
  <si>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</si>
  <si>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</si>
  <si>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</si>
  <si>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</si>
  <si>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</si>
  <si>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</si>
  <si>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</si>
  <si>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</si>
  <si>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</si>
  <si>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</si>
  <si>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</si>
  <si>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</si>
  <si>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</si>
  <si>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</si>
  <si>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</si>
  <si>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</si>
  <si>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</si>
  <si>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</si>
  <si>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</si>
  <si>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</si>
  <si>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</si>
  <si>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</si>
  <si>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</si>
  <si>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</si>
  <si>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</si>
  <si>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</si>
  <si>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</si>
  <si>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</si>
  <si>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</si>
  <si>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</si>
  <si>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</si>
  <si>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</si>
  <si>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</si>
  <si>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</si>
  <si>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</si>
  <si>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</si>
  <si>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</si>
  <si>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</si>
  <si>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</si>
  <si>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</si>
  <si>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</si>
  <si>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</si>
  <si>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</si>
  <si>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</si>
  <si>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</si>
  <si>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</si>
  <si>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</si>
  <si>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</si>
  <si>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</si>
  <si>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</si>
  <si>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</si>
  <si>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</si>
  <si>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</si>
  <si>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</si>
  <si>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</si>
  <si>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</si>
  <si>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</si>
  <si>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</si>
  <si>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</si>
  <si>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</si>
  <si>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</si>
  <si>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</si>
  <si>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</si>
  <si>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</si>
  <si>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</si>
  <si>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</si>
  <si>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</si>
  <si>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</si>
  <si>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</si>
  <si>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</si>
  <si>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</si>
  <si>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</si>
  <si>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</si>
  <si>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</si>
  <si>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</si>
  <si>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</si>
  <si>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</si>
  <si>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</si>
  <si>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</si>
  <si>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</si>
  <si>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</si>
  <si>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</si>
  <si>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</si>
  <si>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</si>
  <si>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</si>
  <si>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</si>
  <si>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</si>
  <si>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</si>
  <si>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</si>
  <si>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</si>
  <si>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</si>
  <si>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</si>
  <si>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</si>
  <si>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</si>
  <si>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</si>
  <si>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</si>
  <si>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</si>
  <si>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</si>
  <si>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</si>
  <si>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</si>
  <si>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</si>
  <si>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</si>
  <si>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</si>
  <si>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</si>
  <si>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</si>
  <si>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</si>
  <si>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</si>
  <si>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</si>
  <si>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</si>
  <si>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</si>
  <si>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</si>
  <si>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</si>
  <si>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</si>
  <si>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</si>
  <si>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</si>
  <si>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</si>
  <si>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</si>
  <si>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</si>
  <si>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</si>
  <si>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</si>
  <si>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</si>
  <si>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</si>
  <si>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</si>
  <si>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</si>
  <si>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</si>
  <si>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</si>
  <si>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</si>
  <si>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</si>
  <si>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</si>
  <si>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</si>
  <si>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</si>
  <si>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</si>
  <si>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</si>
  <si>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</si>
  <si>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</si>
  <si>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</si>
  <si>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</si>
  <si>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</si>
  <si>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</si>
  <si>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</si>
  <si>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</si>
  <si>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</si>
  <si>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</si>
  <si>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</si>
  <si>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</si>
  <si>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</si>
  <si>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</si>
  <si>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</si>
  <si>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</si>
  <si>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</si>
  <si>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</si>
  <si>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</si>
  <si>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</si>
  <si>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</si>
  <si>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</si>
  <si>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</si>
  <si>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</si>
  <si>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</si>
  <si>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</si>
  <si>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</si>
  <si>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</si>
  <si>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</si>
  <si>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</si>
  <si>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</si>
  <si>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</si>
  <si>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</si>
  <si>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</si>
  <si>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</si>
  <si>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</si>
  <si>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</si>
  <si>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</si>
  <si>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</si>
  <si>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</si>
  <si>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</si>
  <si>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</si>
  <si>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</si>
  <si>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</si>
  <si>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</si>
  <si>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</si>
  <si>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</si>
  <si>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</si>
  <si>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</si>
  <si>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</si>
  <si>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</si>
  <si>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</si>
  <si>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</si>
  <si>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</si>
  <si>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</si>
  <si>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</si>
  <si>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</si>
  <si>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</si>
  <si>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</si>
  <si>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</si>
  <si>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</si>
  <si>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</si>
  <si>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</si>
  <si>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</si>
  <si>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</si>
  <si>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</si>
  <si>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</si>
  <si>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</si>
  <si>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</si>
  <si>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</si>
  <si>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</si>
  <si>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</si>
  <si>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</si>
  <si>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</si>
  <si>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</si>
  <si>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</si>
  <si>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</si>
  <si>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</si>
  <si>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</si>
  <si>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</si>
  <si>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</si>
  <si>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</si>
  <si>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</si>
  <si>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</si>
  <si>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</si>
  <si>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</si>
  <si>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</si>
  <si>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</si>
  <si>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</si>
  <si>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</si>
  <si>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</si>
  <si>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</si>
  <si>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</si>
  <si>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</si>
  <si>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</si>
  <si>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</si>
  <si>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</si>
  <si>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</si>
  <si>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</si>
  <si>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</si>
  <si>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</si>
  <si>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</si>
  <si>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</si>
  <si>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</si>
  <si>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</si>
  <si>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</si>
  <si>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</si>
  <si>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</si>
  <si>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</si>
  <si>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</si>
  <si>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</si>
  <si>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</si>
  <si>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</si>
  <si>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</si>
  <si>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</si>
  <si>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</si>
  <si>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</si>
  <si>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</si>
  <si>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</si>
  <si>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</si>
  <si>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</si>
  <si>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</si>
  <si>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</si>
  <si>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</si>
  <si>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</si>
  <si>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</si>
  <si>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</si>
  <si>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</si>
  <si>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</si>
  <si>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</si>
  <si>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</si>
  <si>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</si>
  <si>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</si>
  <si>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</si>
  <si>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</si>
  <si>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</si>
  <si>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</si>
  <si>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</si>
  <si>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</si>
  <si>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</si>
  <si>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</si>
  <si>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</si>
  <si>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</si>
  <si>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</si>
  <si>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</si>
  <si>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</si>
  <si>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</si>
  <si>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</si>
  <si>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</si>
  <si>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</si>
  <si>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</si>
  <si>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</si>
  <si>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</si>
  <si>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</si>
  <si>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</si>
  <si>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</si>
  <si>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</si>
  <si>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</si>
  <si>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</si>
  <si>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</si>
  <si>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</si>
  <si>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</si>
  <si>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</si>
  <si>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</si>
  <si>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</si>
  <si>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</si>
  <si>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</si>
  <si>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</si>
  <si>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</si>
  <si>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</si>
  <si>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</si>
  <si>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</si>
  <si>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</si>
  <si>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</si>
  <si>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</si>
  <si>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</si>
  <si>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</si>
  <si>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</si>
  <si>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</si>
  <si>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</si>
  <si>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</si>
  <si>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</si>
  <si>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</si>
  <si>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</si>
  <si>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</si>
  <si>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</si>
  <si>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</si>
  <si>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</si>
  <si>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</si>
  <si>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</si>
  <si>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</si>
  <si>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</si>
  <si>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</si>
  <si>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</si>
  <si>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</si>
  <si>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</si>
  <si>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</si>
  <si>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</si>
  <si>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</si>
  <si>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</si>
  <si>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</si>
  <si>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</si>
  <si>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</si>
  <si>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</si>
  <si>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</si>
  <si>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</si>
  <si>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</si>
  <si>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</si>
  <si>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</si>
  <si>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</si>
  <si>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</si>
  <si>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</si>
  <si>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</si>
  <si>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</si>
  <si>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</si>
  <si>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</si>
  <si>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</si>
  <si>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</si>
  <si>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</si>
  <si>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</si>
  <si>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</si>
  <si>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</si>
  <si>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</si>
  <si>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</si>
  <si>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</si>
  <si>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</si>
  <si>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</si>
  <si>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</si>
  <si>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</si>
  <si>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</si>
  <si>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</si>
  <si>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</si>
  <si>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</si>
  <si>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</si>
  <si>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</si>
  <si>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</si>
  <si>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</si>
  <si>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</si>
  <si>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</si>
  <si>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</si>
  <si>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</si>
  <si>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</si>
  <si>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</si>
  <si>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</si>
  <si>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</si>
  <si>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</si>
  <si>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</si>
  <si>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</si>
  <si>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</si>
  <si>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</si>
  <si>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</si>
  <si>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</si>
  <si>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</si>
  <si>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</si>
  <si>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</si>
  <si>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</si>
  <si>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</si>
  <si>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</si>
  <si>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</si>
  <si>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</si>
  <si>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</si>
  <si>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</si>
  <si>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</si>
  <si>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</si>
  <si>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</si>
  <si>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</si>
  <si>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</si>
  <si>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</si>
  <si>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</si>
  <si>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</si>
  <si>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</si>
  <si>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</si>
  <si>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</si>
  <si>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</si>
  <si>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</si>
  <si>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</si>
  <si>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</si>
  <si>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</si>
  <si>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</si>
  <si>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</si>
  <si>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</si>
  <si>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</si>
  <si>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</si>
  <si>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</si>
  <si>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</si>
  <si>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</si>
  <si>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</si>
  <si>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</si>
  <si>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</si>
  <si>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</si>
  <si>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</si>
  <si>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</si>
  <si>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</si>
  <si>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</si>
  <si>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</si>
  <si>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</si>
  <si>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</si>
  <si>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</si>
  <si>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</si>
  <si>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</si>
  <si>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</si>
  <si>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</si>
  <si>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</si>
  <si>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</si>
  <si>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</si>
  <si>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</si>
  <si>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</si>
  <si>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</si>
  <si>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</si>
  <si>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</si>
  <si>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</si>
  <si>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</si>
  <si>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</si>
  <si>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</si>
  <si>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</si>
  <si>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</si>
  <si>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</si>
  <si>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</si>
  <si>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</si>
  <si>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</si>
  <si>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</si>
  <si>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</si>
  <si>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</si>
  <si>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</si>
  <si>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</si>
  <si>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</si>
  <si>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</si>
  <si>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</si>
  <si>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</si>
  <si>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</si>
  <si>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</si>
  <si>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</si>
  <si>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</si>
  <si>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</si>
  <si>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</si>
  <si>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</si>
  <si>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</si>
  <si>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</si>
  <si>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</si>
  <si>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</si>
  <si>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</si>
  <si>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</si>
  <si>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</si>
  <si>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</si>
  <si>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</si>
  <si>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</si>
  <si>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</si>
  <si>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</si>
  <si>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</si>
  <si>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</si>
  <si>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</si>
  <si>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</si>
  <si>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</si>
  <si>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</si>
  <si>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</si>
  <si>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</si>
  <si>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</si>
  <si>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</si>
  <si>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</si>
  <si>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</si>
  <si>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</si>
  <si>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</si>
  <si>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</si>
  <si>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</si>
  <si>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</si>
  <si>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</si>
  <si>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</si>
  <si>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</si>
  <si>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</si>
  <si>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</si>
  <si>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</si>
  <si>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</si>
  <si>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</si>
  <si>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</si>
  <si>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</si>
  <si>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</si>
  <si>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</si>
  <si>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</si>
  <si>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</si>
  <si>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</si>
  <si>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</si>
  <si>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</si>
  <si>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</si>
  <si>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</si>
  <si>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</si>
  <si>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</si>
  <si>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</si>
  <si>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</si>
  <si>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</si>
  <si>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</si>
  <si>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</si>
  <si>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</si>
  <si>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</si>
  <si>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</si>
  <si>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</si>
  <si>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</si>
  <si>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</si>
  <si>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</si>
  <si>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</si>
  <si>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</si>
  <si>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</si>
  <si>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</si>
  <si>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</si>
  <si>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</si>
  <si>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</si>
  <si>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</si>
  <si>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</si>
  <si>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</si>
  <si>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</si>
  <si>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</si>
  <si>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</si>
  <si>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</si>
  <si>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</si>
  <si>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</si>
  <si>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</si>
  <si>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</si>
  <si>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</si>
  <si>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</si>
  <si>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</si>
  <si>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</si>
  <si>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</si>
  <si>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</si>
  <si>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</si>
  <si>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</si>
  <si>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</si>
  <si>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</si>
  <si>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</si>
  <si>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</si>
  <si>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</si>
  <si>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</si>
  <si>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</si>
  <si>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</si>
  <si>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</si>
  <si>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</si>
  <si>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</si>
  <si>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</si>
  <si>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</si>
  <si>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</si>
  <si>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</si>
  <si>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</si>
  <si>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</si>
  <si>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</si>
  <si>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</si>
  <si>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</si>
  <si>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</si>
  <si>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</si>
  <si>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</si>
  <si>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</si>
  <si>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</si>
  <si>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</si>
  <si>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</si>
  <si>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</si>
  <si>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</si>
  <si>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</si>
  <si>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</si>
  <si>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</si>
  <si>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</si>
  <si>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</si>
  <si>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</si>
  <si>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</si>
  <si>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</si>
  <si>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</si>
  <si>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</si>
  <si>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</si>
  <si>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</si>
  <si>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</si>
  <si>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</si>
  <si>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</si>
  <si>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</si>
  <si>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</si>
  <si>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</si>
  <si>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</si>
  <si>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</si>
  <si>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</si>
  <si>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</si>
  <si>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</si>
  <si>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</si>
  <si>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</si>
  <si>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</si>
  <si>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</si>
  <si>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</si>
  <si>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</si>
  <si>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</si>
  <si>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</si>
  <si>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</si>
  <si>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</si>
  <si>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</si>
  <si>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</si>
  <si>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</si>
  <si>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</si>
  <si>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</si>
  <si>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</si>
  <si>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</si>
  <si>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</si>
  <si>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</si>
  <si>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</si>
  <si>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</si>
  <si>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</si>
  <si>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</si>
  <si>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</si>
  <si>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</si>
  <si>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</si>
  <si>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</si>
  <si>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</si>
  <si>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</si>
  <si>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</si>
  <si>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</si>
  <si>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</si>
  <si>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</si>
  <si>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</si>
  <si>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</si>
  <si>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</si>
  <si>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</si>
  <si>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</si>
  <si>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</si>
  <si>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</si>
  <si>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</si>
  <si>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</si>
  <si>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</si>
  <si>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</si>
  <si>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</si>
  <si>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</si>
  <si>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</si>
  <si>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</si>
  <si>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</si>
  <si>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</si>
  <si>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</si>
  <si>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</si>
  <si>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</si>
  <si>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</si>
  <si>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</si>
  <si>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</si>
  <si>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</si>
  <si>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</si>
  <si>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</si>
  <si>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</si>
  <si>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</si>
  <si>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</si>
  <si>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</si>
  <si>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</si>
  <si>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</si>
  <si>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</si>
  <si>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</si>
  <si>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</si>
  <si>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</si>
  <si>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</si>
  <si>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</si>
  <si>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</si>
  <si>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</si>
  <si>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</si>
  <si>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</si>
  <si>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</si>
  <si>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</si>
  <si>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</si>
  <si>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</si>
  <si>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</si>
  <si>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</si>
  <si>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</si>
  <si>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</si>
  <si>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</si>
  <si>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</si>
  <si>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</si>
  <si>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</si>
  <si>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</si>
  <si>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</si>
  <si>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</si>
  <si>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</si>
  <si>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</si>
  <si>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</si>
  <si>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</si>
  <si>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</si>
  <si>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</si>
  <si>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</si>
  <si>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</si>
  <si>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</si>
  <si>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</si>
  <si>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</si>
  <si>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</si>
  <si>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</si>
  <si>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</si>
  <si>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</si>
  <si>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</si>
  <si>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</si>
  <si>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</si>
  <si>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</si>
  <si>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</si>
  <si>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</si>
  <si>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</si>
  <si>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</si>
  <si>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</si>
  <si>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</si>
  <si>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</si>
  <si>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</si>
  <si>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</si>
  <si>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</si>
  <si>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</si>
  <si>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</si>
  <si>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</si>
  <si>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</si>
  <si>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</si>
  <si>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</si>
  <si>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</si>
  <si>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</si>
  <si>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</si>
  <si>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</si>
  <si>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</si>
  <si>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</si>
  <si>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</si>
  <si>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</si>
  <si>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</si>
  <si>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</si>
  <si>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</si>
  <si>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</si>
  <si>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</si>
  <si>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</si>
  <si>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</si>
  <si>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</si>
  <si>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</si>
  <si>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</si>
  <si>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</si>
  <si>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</si>
  <si>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</si>
  <si>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</si>
  <si>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</si>
  <si>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</si>
  <si>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</si>
  <si>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</si>
  <si>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</si>
  <si>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</si>
  <si>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</si>
  <si>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</si>
  <si>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</si>
  <si>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</si>
  <si>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</si>
  <si>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</si>
  <si>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</si>
  <si>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</si>
  <si>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</si>
  <si>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</si>
  <si>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</si>
  <si>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</si>
  <si>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</si>
  <si>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</si>
  <si>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</si>
  <si>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</si>
  <si>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</si>
  <si>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</si>
  <si>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</si>
  <si>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</si>
  <si>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</si>
  <si>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</si>
  <si>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</si>
  <si>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</si>
  <si>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</si>
  <si>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</si>
  <si>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</si>
  <si>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</si>
  <si>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</si>
  <si>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</si>
  <si>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</si>
  <si>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</si>
  <si>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</si>
  <si>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</si>
  <si>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</si>
  <si>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</si>
  <si>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</si>
  <si>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</si>
  <si>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</si>
  <si>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</si>
  <si>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</si>
  <si>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</si>
  <si>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</si>
  <si>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</si>
  <si>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</si>
  <si>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</si>
  <si>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</si>
  <si>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</si>
  <si>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</si>
  <si>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</si>
  <si>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</si>
  <si>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</si>
  <si>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</si>
  <si>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</si>
  <si>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</si>
  <si>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</si>
  <si>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</si>
  <si>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</si>
  <si>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</si>
  <si>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</si>
  <si>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</si>
  <si>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</si>
  <si>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</si>
  <si>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</si>
  <si>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</si>
  <si>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</si>
  <si>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</si>
  <si>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</si>
  <si>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</si>
  <si>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</si>
  <si>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</si>
  <si>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</si>
  <si>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</si>
  <si>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</si>
  <si>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</si>
  <si>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</si>
  <si>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</si>
  <si>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</si>
  <si>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</si>
  <si>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</si>
  <si>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</si>
  <si>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</si>
  <si>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</si>
  <si>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</si>
  <si>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</si>
  <si>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</si>
  <si>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</si>
  <si>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</si>
  <si>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</si>
  <si>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</si>
  <si>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</si>
  <si>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</si>
  <si>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</si>
  <si>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</si>
  <si>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</si>
  <si>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</si>
  <si>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</si>
  <si>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</si>
  <si>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</si>
  <si>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</si>
  <si>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</si>
  <si>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</si>
  <si>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</si>
  <si>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</si>
  <si>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</si>
  <si>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</si>
  <si>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</si>
  <si>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</si>
  <si>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</si>
  <si>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</si>
  <si>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</si>
  <si>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</si>
  <si>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</si>
  <si>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</si>
  <si>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</si>
  <si>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</si>
  <si>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</si>
  <si>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</si>
  <si>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</si>
  <si>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</si>
  <si>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</si>
  <si>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</si>
  <si>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</si>
  <si>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</si>
  <si>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</si>
  <si>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</si>
  <si>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</si>
  <si>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</si>
  <si>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</si>
  <si>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</si>
  <si>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</si>
  <si>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</si>
  <si>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</si>
  <si>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</si>
  <si>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</si>
  <si>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</si>
  <si>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</si>
  <si>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</si>
  <si>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</si>
  <si>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</si>
  <si>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</si>
  <si>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</si>
  <si>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</si>
  <si>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</si>
  <si>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</si>
  <si>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</si>
  <si>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</si>
  <si>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</si>
  <si>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</si>
  <si>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</si>
  <si>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</si>
  <si>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</si>
  <si>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</si>
  <si>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</si>
  <si>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</si>
  <si>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</si>
  <si>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</si>
  <si>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</si>
  <si>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</si>
  <si>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</si>
  <si>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</si>
  <si>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</si>
  <si>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</si>
  <si>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</si>
  <si>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</si>
  <si>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</si>
  <si>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</si>
  <si>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</si>
  <si>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</si>
  <si>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</si>
  <si>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</si>
  <si>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</si>
  <si>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</si>
  <si>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</si>
  <si>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</si>
  <si>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</si>
  <si>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</si>
  <si>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</si>
  <si>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</si>
  <si>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</si>
  <si>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</si>
  <si>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</si>
  <si>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</si>
  <si>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</si>
  <si>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</si>
  <si>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</si>
  <si>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</si>
  <si>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</si>
  <si>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</si>
  <si>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</si>
  <si>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</si>
  <si>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</si>
  <si>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</si>
  <si>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</si>
  <si>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</si>
  <si>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</si>
  <si>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</si>
  <si>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</si>
  <si>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</si>
  <si>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</si>
  <si>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</si>
  <si>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</si>
  <si>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</si>
  <si>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</si>
  <si>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</si>
  <si>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</si>
  <si>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</si>
  <si>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</si>
  <si>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</si>
  <si>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</si>
  <si>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</si>
  <si>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</si>
  <si>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</si>
  <si>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</si>
  <si>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</si>
  <si>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</si>
  <si>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</si>
  <si>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</si>
  <si>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</si>
  <si>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</si>
  <si>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</si>
  <si>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</si>
  <si>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</si>
  <si>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</si>
  <si>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</si>
  <si>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</si>
  <si>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</si>
  <si>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</si>
  <si>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</si>
  <si>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</si>
  <si>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</si>
  <si>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</si>
  <si>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</si>
  <si>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</si>
  <si>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</si>
  <si>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</si>
  <si>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</si>
  <si>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</si>
  <si>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</si>
  <si>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</si>
  <si>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</si>
  <si>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</si>
  <si>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</si>
  <si>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</si>
  <si>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</si>
  <si>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</si>
  <si>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</si>
  <si>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</si>
  <si>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</si>
  <si>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</si>
  <si>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</si>
  <si>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</si>
  <si>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</si>
  <si>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</si>
  <si>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</si>
  <si>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</si>
  <si>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</si>
  <si>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</si>
  <si>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</si>
  <si>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</si>
  <si>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</si>
  <si>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</si>
  <si>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</si>
  <si>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</si>
  <si>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</si>
  <si>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</si>
  <si>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</si>
  <si>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</si>
  <si>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</si>
  <si>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</si>
  <si>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</si>
  <si>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</si>
  <si>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</si>
  <si>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</si>
  <si>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</si>
  <si>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</si>
  <si>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</si>
  <si>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</si>
  <si>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</si>
  <si>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</si>
  <si>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</si>
  <si>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</si>
  <si>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</si>
  <si>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</si>
  <si>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</si>
  <si>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</si>
  <si>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</si>
  <si>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</si>
  <si>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</si>
  <si>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</si>
  <si>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</si>
  <si>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</si>
  <si>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</si>
  <si>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</si>
  <si>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</si>
  <si>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</si>
  <si>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</si>
  <si>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</si>
  <si>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</si>
  <si>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</si>
  <si>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</si>
  <si>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</si>
  <si>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</si>
  <si>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</si>
  <si>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</si>
  <si>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</si>
  <si>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</si>
  <si>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</si>
  <si>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</si>
  <si>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</si>
  <si>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</si>
  <si>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</si>
  <si>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</si>
  <si>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</si>
  <si>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</si>
  <si>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</si>
  <si>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</si>
  <si>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</si>
  <si>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</si>
  <si>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</si>
  <si>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</si>
  <si>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</si>
  <si>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</si>
  <si>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</si>
  <si>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</si>
  <si>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</si>
  <si>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</si>
  <si>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</si>
  <si>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</si>
  <si>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</si>
  <si>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</si>
  <si>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</si>
  <si>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</si>
  <si>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</si>
  <si>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</si>
  <si>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</si>
  <si>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</si>
  <si>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</si>
  <si>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</si>
  <si>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</si>
  <si>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</si>
  <si>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</si>
  <si>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</si>
  <si>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</si>
  <si>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</si>
  <si>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</si>
  <si>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</si>
  <si>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</si>
  <si>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</si>
  <si>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</si>
  <si>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</si>
  <si>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</si>
  <si>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</si>
  <si>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</si>
  <si>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</si>
  <si>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</si>
  <si>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</si>
  <si>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</si>
  <si>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</si>
  <si>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</si>
  <si>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</si>
  <si>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</si>
  <si>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</si>
  <si>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</si>
  <si>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</si>
  <si>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</si>
  <si>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</si>
  <si>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</si>
  <si>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</si>
  <si>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</si>
  <si>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</si>
  <si>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</si>
  <si>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</si>
  <si>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</si>
  <si>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</si>
  <si>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</si>
  <si>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</si>
  <si>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</si>
  <si>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</si>
  <si>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</si>
  <si>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</si>
  <si>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</si>
  <si>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</si>
  <si>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</si>
  <si>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</si>
  <si>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</si>
  <si>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</si>
  <si>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</si>
  <si>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</si>
  <si>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</si>
  <si>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</si>
  <si>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</si>
  <si>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</si>
  <si>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</si>
  <si>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</si>
  <si>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</si>
  <si>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</si>
  <si>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</si>
  <si>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</si>
  <si>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</si>
  <si>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</si>
  <si>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</si>
  <si>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</si>
  <si>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</si>
  <si>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</si>
  <si>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</si>
  <si>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</si>
  <si>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</si>
  <si>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</si>
  <si>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</si>
  <si>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</si>
  <si>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</si>
  <si>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</si>
  <si>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</si>
  <si>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</si>
  <si>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</si>
  <si>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</si>
  <si>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</si>
  <si>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</si>
  <si>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</si>
  <si>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</si>
  <si>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</si>
  <si>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</si>
  <si>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</si>
  <si>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</si>
  <si>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</si>
  <si>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</si>
  <si>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</si>
  <si>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</si>
  <si>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</si>
  <si>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</si>
  <si>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</si>
  <si>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</si>
  <si>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</si>
  <si>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</si>
  <si>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</si>
  <si>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</si>
  <si>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</si>
  <si>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</si>
  <si>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</si>
  <si>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</si>
  <si>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</si>
  <si>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</si>
  <si>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</si>
  <si>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</si>
  <si>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</si>
  <si>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</si>
  <si>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</si>
  <si>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</si>
  <si>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</si>
  <si>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</si>
  <si>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</si>
  <si>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</si>
  <si>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</si>
  <si>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</si>
  <si>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</si>
  <si>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</si>
  <si>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</si>
  <si>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</si>
  <si>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</si>
  <si>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</si>
  <si>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</si>
  <si>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</si>
  <si>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</si>
  <si>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</si>
  <si>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</si>
  <si>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</si>
  <si>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</si>
  <si>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</si>
  <si>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</si>
  <si>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</si>
  <si>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</si>
  <si>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</si>
  <si>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</si>
  <si>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</si>
  <si>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</si>
  <si>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</si>
  <si>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</si>
  <si>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</si>
  <si>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</si>
  <si>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</si>
  <si>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</si>
  <si>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</si>
  <si>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</si>
  <si>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</si>
  <si>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</si>
  <si>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</si>
  <si>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</si>
  <si>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</si>
  <si>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</si>
  <si>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</si>
  <si>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</si>
  <si>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</si>
  <si>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</si>
  <si>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</si>
  <si>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</si>
  <si>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</si>
  <si>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</si>
  <si>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</si>
  <si>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</si>
  <si>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</si>
  <si>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</si>
  <si>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</si>
  <si>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</si>
  <si>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</si>
  <si>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</si>
  <si>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</si>
  <si>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</si>
  <si>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</si>
  <si>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</si>
  <si>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</si>
  <si>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</si>
  <si>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</si>
  <si>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</si>
  <si>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</si>
  <si>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</si>
  <si>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</si>
  <si>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</si>
  <si>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</si>
  <si>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</si>
  <si>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</si>
  <si>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</si>
  <si>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</si>
  <si>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</si>
  <si>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</si>
  <si>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</si>
  <si>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</si>
  <si>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</si>
  <si>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</si>
  <si>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</si>
  <si>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</si>
  <si>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</si>
  <si>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</si>
  <si>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</si>
  <si>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</si>
  <si>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</si>
  <si>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</si>
  <si>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</si>
  <si>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</si>
  <si>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</si>
  <si>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</si>
  <si>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</si>
  <si>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</si>
  <si>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</si>
  <si>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</si>
  <si>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</si>
  <si>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</si>
  <si>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</si>
  <si>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</si>
  <si>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</si>
  <si>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</si>
  <si>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</si>
  <si>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</si>
  <si>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</si>
  <si>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</si>
  <si>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</si>
  <si>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</si>
  <si>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</si>
  <si>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</si>
  <si>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</si>
  <si>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</si>
  <si>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</si>
  <si>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</si>
  <si>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</si>
  <si>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</si>
  <si>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</si>
  <si>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</si>
  <si>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</si>
  <si>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</si>
  <si>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</si>
  <si>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</si>
  <si>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</si>
  <si>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</si>
  <si>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</si>
  <si>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</si>
  <si>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</si>
  <si>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</si>
  <si>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</si>
  <si>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</si>
  <si>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</si>
  <si>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</si>
  <si>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</si>
  <si>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</si>
  <si>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</si>
  <si>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</si>
  <si>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</si>
  <si>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</si>
  <si>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</si>
  <si>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</si>
  <si>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</si>
  <si>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</si>
  <si>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</si>
  <si>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</si>
  <si>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</si>
  <si>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</si>
  <si>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</si>
  <si>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</si>
  <si>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</si>
  <si>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</si>
  <si>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</si>
  <si>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</si>
  <si>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</si>
  <si>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</si>
  <si>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</si>
  <si>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</si>
  <si>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</si>
  <si>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</si>
  <si>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</si>
  <si>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</si>
  <si>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</si>
  <si>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</si>
  <si>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</si>
  <si>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</si>
  <si>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</si>
  <si>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</si>
  <si>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</si>
  <si>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</si>
  <si>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</si>
  <si>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</si>
  <si>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</si>
  <si>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</si>
  <si>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</si>
  <si>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</si>
  <si>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</si>
  <si>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</si>
  <si>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</si>
  <si>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</si>
  <si>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</si>
  <si>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</si>
  <si>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</si>
  <si>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</si>
  <si>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</si>
  <si>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</si>
  <si>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</si>
  <si>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</si>
  <si>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</si>
  <si>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</si>
  <si>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</si>
  <si>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</si>
  <si>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</si>
  <si>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</si>
  <si>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</si>
  <si>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</si>
  <si>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</si>
  <si>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</si>
  <si>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</si>
  <si>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</si>
  <si>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</si>
  <si>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</si>
  <si>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</si>
  <si>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</si>
  <si>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</si>
  <si>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</si>
  <si>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</si>
  <si>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</si>
  <si>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</si>
  <si>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</si>
  <si>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</si>
  <si>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</si>
  <si>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</si>
  <si>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</si>
  <si>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</si>
  <si>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</si>
  <si>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</si>
  <si>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</si>
  <si>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</si>
  <si>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</si>
  <si>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</si>
  <si>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</si>
  <si>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</si>
  <si>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</si>
  <si>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</si>
  <si>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</si>
  <si>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</si>
  <si>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</si>
  <si>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</si>
  <si>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</si>
  <si>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</si>
  <si>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</si>
  <si>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</si>
  <si>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</si>
  <si>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</si>
  <si>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</si>
  <si>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</si>
  <si>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</si>
  <si>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</si>
  <si>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</si>
  <si>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</si>
  <si>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</si>
  <si>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</si>
  <si>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</si>
  <si>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</si>
  <si>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</si>
  <si>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</si>
  <si>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</si>
  <si>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</si>
  <si>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</si>
  <si>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</si>
  <si>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</si>
  <si>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</si>
  <si>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</si>
  <si>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</si>
  <si>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</si>
  <si>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</si>
  <si>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</si>
  <si>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</si>
  <si>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</si>
  <si>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</si>
  <si>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</si>
  <si>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</si>
  <si>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</si>
  <si>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</si>
  <si>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</si>
  <si>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Morales Payano, Wilfredy Leandro</t>
  </si>
  <si>
    <t>TECLADO</t>
  </si>
  <si>
    <t>3335864630</t>
  </si>
  <si>
    <t>3335864624</t>
  </si>
  <si>
    <t>Abastecido</t>
  </si>
  <si>
    <t>3335865839</t>
  </si>
  <si>
    <t>3335865730</t>
  </si>
  <si>
    <t>3335866186</t>
  </si>
  <si>
    <t>3335866358</t>
  </si>
  <si>
    <t>3335866357</t>
  </si>
  <si>
    <t>3335866194</t>
  </si>
  <si>
    <t>3335866411</t>
  </si>
  <si>
    <t>3335866404</t>
  </si>
  <si>
    <t>3335866400</t>
  </si>
  <si>
    <t>3335866623</t>
  </si>
  <si>
    <t>3335867367</t>
  </si>
  <si>
    <t>3335867326</t>
  </si>
  <si>
    <t>3335867318</t>
  </si>
  <si>
    <t>3335867289</t>
  </si>
  <si>
    <t>3335867281</t>
  </si>
  <si>
    <t>3335867105</t>
  </si>
  <si>
    <t>3335867964</t>
  </si>
  <si>
    <t>3335867929</t>
  </si>
  <si>
    <t>3335867927</t>
  </si>
  <si>
    <t>3335867920</t>
  </si>
  <si>
    <t>3335867915</t>
  </si>
  <si>
    <t>3335867900</t>
  </si>
  <si>
    <t>3335867897</t>
  </si>
  <si>
    <t>3335867894</t>
  </si>
  <si>
    <t>3335867890</t>
  </si>
  <si>
    <t>3335867887</t>
  </si>
  <si>
    <t>3335867848</t>
  </si>
  <si>
    <t>3335867820</t>
  </si>
  <si>
    <t>3335867800</t>
  </si>
  <si>
    <t>3335867762</t>
  </si>
  <si>
    <t>3335867723</t>
  </si>
  <si>
    <t>3335867632</t>
  </si>
  <si>
    <t>3335867629</t>
  </si>
  <si>
    <t>3335867626</t>
  </si>
  <si>
    <t>3335867563</t>
  </si>
  <si>
    <t>3335867511</t>
  </si>
  <si>
    <t>3335867510</t>
  </si>
  <si>
    <t>3335867452</t>
  </si>
  <si>
    <t>3335867449</t>
  </si>
  <si>
    <t>3335868001</t>
  </si>
  <si>
    <t>3335868000</t>
  </si>
  <si>
    <t>3335867999</t>
  </si>
  <si>
    <t>3335867998</t>
  </si>
  <si>
    <t>3335867997</t>
  </si>
  <si>
    <t>3335867993</t>
  </si>
  <si>
    <t>3335867992</t>
  </si>
  <si>
    <t>3335867990</t>
  </si>
  <si>
    <t>3335867989</t>
  </si>
  <si>
    <t>3335867988</t>
  </si>
  <si>
    <t>3335867982</t>
  </si>
  <si>
    <t>3335867980</t>
  </si>
  <si>
    <t>3335867979</t>
  </si>
  <si>
    <t>3335867978</t>
  </si>
  <si>
    <t xml:space="preserve">Gil Carrera, Santiago </t>
  </si>
  <si>
    <t>28 Abril de 2021</t>
  </si>
  <si>
    <t>3335868018</t>
  </si>
  <si>
    <t>3335868017</t>
  </si>
  <si>
    <t>3335868016</t>
  </si>
  <si>
    <t>3335868015</t>
  </si>
  <si>
    <t>3335868014</t>
  </si>
  <si>
    <t>3335868120</t>
  </si>
  <si>
    <t>3335868115</t>
  </si>
  <si>
    <t>3335868113</t>
  </si>
  <si>
    <t>3335868072</t>
  </si>
  <si>
    <t>3335868070</t>
  </si>
  <si>
    <t>3335868031</t>
  </si>
  <si>
    <t>3335868023</t>
  </si>
  <si>
    <t>En Servicio</t>
  </si>
  <si>
    <t>3335868511</t>
  </si>
  <si>
    <t>3335868495</t>
  </si>
  <si>
    <t>ReservaC Norte</t>
  </si>
  <si>
    <t>3335868485</t>
  </si>
  <si>
    <t>3335868481</t>
  </si>
  <si>
    <t>3335868462</t>
  </si>
  <si>
    <t>3335868448</t>
  </si>
  <si>
    <t>3335868441</t>
  </si>
  <si>
    <t>3335868439</t>
  </si>
  <si>
    <t>3335868432</t>
  </si>
  <si>
    <t>3335868413</t>
  </si>
  <si>
    <t>3335868409</t>
  </si>
  <si>
    <t>3335868403</t>
  </si>
  <si>
    <t>3335868386</t>
  </si>
  <si>
    <t>3335868368</t>
  </si>
  <si>
    <t>3335868361</t>
  </si>
  <si>
    <t>3335868356</t>
  </si>
  <si>
    <t>3335868333</t>
  </si>
  <si>
    <t>3335868260</t>
  </si>
  <si>
    <t>3335868232</t>
  </si>
  <si>
    <t>3335868146</t>
  </si>
  <si>
    <t xml:space="preserve">Brioso Luciano, Cristino </t>
  </si>
  <si>
    <t>Fernandez Pichardo, Jorge Rafael</t>
  </si>
  <si>
    <t>3335868514</t>
  </si>
  <si>
    <t>Closed</t>
  </si>
  <si>
    <t>3335868735</t>
  </si>
  <si>
    <t>3335868720</t>
  </si>
  <si>
    <t>3335868706</t>
  </si>
  <si>
    <t>3335868704</t>
  </si>
  <si>
    <t>3335868698</t>
  </si>
  <si>
    <t>3335868697</t>
  </si>
  <si>
    <t>3335868684</t>
  </si>
  <si>
    <t>3335868682</t>
  </si>
  <si>
    <t>3335868666</t>
  </si>
  <si>
    <t>3335868649</t>
  </si>
  <si>
    <t>3335868644</t>
  </si>
  <si>
    <t>3335868631</t>
  </si>
  <si>
    <t>3335868628</t>
  </si>
  <si>
    <t>3335868614</t>
  </si>
  <si>
    <t>3335868602</t>
  </si>
  <si>
    <t>3335868600</t>
  </si>
  <si>
    <t>3335868594</t>
  </si>
  <si>
    <t>3335868591</t>
  </si>
  <si>
    <t>3335868585</t>
  </si>
  <si>
    <t>3335868581</t>
  </si>
  <si>
    <t>3335868577</t>
  </si>
  <si>
    <t>3335868574</t>
  </si>
  <si>
    <t>3335868568</t>
  </si>
  <si>
    <t>3335868535</t>
  </si>
  <si>
    <t>3335868916</t>
  </si>
  <si>
    <t>3335868906</t>
  </si>
  <si>
    <t>3335868903</t>
  </si>
  <si>
    <t>3335868840</t>
  </si>
  <si>
    <t>3335868837</t>
  </si>
  <si>
    <t>3335868834</t>
  </si>
  <si>
    <t>3335868829</t>
  </si>
  <si>
    <t>3335868824</t>
  </si>
  <si>
    <t>3335868813</t>
  </si>
  <si>
    <t>3335868804</t>
  </si>
  <si>
    <t>3335868792</t>
  </si>
  <si>
    <t>3335868784</t>
  </si>
  <si>
    <t>3335868774</t>
  </si>
  <si>
    <t>VANDALIZADO</t>
  </si>
  <si>
    <t>Toribio Batista, Junior De Jesus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</si>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</sst>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0" fillId="40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59"/>
      <tableStyleElement type="headerRow" dxfId="358"/>
      <tableStyleElement type="totalRow" dxfId="357"/>
      <tableStyleElement type="firstColumn" dxfId="356"/>
      <tableStyleElement type="lastColumn" dxfId="355"/>
      <tableStyleElement type="firstRowStripe" dxfId="354"/>
      <tableStyleElement type="firstColumnStripe" dxfId="3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31"/>
  <sheetViews>
    <sheetView tabSelected="1" topLeftCell="B1" zoomScale="85" zoomScaleNormal="85" workbookViewId="0">
      <pane ySplit="4" topLeftCell="A5" activePane="bottomLeft" state="frozen"/>
      <selection pane="bottomLeft" activeCell="C9" sqref="C8:C9"/>
    </sheetView>
  </sheetViews>
  <sheetFormatPr defaultColWidth="21" defaultRowHeight="15" x14ac:dyDescent="0.25"/>
  <cols>
    <col min="1" max="1" width="25.7109375" style="90" bestFit="1" customWidth="1"/>
    <col min="2" max="2" width="21.140625" style="116" bestFit="1" customWidth="1"/>
    <col min="3" max="3" width="17.7109375" style="46" bestFit="1" customWidth="1"/>
    <col min="4" max="4" width="28.28515625" style="90" customWidth="1"/>
    <col min="5" max="5" width="13.42578125" style="85" bestFit="1" customWidth="1"/>
    <col min="6" max="6" width="11.7109375" style="47" customWidth="1"/>
    <col min="7" max="7" width="54.28515625" style="47" customWidth="1"/>
    <col min="8" max="11" width="5.85546875" style="47" customWidth="1"/>
    <col min="12" max="12" width="52.5703125" style="47" customWidth="1"/>
    <col min="13" max="13" width="20.140625" style="90" customWidth="1"/>
    <col min="14" max="14" width="18.85546875" style="90" customWidth="1"/>
    <col min="15" max="15" width="42.5703125" style="90" customWidth="1"/>
    <col min="16" max="16" width="23.7109375" style="92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0" t="s">
        <v>2154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1:18" ht="18" x14ac:dyDescent="0.25">
      <c r="A2" s="159" t="s">
        <v>2151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</row>
    <row r="3" spans="1:18" ht="18.75" thickBot="1" x14ac:dyDescent="0.3">
      <c r="A3" s="161" t="s">
        <v>2638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DISTRITO NACIONAL</v>
      </c>
      <c r="B5" s="132" t="s">
        <v>2582</v>
      </c>
      <c r="C5" s="118">
        <v>44311.385057870371</v>
      </c>
      <c r="D5" s="118" t="s">
        <v>2182</v>
      </c>
      <c r="E5" s="120">
        <v>149</v>
      </c>
      <c r="F5" s="145" t="str">
        <f>VLOOKUP(E5,VIP!$A$2:$O12860,2,0)</f>
        <v>DRBR149</v>
      </c>
      <c r="G5" s="119" t="str">
        <f>VLOOKUP(E5,'LISTADO ATM'!$A$2:$B$899,2,0)</f>
        <v>ATM Estación Metro Concepción</v>
      </c>
      <c r="H5" s="119" t="str">
        <f>VLOOKUP(E5,VIP!$A$2:$O17781,7,FALSE)</f>
        <v>N/A</v>
      </c>
      <c r="I5" s="119" t="str">
        <f>VLOOKUP(E5,VIP!$A$2:$O9746,8,FALSE)</f>
        <v>N/A</v>
      </c>
      <c r="J5" s="119" t="str">
        <f>VLOOKUP(E5,VIP!$A$2:$O9696,8,FALSE)</f>
        <v>N/A</v>
      </c>
      <c r="K5" s="119" t="str">
        <f>VLOOKUP(E5,VIP!$A$2:$O13270,6,0)</f>
        <v>N/A</v>
      </c>
      <c r="L5" s="143" t="s">
        <v>2221</v>
      </c>
      <c r="M5" s="156" t="s">
        <v>2651</v>
      </c>
      <c r="N5" s="117" t="s">
        <v>2465</v>
      </c>
      <c r="O5" s="145" t="s">
        <v>2467</v>
      </c>
      <c r="P5" s="137"/>
      <c r="Q5" s="155">
        <v>44314.463020833333</v>
      </c>
    </row>
    <row r="6" spans="1:18" ht="18" x14ac:dyDescent="0.25">
      <c r="A6" s="119" t="str">
        <f>VLOOKUP(E6,'LISTADO ATM'!$A$2:$C$900,3,0)</f>
        <v>SUR</v>
      </c>
      <c r="B6" s="132" t="s">
        <v>2581</v>
      </c>
      <c r="C6" s="118">
        <v>44311.390844907408</v>
      </c>
      <c r="D6" s="118" t="s">
        <v>2182</v>
      </c>
      <c r="E6" s="120">
        <v>84</v>
      </c>
      <c r="F6" s="145" t="str">
        <f>VLOOKUP(E6,VIP!$A$2:$O12855,2,0)</f>
        <v>DRBR084</v>
      </c>
      <c r="G6" s="119" t="str">
        <f>VLOOKUP(E6,'LISTADO ATM'!$A$2:$B$899,2,0)</f>
        <v xml:space="preserve">ATM Oficina Multicentro Sirena San Cristóbal </v>
      </c>
      <c r="H6" s="119" t="str">
        <f>VLOOKUP(E6,VIP!$A$2:$O17776,7,FALSE)</f>
        <v>Si</v>
      </c>
      <c r="I6" s="119" t="str">
        <f>VLOOKUP(E6,VIP!$A$2:$O9741,8,FALSE)</f>
        <v>Si</v>
      </c>
      <c r="J6" s="119" t="str">
        <f>VLOOKUP(E6,VIP!$A$2:$O9691,8,FALSE)</f>
        <v>Si</v>
      </c>
      <c r="K6" s="119" t="str">
        <f>VLOOKUP(E6,VIP!$A$2:$O13265,6,0)</f>
        <v>SI</v>
      </c>
      <c r="L6" s="143" t="s">
        <v>2221</v>
      </c>
      <c r="M6" s="156" t="s">
        <v>2651</v>
      </c>
      <c r="N6" s="117" t="s">
        <v>2465</v>
      </c>
      <c r="O6" s="145" t="s">
        <v>2467</v>
      </c>
      <c r="P6" s="137"/>
      <c r="Q6" s="155">
        <v>44314.463020833333</v>
      </c>
    </row>
    <row r="7" spans="1:18" ht="18" x14ac:dyDescent="0.25">
      <c r="A7" s="119" t="str">
        <f>VLOOKUP(E7,'LISTADO ATM'!$A$2:$C$900,3,0)</f>
        <v>DISTRITO NACIONAL</v>
      </c>
      <c r="B7" s="132" t="s">
        <v>2589</v>
      </c>
      <c r="C7" s="118">
        <v>44312.678252314814</v>
      </c>
      <c r="D7" s="118" t="s">
        <v>2182</v>
      </c>
      <c r="E7" s="120">
        <v>685</v>
      </c>
      <c r="F7" s="145" t="str">
        <f>VLOOKUP(E7,VIP!$A$2:$O12890,2,0)</f>
        <v>DRBR685</v>
      </c>
      <c r="G7" s="119" t="str">
        <f>VLOOKUP(E7,'LISTADO ATM'!$A$2:$B$899,2,0)</f>
        <v>ATM Autoservicio UASD</v>
      </c>
      <c r="H7" s="119" t="str">
        <f>VLOOKUP(E7,VIP!$A$2:$O17811,7,FALSE)</f>
        <v>NO</v>
      </c>
      <c r="I7" s="119" t="str">
        <f>VLOOKUP(E7,VIP!$A$2:$O9776,8,FALSE)</f>
        <v>SI</v>
      </c>
      <c r="J7" s="119" t="str">
        <f>VLOOKUP(E7,VIP!$A$2:$O9726,8,FALSE)</f>
        <v>SI</v>
      </c>
      <c r="K7" s="119" t="str">
        <f>VLOOKUP(E7,VIP!$A$2:$O13300,6,0)</f>
        <v>NO</v>
      </c>
      <c r="L7" s="143" t="s">
        <v>2221</v>
      </c>
      <c r="M7" s="156" t="s">
        <v>2651</v>
      </c>
      <c r="N7" s="117" t="s">
        <v>2499</v>
      </c>
      <c r="O7" s="145" t="s">
        <v>2467</v>
      </c>
      <c r="P7" s="137"/>
      <c r="Q7" s="155">
        <v>44314.600995370369</v>
      </c>
    </row>
    <row r="8" spans="1:18" ht="18" x14ac:dyDescent="0.25">
      <c r="A8" s="119" t="str">
        <f>VLOOKUP(E8,'LISTADO ATM'!$A$2:$C$900,3,0)</f>
        <v>DISTRITO NACIONAL</v>
      </c>
      <c r="B8" s="132" t="s">
        <v>2592</v>
      </c>
      <c r="C8" s="118">
        <v>44312.909131944441</v>
      </c>
      <c r="D8" s="118" t="s">
        <v>2182</v>
      </c>
      <c r="E8" s="120">
        <v>642</v>
      </c>
      <c r="F8" s="145" t="str">
        <f>VLOOKUP(E8,VIP!$A$2:$O12894,2,0)</f>
        <v>DRBR24O</v>
      </c>
      <c r="G8" s="119" t="str">
        <f>VLOOKUP(E8,'LISTADO ATM'!$A$2:$B$899,2,0)</f>
        <v xml:space="preserve">ATM OMSA Sto. Dgo. </v>
      </c>
      <c r="H8" s="119" t="str">
        <f>VLOOKUP(E8,VIP!$A$2:$O17815,7,FALSE)</f>
        <v>Si</v>
      </c>
      <c r="I8" s="119" t="str">
        <f>VLOOKUP(E8,VIP!$A$2:$O9780,8,FALSE)</f>
        <v>Si</v>
      </c>
      <c r="J8" s="119" t="str">
        <f>VLOOKUP(E8,VIP!$A$2:$O9730,8,FALSE)</f>
        <v>Si</v>
      </c>
      <c r="K8" s="119" t="str">
        <f>VLOOKUP(E8,VIP!$A$2:$O13304,6,0)</f>
        <v>NO</v>
      </c>
      <c r="L8" s="143" t="s">
        <v>2221</v>
      </c>
      <c r="M8" s="156" t="s">
        <v>2651</v>
      </c>
      <c r="N8" s="117" t="s">
        <v>2465</v>
      </c>
      <c r="O8" s="145" t="s">
        <v>2467</v>
      </c>
      <c r="P8" s="137"/>
      <c r="Q8" s="155">
        <v>44314.600995370369</v>
      </c>
    </row>
    <row r="9" spans="1:18" ht="18" x14ac:dyDescent="0.25">
      <c r="A9" s="119" t="str">
        <f>VLOOKUP(E9,'LISTADO ATM'!$A$2:$C$900,3,0)</f>
        <v>DISTRITO NACIONAL</v>
      </c>
      <c r="B9" s="132" t="s">
        <v>2594</v>
      </c>
      <c r="C9" s="118">
        <v>44313.453113425923</v>
      </c>
      <c r="D9" s="118" t="s">
        <v>2182</v>
      </c>
      <c r="E9" s="120">
        <v>113</v>
      </c>
      <c r="F9" s="145" t="str">
        <f>VLOOKUP(E9,VIP!$A$2:$O12906,2,0)</f>
        <v>DRBR113</v>
      </c>
      <c r="G9" s="119" t="str">
        <f>VLOOKUP(E9,'LISTADO ATM'!$A$2:$B$899,2,0)</f>
        <v xml:space="preserve">ATM Autoservicio Atalaya del Mar </v>
      </c>
      <c r="H9" s="119" t="str">
        <f>VLOOKUP(E9,VIP!$A$2:$O17827,7,FALSE)</f>
        <v>Si</v>
      </c>
      <c r="I9" s="119" t="str">
        <f>VLOOKUP(E9,VIP!$A$2:$O9792,8,FALSE)</f>
        <v>No</v>
      </c>
      <c r="J9" s="119" t="str">
        <f>VLOOKUP(E9,VIP!$A$2:$O9742,8,FALSE)</f>
        <v>No</v>
      </c>
      <c r="K9" s="119" t="str">
        <f>VLOOKUP(E9,VIP!$A$2:$O13316,6,0)</f>
        <v>NO</v>
      </c>
      <c r="L9" s="143" t="s">
        <v>2221</v>
      </c>
      <c r="M9" s="156" t="s">
        <v>2651</v>
      </c>
      <c r="N9" s="117" t="s">
        <v>2499</v>
      </c>
      <c r="O9" s="145" t="s">
        <v>2467</v>
      </c>
      <c r="P9" s="137"/>
      <c r="Q9" s="155">
        <v>44314.463020833333</v>
      </c>
    </row>
    <row r="10" spans="1:18" ht="18" x14ac:dyDescent="0.25">
      <c r="A10" s="119" t="str">
        <f>VLOOKUP(E10,'LISTADO ATM'!$A$2:$C$900,3,0)</f>
        <v>DISTRITO NACIONAL</v>
      </c>
      <c r="B10" s="132" t="s">
        <v>2598</v>
      </c>
      <c r="C10" s="118">
        <v>44313.525555555556</v>
      </c>
      <c r="D10" s="118" t="s">
        <v>2182</v>
      </c>
      <c r="E10" s="120">
        <v>761</v>
      </c>
      <c r="F10" s="145" t="str">
        <f>VLOOKUP(E10,VIP!$A$2:$O12915,2,0)</f>
        <v>DRBR761</v>
      </c>
      <c r="G10" s="119" t="str">
        <f>VLOOKUP(E10,'LISTADO ATM'!$A$2:$B$899,2,0)</f>
        <v xml:space="preserve">ATM ISSPOL </v>
      </c>
      <c r="H10" s="119" t="str">
        <f>VLOOKUP(E10,VIP!$A$2:$O17836,7,FALSE)</f>
        <v>Si</v>
      </c>
      <c r="I10" s="119" t="str">
        <f>VLOOKUP(E10,VIP!$A$2:$O9801,8,FALSE)</f>
        <v>Si</v>
      </c>
      <c r="J10" s="119" t="str">
        <f>VLOOKUP(E10,VIP!$A$2:$O9751,8,FALSE)</f>
        <v>Si</v>
      </c>
      <c r="K10" s="119" t="str">
        <f>VLOOKUP(E10,VIP!$A$2:$O13325,6,0)</f>
        <v>NO</v>
      </c>
      <c r="L10" s="143" t="s">
        <v>2221</v>
      </c>
      <c r="M10" s="156" t="s">
        <v>2651</v>
      </c>
      <c r="N10" s="117" t="s">
        <v>2499</v>
      </c>
      <c r="O10" s="145" t="s">
        <v>2467</v>
      </c>
      <c r="P10" s="137"/>
      <c r="Q10" s="155">
        <v>44314.600995370369</v>
      </c>
    </row>
    <row r="11" spans="1:18" ht="18" x14ac:dyDescent="0.25">
      <c r="A11" s="119" t="str">
        <f>VLOOKUP(E11,'LISTADO ATM'!$A$2:$C$900,3,0)</f>
        <v>DISTRITO NACIONAL</v>
      </c>
      <c r="B11" s="132" t="s">
        <v>2596</v>
      </c>
      <c r="C11" s="118">
        <v>44313.541805555556</v>
      </c>
      <c r="D11" s="118" t="s">
        <v>2182</v>
      </c>
      <c r="E11" s="120">
        <v>232</v>
      </c>
      <c r="F11" s="146" t="str">
        <f>VLOOKUP(E11,VIP!$A$2:$O12913,2,0)</f>
        <v>DRBR232</v>
      </c>
      <c r="G11" s="119" t="str">
        <f>VLOOKUP(E11,'LISTADO ATM'!$A$2:$B$899,2,0)</f>
        <v xml:space="preserve">ATM S/M Nacional Charles de Gaulle </v>
      </c>
      <c r="H11" s="119" t="str">
        <f>VLOOKUP(E11,VIP!$A$2:$O17834,7,FALSE)</f>
        <v>Si</v>
      </c>
      <c r="I11" s="119" t="str">
        <f>VLOOKUP(E11,VIP!$A$2:$O9799,8,FALSE)</f>
        <v>Si</v>
      </c>
      <c r="J11" s="119" t="str">
        <f>VLOOKUP(E11,VIP!$A$2:$O9749,8,FALSE)</f>
        <v>Si</v>
      </c>
      <c r="K11" s="119" t="str">
        <f>VLOOKUP(E11,VIP!$A$2:$O13323,6,0)</f>
        <v>SI</v>
      </c>
      <c r="L11" s="143" t="s">
        <v>2221</v>
      </c>
      <c r="M11" s="156" t="s">
        <v>2651</v>
      </c>
      <c r="N11" s="117" t="s">
        <v>2499</v>
      </c>
      <c r="O11" s="146" t="s">
        <v>2467</v>
      </c>
      <c r="P11" s="137"/>
      <c r="Q11" s="155">
        <v>44314.600995370369</v>
      </c>
    </row>
    <row r="12" spans="1:18" ht="18" x14ac:dyDescent="0.25">
      <c r="A12" s="119" t="str">
        <f>VLOOKUP(E12,'LISTADO ATM'!$A$2:$C$900,3,0)</f>
        <v>DISTRITO NACIONAL</v>
      </c>
      <c r="B12" s="132" t="s">
        <v>2595</v>
      </c>
      <c r="C12" s="118">
        <v>44313.544525462959</v>
      </c>
      <c r="D12" s="118" t="s">
        <v>2182</v>
      </c>
      <c r="E12" s="120">
        <v>623</v>
      </c>
      <c r="F12" s="146" t="str">
        <f>VLOOKUP(E12,VIP!$A$2:$O12909,2,0)</f>
        <v>DRBR623</v>
      </c>
      <c r="G12" s="119" t="str">
        <f>VLOOKUP(E12,'LISTADO ATM'!$A$2:$B$899,2,0)</f>
        <v xml:space="preserve">ATM Operaciones Especiales (Manoguayabo) </v>
      </c>
      <c r="H12" s="119" t="str">
        <f>VLOOKUP(E12,VIP!$A$2:$O17830,7,FALSE)</f>
        <v>Si</v>
      </c>
      <c r="I12" s="119" t="str">
        <f>VLOOKUP(E12,VIP!$A$2:$O9795,8,FALSE)</f>
        <v>Si</v>
      </c>
      <c r="J12" s="119" t="str">
        <f>VLOOKUP(E12,VIP!$A$2:$O9745,8,FALSE)</f>
        <v>Si</v>
      </c>
      <c r="K12" s="119" t="str">
        <f>VLOOKUP(E12,VIP!$A$2:$O13319,6,0)</f>
        <v>No</v>
      </c>
      <c r="L12" s="143" t="s">
        <v>2221</v>
      </c>
      <c r="M12" s="156" t="s">
        <v>2651</v>
      </c>
      <c r="N12" s="117" t="s">
        <v>2499</v>
      </c>
      <c r="O12" s="146" t="s">
        <v>2467</v>
      </c>
      <c r="P12" s="137"/>
      <c r="Q12" s="155">
        <v>44314.463020833333</v>
      </c>
    </row>
    <row r="13" spans="1:18" ht="18" x14ac:dyDescent="0.25">
      <c r="A13" s="119" t="str">
        <f>VLOOKUP(E13,'LISTADO ATM'!$A$2:$C$900,3,0)</f>
        <v>DISTRITO NACIONAL</v>
      </c>
      <c r="B13" s="132" t="s">
        <v>2617</v>
      </c>
      <c r="C13" s="118">
        <v>44313.655069444445</v>
      </c>
      <c r="D13" s="118" t="s">
        <v>2182</v>
      </c>
      <c r="E13" s="120">
        <v>938</v>
      </c>
      <c r="F13" s="146" t="str">
        <f>VLOOKUP(E13,VIP!$A$2:$O12930,2,0)</f>
        <v>DRBR938</v>
      </c>
      <c r="G13" s="119" t="str">
        <f>VLOOKUP(E13,'LISTADO ATM'!$A$2:$B$899,2,0)</f>
        <v xml:space="preserve">ATM Autobanco Oficina Filadelfia Plaza </v>
      </c>
      <c r="H13" s="119" t="str">
        <f>VLOOKUP(E13,VIP!$A$2:$O17851,7,FALSE)</f>
        <v>Si</v>
      </c>
      <c r="I13" s="119" t="str">
        <f>VLOOKUP(E13,VIP!$A$2:$O9816,8,FALSE)</f>
        <v>Si</v>
      </c>
      <c r="J13" s="119" t="str">
        <f>VLOOKUP(E13,VIP!$A$2:$O9766,8,FALSE)</f>
        <v>Si</v>
      </c>
      <c r="K13" s="119" t="str">
        <f>VLOOKUP(E13,VIP!$A$2:$O13340,6,0)</f>
        <v>NO</v>
      </c>
      <c r="L13" s="143" t="s">
        <v>2221</v>
      </c>
      <c r="M13" s="156" t="s">
        <v>2651</v>
      </c>
      <c r="N13" s="117" t="s">
        <v>2465</v>
      </c>
      <c r="O13" s="146" t="s">
        <v>2467</v>
      </c>
      <c r="P13" s="137"/>
      <c r="Q13" s="155">
        <v>44314.600995370369</v>
      </c>
    </row>
    <row r="14" spans="1:18" ht="18" x14ac:dyDescent="0.25">
      <c r="A14" s="119" t="str">
        <f>VLOOKUP(E14,'LISTADO ATM'!$A$2:$C$900,3,0)</f>
        <v>DISTRITO NACIONAL</v>
      </c>
      <c r="B14" s="132" t="s">
        <v>2615</v>
      </c>
      <c r="C14" s="118">
        <v>44313.655960648146</v>
      </c>
      <c r="D14" s="118" t="s">
        <v>2182</v>
      </c>
      <c r="E14" s="120">
        <v>160</v>
      </c>
      <c r="F14" s="146" t="str">
        <f>VLOOKUP(E14,VIP!$A$2:$O12928,2,0)</f>
        <v>DRBR160</v>
      </c>
      <c r="G14" s="119" t="str">
        <f>VLOOKUP(E14,'LISTADO ATM'!$A$2:$B$899,2,0)</f>
        <v xml:space="preserve">ATM Oficina Herrera </v>
      </c>
      <c r="H14" s="119" t="str">
        <f>VLOOKUP(E14,VIP!$A$2:$O17849,7,FALSE)</f>
        <v>Si</v>
      </c>
      <c r="I14" s="119" t="str">
        <f>VLOOKUP(E14,VIP!$A$2:$O9814,8,FALSE)</f>
        <v>Si</v>
      </c>
      <c r="J14" s="119" t="str">
        <f>VLOOKUP(E14,VIP!$A$2:$O9764,8,FALSE)</f>
        <v>Si</v>
      </c>
      <c r="K14" s="119" t="str">
        <f>VLOOKUP(E14,VIP!$A$2:$O13338,6,0)</f>
        <v>NO</v>
      </c>
      <c r="L14" s="143" t="s">
        <v>2221</v>
      </c>
      <c r="M14" s="156" t="s">
        <v>2651</v>
      </c>
      <c r="N14" s="117" t="s">
        <v>2465</v>
      </c>
      <c r="O14" s="146" t="s">
        <v>2467</v>
      </c>
      <c r="P14" s="137"/>
      <c r="Q14" s="155">
        <v>44314.463020833333</v>
      </c>
    </row>
    <row r="15" spans="1:18" ht="18" x14ac:dyDescent="0.25">
      <c r="A15" s="119" t="str">
        <f>VLOOKUP(E15,'LISTADO ATM'!$A$2:$C$900,3,0)</f>
        <v>ESTE</v>
      </c>
      <c r="B15" s="132" t="s">
        <v>2602</v>
      </c>
      <c r="C15" s="118">
        <v>44313.736504629633</v>
      </c>
      <c r="D15" s="118" t="s">
        <v>2182</v>
      </c>
      <c r="E15" s="120">
        <v>211</v>
      </c>
      <c r="F15" s="146" t="str">
        <f>VLOOKUP(E15,VIP!$A$2:$O12911,2,0)</f>
        <v>DRBR211</v>
      </c>
      <c r="G15" s="119" t="str">
        <f>VLOOKUP(E15,'LISTADO ATM'!$A$2:$B$899,2,0)</f>
        <v xml:space="preserve">ATM Oficina La Romana I </v>
      </c>
      <c r="H15" s="119" t="str">
        <f>VLOOKUP(E15,VIP!$A$2:$O17832,7,FALSE)</f>
        <v>Si</v>
      </c>
      <c r="I15" s="119" t="str">
        <f>VLOOKUP(E15,VIP!$A$2:$O9797,8,FALSE)</f>
        <v>Si</v>
      </c>
      <c r="J15" s="119" t="str">
        <f>VLOOKUP(E15,VIP!$A$2:$O9747,8,FALSE)</f>
        <v>Si</v>
      </c>
      <c r="K15" s="119" t="str">
        <f>VLOOKUP(E15,VIP!$A$2:$O13321,6,0)</f>
        <v>NO</v>
      </c>
      <c r="L15" s="143" t="s">
        <v>2221</v>
      </c>
      <c r="M15" s="156" t="s">
        <v>2651</v>
      </c>
      <c r="N15" s="117" t="s">
        <v>2465</v>
      </c>
      <c r="O15" s="146" t="s">
        <v>2467</v>
      </c>
      <c r="P15" s="137"/>
      <c r="Q15" s="155">
        <v>44314.463020833333</v>
      </c>
    </row>
    <row r="16" spans="1:18" ht="18" x14ac:dyDescent="0.25">
      <c r="A16" s="119" t="str">
        <f>VLOOKUP(E16,'LISTADO ATM'!$A$2:$C$900,3,0)</f>
        <v>DISTRITO NACIONAL</v>
      </c>
      <c r="B16" s="132" t="s">
        <v>2628</v>
      </c>
      <c r="C16" s="118">
        <v>44313.858171296299</v>
      </c>
      <c r="D16" s="118" t="s">
        <v>2182</v>
      </c>
      <c r="E16" s="120">
        <v>722</v>
      </c>
      <c r="F16" s="146" t="str">
        <f>VLOOKUP(E16,VIP!$A$2:$O12914,2,0)</f>
        <v>DRBR393</v>
      </c>
      <c r="G16" s="119" t="str">
        <f>VLOOKUP(E16,'LISTADO ATM'!$A$2:$B$899,2,0)</f>
        <v xml:space="preserve">ATM Oficina Charles de Gaulle III </v>
      </c>
      <c r="H16" s="119" t="str">
        <f>VLOOKUP(E16,VIP!$A$2:$O17835,7,FALSE)</f>
        <v>Si</v>
      </c>
      <c r="I16" s="119" t="str">
        <f>VLOOKUP(E16,VIP!$A$2:$O9800,8,FALSE)</f>
        <v>Si</v>
      </c>
      <c r="J16" s="119" t="str">
        <f>VLOOKUP(E16,VIP!$A$2:$O9750,8,FALSE)</f>
        <v>Si</v>
      </c>
      <c r="K16" s="119" t="str">
        <f>VLOOKUP(E16,VIP!$A$2:$O13324,6,0)</f>
        <v>SI</v>
      </c>
      <c r="L16" s="143" t="s">
        <v>2221</v>
      </c>
      <c r="M16" s="156" t="s">
        <v>2651</v>
      </c>
      <c r="N16" s="117" t="s">
        <v>2465</v>
      </c>
      <c r="O16" s="146" t="s">
        <v>2467</v>
      </c>
      <c r="P16" s="137"/>
      <c r="Q16" s="155">
        <v>44314.600995370369</v>
      </c>
    </row>
    <row r="17" spans="1:17" ht="18" x14ac:dyDescent="0.25">
      <c r="A17" s="119" t="str">
        <f>VLOOKUP(E17,'LISTADO ATM'!$A$2:$C$900,3,0)</f>
        <v>ESTE</v>
      </c>
      <c r="B17" s="132" t="s">
        <v>2623</v>
      </c>
      <c r="C17" s="118">
        <v>44313.906099537038</v>
      </c>
      <c r="D17" s="118" t="s">
        <v>2182</v>
      </c>
      <c r="E17" s="120">
        <v>912</v>
      </c>
      <c r="F17" s="146" t="str">
        <f>VLOOKUP(E17,VIP!$A$2:$O12909,2,0)</f>
        <v>DRBR973</v>
      </c>
      <c r="G17" s="119" t="str">
        <f>VLOOKUP(E17,'LISTADO ATM'!$A$2:$B$899,2,0)</f>
        <v xml:space="preserve">ATM Oficina San Pedro II </v>
      </c>
      <c r="H17" s="119" t="str">
        <f>VLOOKUP(E17,VIP!$A$2:$O17830,7,FALSE)</f>
        <v>Si</v>
      </c>
      <c r="I17" s="119" t="str">
        <f>VLOOKUP(E17,VIP!$A$2:$O9795,8,FALSE)</f>
        <v>Si</v>
      </c>
      <c r="J17" s="119" t="str">
        <f>VLOOKUP(E17,VIP!$A$2:$O9745,8,FALSE)</f>
        <v>Si</v>
      </c>
      <c r="K17" s="119" t="str">
        <f>VLOOKUP(E17,VIP!$A$2:$O13319,6,0)</f>
        <v>SI</v>
      </c>
      <c r="L17" s="143" t="s">
        <v>2221</v>
      </c>
      <c r="M17" s="156" t="s">
        <v>2651</v>
      </c>
      <c r="N17" s="117" t="s">
        <v>2465</v>
      </c>
      <c r="O17" s="146" t="s">
        <v>2467</v>
      </c>
      <c r="P17" s="137"/>
      <c r="Q17" s="155">
        <v>44314.463020833333</v>
      </c>
    </row>
    <row r="18" spans="1:17" ht="18" x14ac:dyDescent="0.25">
      <c r="A18" s="119" t="str">
        <f>VLOOKUP(E18,'LISTADO ATM'!$A$2:$C$900,3,0)</f>
        <v>SUR</v>
      </c>
      <c r="B18" s="132" t="s">
        <v>2645</v>
      </c>
      <c r="C18" s="118">
        <v>44314.354849537034</v>
      </c>
      <c r="D18" s="118" t="s">
        <v>2182</v>
      </c>
      <c r="E18" s="120">
        <v>134</v>
      </c>
      <c r="F18" s="146" t="str">
        <f>VLOOKUP(E18,VIP!$A$2:$O12848,2,0)</f>
        <v>DRBR134</v>
      </c>
      <c r="G18" s="119" t="str">
        <f>VLOOKUP(E18,'LISTADO ATM'!$A$2:$B$899,2,0)</f>
        <v xml:space="preserve">ATM Oficina San José de Ocoa </v>
      </c>
      <c r="H18" s="119" t="str">
        <f>VLOOKUP(E18,VIP!$A$2:$O17769,7,FALSE)</f>
        <v>Si</v>
      </c>
      <c r="I18" s="119" t="str">
        <f>VLOOKUP(E18,VIP!$A$2:$O9734,8,FALSE)</f>
        <v>Si</v>
      </c>
      <c r="J18" s="119" t="str">
        <f>VLOOKUP(E18,VIP!$A$2:$O9684,8,FALSE)</f>
        <v>Si</v>
      </c>
      <c r="K18" s="119" t="str">
        <f>VLOOKUP(E18,VIP!$A$2:$O13258,6,0)</f>
        <v>SI</v>
      </c>
      <c r="L18" s="143" t="s">
        <v>2221</v>
      </c>
      <c r="M18" s="156" t="s">
        <v>2651</v>
      </c>
      <c r="N18" s="117" t="s">
        <v>2465</v>
      </c>
      <c r="O18" s="146" t="s">
        <v>2467</v>
      </c>
      <c r="P18" s="137"/>
      <c r="Q18" s="155">
        <v>44314.463020833333</v>
      </c>
    </row>
    <row r="19" spans="1:17" ht="18" x14ac:dyDescent="0.25">
      <c r="A19" s="119" t="str">
        <f>VLOOKUP(E19,'LISTADO ATM'!$A$2:$C$900,3,0)</f>
        <v>DISTRITO NACIONAL</v>
      </c>
      <c r="B19" s="132" t="s">
        <v>2671</v>
      </c>
      <c r="C19" s="118">
        <v>44314.39539351852</v>
      </c>
      <c r="D19" s="118" t="s">
        <v>2182</v>
      </c>
      <c r="E19" s="120">
        <v>416</v>
      </c>
      <c r="F19" s="146" t="str">
        <f>VLOOKUP(E19,VIP!$A$2:$O12866,2,0)</f>
        <v>DRBR416</v>
      </c>
      <c r="G19" s="119" t="str">
        <f>VLOOKUP(E19,'LISTADO ATM'!$A$2:$B$899,2,0)</f>
        <v xml:space="preserve">ATM Autobanco San Martín II </v>
      </c>
      <c r="H19" s="119" t="str">
        <f>VLOOKUP(E19,VIP!$A$2:$O17787,7,FALSE)</f>
        <v>Si</v>
      </c>
      <c r="I19" s="119" t="str">
        <f>VLOOKUP(E19,VIP!$A$2:$O9752,8,FALSE)</f>
        <v>Si</v>
      </c>
      <c r="J19" s="119" t="str">
        <f>VLOOKUP(E19,VIP!$A$2:$O9702,8,FALSE)</f>
        <v>Si</v>
      </c>
      <c r="K19" s="119" t="str">
        <f>VLOOKUP(E19,VIP!$A$2:$O13276,6,0)</f>
        <v>NO</v>
      </c>
      <c r="L19" s="143" t="s">
        <v>2221</v>
      </c>
      <c r="M19" s="156" t="s">
        <v>2651</v>
      </c>
      <c r="N19" s="117" t="s">
        <v>2499</v>
      </c>
      <c r="O19" s="146" t="s">
        <v>2467</v>
      </c>
      <c r="P19" s="137"/>
      <c r="Q19" s="155">
        <v>44314.600995370369</v>
      </c>
    </row>
    <row r="20" spans="1:17" ht="18" x14ac:dyDescent="0.25">
      <c r="A20" s="119" t="str">
        <f>VLOOKUP(E20,'LISTADO ATM'!$A$2:$C$900,3,0)</f>
        <v>DISTRITO NACIONAL</v>
      </c>
      <c r="B20" s="132" t="s">
        <v>2669</v>
      </c>
      <c r="C20" s="118">
        <v>44314.418217592596</v>
      </c>
      <c r="D20" s="118" t="s">
        <v>2182</v>
      </c>
      <c r="E20" s="120">
        <v>85</v>
      </c>
      <c r="F20" s="146" t="str">
        <f>VLOOKUP(E20,VIP!$A$2:$O12864,2,0)</f>
        <v>DRBR085</v>
      </c>
      <c r="G20" s="119" t="str">
        <f>VLOOKUP(E20,'LISTADO ATM'!$A$2:$B$899,2,0)</f>
        <v xml:space="preserve">ATM Oficina San Isidro (Fuerza Aérea) </v>
      </c>
      <c r="H20" s="119" t="str">
        <f>VLOOKUP(E20,VIP!$A$2:$O17785,7,FALSE)</f>
        <v>Si</v>
      </c>
      <c r="I20" s="119" t="str">
        <f>VLOOKUP(E20,VIP!$A$2:$O9750,8,FALSE)</f>
        <v>Si</v>
      </c>
      <c r="J20" s="119" t="str">
        <f>VLOOKUP(E20,VIP!$A$2:$O9700,8,FALSE)</f>
        <v>Si</v>
      </c>
      <c r="K20" s="119" t="str">
        <f>VLOOKUP(E20,VIP!$A$2:$O13274,6,0)</f>
        <v>NO</v>
      </c>
      <c r="L20" s="143" t="s">
        <v>2221</v>
      </c>
      <c r="M20" s="156" t="s">
        <v>2651</v>
      </c>
      <c r="N20" s="117" t="s">
        <v>2465</v>
      </c>
      <c r="O20" s="146" t="s">
        <v>2467</v>
      </c>
      <c r="P20" s="137"/>
      <c r="Q20" s="155">
        <v>44314.600995370369</v>
      </c>
    </row>
    <row r="21" spans="1:17" ht="18" x14ac:dyDescent="0.25">
      <c r="A21" s="119" t="str">
        <f>VLOOKUP(E21,'LISTADO ATM'!$A$2:$C$900,3,0)</f>
        <v>DISTRITO NACIONAL</v>
      </c>
      <c r="B21" s="132" t="s">
        <v>2661</v>
      </c>
      <c r="C21" s="118">
        <v>44314.447650462964</v>
      </c>
      <c r="D21" s="118" t="s">
        <v>2182</v>
      </c>
      <c r="E21" s="120">
        <v>721</v>
      </c>
      <c r="F21" s="146" t="str">
        <f>VLOOKUP(E21,VIP!$A$2:$O12856,2,0)</f>
        <v>DRBR23A</v>
      </c>
      <c r="G21" s="119" t="str">
        <f>VLOOKUP(E21,'LISTADO ATM'!$A$2:$B$899,2,0)</f>
        <v xml:space="preserve">ATM Oficina Charles de Gaulle II </v>
      </c>
      <c r="H21" s="119" t="str">
        <f>VLOOKUP(E21,VIP!$A$2:$O17777,7,FALSE)</f>
        <v>Si</v>
      </c>
      <c r="I21" s="119" t="str">
        <f>VLOOKUP(E21,VIP!$A$2:$O9742,8,FALSE)</f>
        <v>Si</v>
      </c>
      <c r="J21" s="119" t="str">
        <f>VLOOKUP(E21,VIP!$A$2:$O9692,8,FALSE)</f>
        <v>Si</v>
      </c>
      <c r="K21" s="119" t="str">
        <f>VLOOKUP(E21,VIP!$A$2:$O13266,6,0)</f>
        <v>NO</v>
      </c>
      <c r="L21" s="143" t="s">
        <v>2221</v>
      </c>
      <c r="M21" s="156" t="s">
        <v>2651</v>
      </c>
      <c r="N21" s="117" t="s">
        <v>2465</v>
      </c>
      <c r="O21" s="146" t="s">
        <v>2467</v>
      </c>
      <c r="P21" s="137"/>
      <c r="Q21" s="155">
        <v>44314.600995370369</v>
      </c>
    </row>
    <row r="22" spans="1:17" ht="18" x14ac:dyDescent="0.25">
      <c r="A22" s="119" t="str">
        <f>VLOOKUP(E22,'LISTADO ATM'!$A$2:$C$900,3,0)</f>
        <v>DISTRITO NACIONAL</v>
      </c>
      <c r="B22" s="132" t="s">
        <v>2658</v>
      </c>
      <c r="C22" s="118">
        <v>44314.451412037037</v>
      </c>
      <c r="D22" s="118" t="s">
        <v>2182</v>
      </c>
      <c r="E22" s="120">
        <v>37</v>
      </c>
      <c r="F22" s="146" t="str">
        <f>VLOOKUP(E22,VIP!$A$2:$O12853,2,0)</f>
        <v>DRBR037</v>
      </c>
      <c r="G22" s="119" t="str">
        <f>VLOOKUP(E22,'LISTADO ATM'!$A$2:$B$899,2,0)</f>
        <v xml:space="preserve">ATM Oficina Villa Mella </v>
      </c>
      <c r="H22" s="119" t="str">
        <f>VLOOKUP(E22,VIP!$A$2:$O17774,7,FALSE)</f>
        <v>Si</v>
      </c>
      <c r="I22" s="119" t="str">
        <f>VLOOKUP(E22,VIP!$A$2:$O9739,8,FALSE)</f>
        <v>Si</v>
      </c>
      <c r="J22" s="119" t="str">
        <f>VLOOKUP(E22,VIP!$A$2:$O9689,8,FALSE)</f>
        <v>Si</v>
      </c>
      <c r="K22" s="119" t="str">
        <f>VLOOKUP(E22,VIP!$A$2:$O13263,6,0)</f>
        <v>SI</v>
      </c>
      <c r="L22" s="143" t="s">
        <v>2221</v>
      </c>
      <c r="M22" s="156" t="s">
        <v>2651</v>
      </c>
      <c r="N22" s="117" t="s">
        <v>2465</v>
      </c>
      <c r="O22" s="146" t="s">
        <v>2467</v>
      </c>
      <c r="P22" s="137"/>
      <c r="Q22" s="155">
        <v>44314.600995370369</v>
      </c>
    </row>
    <row r="23" spans="1:17" ht="18" x14ac:dyDescent="0.25">
      <c r="A23" s="119" t="str">
        <f>VLOOKUP(E23,'LISTADO ATM'!$A$2:$C$900,3,0)</f>
        <v>NORTE</v>
      </c>
      <c r="B23" s="132" t="s">
        <v>2677</v>
      </c>
      <c r="C23" s="118">
        <v>44314.553356481483</v>
      </c>
      <c r="D23" s="118" t="s">
        <v>2183</v>
      </c>
      <c r="E23" s="120">
        <v>749</v>
      </c>
      <c r="F23" s="146" t="str">
        <f>VLOOKUP(E23,VIP!$A$2:$O12869,2,0)</f>
        <v>DRBR251</v>
      </c>
      <c r="G23" s="119" t="str">
        <f>VLOOKUP(E23,'LISTADO ATM'!$A$2:$B$899,2,0)</f>
        <v xml:space="preserve">ATM Oficina Yaque </v>
      </c>
      <c r="H23" s="119" t="str">
        <f>VLOOKUP(E23,VIP!$A$2:$O17790,7,FALSE)</f>
        <v>Si</v>
      </c>
      <c r="I23" s="119" t="str">
        <f>VLOOKUP(E23,VIP!$A$2:$O9755,8,FALSE)</f>
        <v>Si</v>
      </c>
      <c r="J23" s="119" t="str">
        <f>VLOOKUP(E23,VIP!$A$2:$O9705,8,FALSE)</f>
        <v>Si</v>
      </c>
      <c r="K23" s="119" t="str">
        <f>VLOOKUP(E23,VIP!$A$2:$O13279,6,0)</f>
        <v>NO</v>
      </c>
      <c r="L23" s="143" t="s">
        <v>2221</v>
      </c>
      <c r="M23" s="156" t="s">
        <v>2651</v>
      </c>
      <c r="N23" s="117" t="s">
        <v>2465</v>
      </c>
      <c r="O23" s="146" t="s">
        <v>2494</v>
      </c>
      <c r="P23" s="137"/>
      <c r="Q23" s="155">
        <v>44314.600995370369</v>
      </c>
    </row>
    <row r="24" spans="1:17" ht="18" x14ac:dyDescent="0.25">
      <c r="A24" s="119" t="str">
        <f>VLOOKUP(E24,'LISTADO ATM'!$A$2:$C$900,3,0)</f>
        <v>DISTRITO NACIONAL</v>
      </c>
      <c r="B24" s="132" t="s">
        <v>2607</v>
      </c>
      <c r="C24" s="118">
        <v>44313.717546296299</v>
      </c>
      <c r="D24" s="118" t="s">
        <v>2182</v>
      </c>
      <c r="E24" s="120">
        <v>338</v>
      </c>
      <c r="F24" s="146" t="str">
        <f>VLOOKUP(E24,VIP!$A$2:$O12918,2,0)</f>
        <v>DRBR338</v>
      </c>
      <c r="G24" s="119" t="str">
        <f>VLOOKUP(E24,'LISTADO ATM'!$A$2:$B$899,2,0)</f>
        <v>ATM S/M Aprezio Pantoja</v>
      </c>
      <c r="H24" s="119" t="str">
        <f>VLOOKUP(E24,VIP!$A$2:$O17839,7,FALSE)</f>
        <v>Si</v>
      </c>
      <c r="I24" s="119" t="str">
        <f>VLOOKUP(E24,VIP!$A$2:$O9804,8,FALSE)</f>
        <v>Si</v>
      </c>
      <c r="J24" s="119" t="str">
        <f>VLOOKUP(E24,VIP!$A$2:$O9754,8,FALSE)</f>
        <v>Si</v>
      </c>
      <c r="K24" s="119" t="str">
        <f>VLOOKUP(E24,VIP!$A$2:$O13328,6,0)</f>
        <v>NO</v>
      </c>
      <c r="L24" s="143" t="s">
        <v>2247</v>
      </c>
      <c r="M24" s="156" t="s">
        <v>2651</v>
      </c>
      <c r="N24" s="117" t="s">
        <v>2465</v>
      </c>
      <c r="O24" s="146" t="s">
        <v>2467</v>
      </c>
      <c r="P24" s="137"/>
      <c r="Q24" s="155">
        <v>44314.600995370369</v>
      </c>
    </row>
    <row r="25" spans="1:17" ht="18" x14ac:dyDescent="0.25">
      <c r="A25" s="119" t="str">
        <f>VLOOKUP(E25,'LISTADO ATM'!$A$2:$C$900,3,0)</f>
        <v>DISTRITO NACIONAL</v>
      </c>
      <c r="B25" s="132" t="s">
        <v>2604</v>
      </c>
      <c r="C25" s="118">
        <v>44313.730416666665</v>
      </c>
      <c r="D25" s="118" t="s">
        <v>2182</v>
      </c>
      <c r="E25" s="120">
        <v>12</v>
      </c>
      <c r="F25" s="146" t="str">
        <f>VLOOKUP(E25,VIP!$A$2:$O12914,2,0)</f>
        <v>DRBR012</v>
      </c>
      <c r="G25" s="119" t="str">
        <f>VLOOKUP(E25,'LISTADO ATM'!$A$2:$B$899,2,0)</f>
        <v xml:space="preserve">ATM Comercial Ganadera (San Isidro) </v>
      </c>
      <c r="H25" s="119" t="str">
        <f>VLOOKUP(E25,VIP!$A$2:$O17835,7,FALSE)</f>
        <v>Si</v>
      </c>
      <c r="I25" s="119" t="str">
        <f>VLOOKUP(E25,VIP!$A$2:$O9800,8,FALSE)</f>
        <v>No</v>
      </c>
      <c r="J25" s="119" t="str">
        <f>VLOOKUP(E25,VIP!$A$2:$O9750,8,FALSE)</f>
        <v>No</v>
      </c>
      <c r="K25" s="119" t="str">
        <f>VLOOKUP(E25,VIP!$A$2:$O13324,6,0)</f>
        <v>NO</v>
      </c>
      <c r="L25" s="143" t="s">
        <v>2247</v>
      </c>
      <c r="M25" s="156" t="s">
        <v>2651</v>
      </c>
      <c r="N25" s="117" t="s">
        <v>2465</v>
      </c>
      <c r="O25" s="146" t="s">
        <v>2467</v>
      </c>
      <c r="P25" s="137"/>
      <c r="Q25" s="155">
        <v>44314.600995370369</v>
      </c>
    </row>
    <row r="26" spans="1:17" ht="18" x14ac:dyDescent="0.25">
      <c r="A26" s="119" t="str">
        <f>VLOOKUP(E26,'LISTADO ATM'!$A$2:$C$900,3,0)</f>
        <v>DISTRITO NACIONAL</v>
      </c>
      <c r="B26" s="132" t="s">
        <v>2636</v>
      </c>
      <c r="C26" s="118">
        <v>44313.808368055557</v>
      </c>
      <c r="D26" s="118" t="s">
        <v>2182</v>
      </c>
      <c r="E26" s="120">
        <v>671</v>
      </c>
      <c r="F26" s="146" t="str">
        <f>VLOOKUP(E26,VIP!$A$2:$O12922,2,0)</f>
        <v>DRBR671</v>
      </c>
      <c r="G26" s="119" t="str">
        <f>VLOOKUP(E26,'LISTADO ATM'!$A$2:$B$899,2,0)</f>
        <v>ATM Ayuntamiento Sto. Dgo. Norte</v>
      </c>
      <c r="H26" s="119" t="str">
        <f>VLOOKUP(E26,VIP!$A$2:$O17843,7,FALSE)</f>
        <v>Si</v>
      </c>
      <c r="I26" s="119" t="str">
        <f>VLOOKUP(E26,VIP!$A$2:$O9808,8,FALSE)</f>
        <v>Si</v>
      </c>
      <c r="J26" s="119" t="str">
        <f>VLOOKUP(E26,VIP!$A$2:$O9758,8,FALSE)</f>
        <v>Si</v>
      </c>
      <c r="K26" s="119" t="str">
        <f>VLOOKUP(E26,VIP!$A$2:$O13332,6,0)</f>
        <v>NO</v>
      </c>
      <c r="L26" s="143" t="s">
        <v>2247</v>
      </c>
      <c r="M26" s="156" t="s">
        <v>2651</v>
      </c>
      <c r="N26" s="117" t="s">
        <v>2465</v>
      </c>
      <c r="O26" s="146" t="s">
        <v>2467</v>
      </c>
      <c r="P26" s="137"/>
      <c r="Q26" s="155">
        <v>44314.463020833333</v>
      </c>
    </row>
    <row r="27" spans="1:17" ht="18" x14ac:dyDescent="0.25">
      <c r="A27" s="119" t="str">
        <f>VLOOKUP(E27,'LISTADO ATM'!$A$2:$C$900,3,0)</f>
        <v>NORTE</v>
      </c>
      <c r="B27" s="132" t="s">
        <v>2627</v>
      </c>
      <c r="C27" s="118">
        <v>44313.883055555554</v>
      </c>
      <c r="D27" s="118" t="s">
        <v>2183</v>
      </c>
      <c r="E27" s="120">
        <v>941</v>
      </c>
      <c r="F27" s="146" t="str">
        <f>VLOOKUP(E27,VIP!$A$2:$O12913,2,0)</f>
        <v>DRBR941</v>
      </c>
      <c r="G27" s="119" t="str">
        <f>VLOOKUP(E27,'LISTADO ATM'!$A$2:$B$899,2,0)</f>
        <v xml:space="preserve">ATM Estación Next (Puerto Plata) </v>
      </c>
      <c r="H27" s="119" t="str">
        <f>VLOOKUP(E27,VIP!$A$2:$O17834,7,FALSE)</f>
        <v>Si</v>
      </c>
      <c r="I27" s="119" t="str">
        <f>VLOOKUP(E27,VIP!$A$2:$O9799,8,FALSE)</f>
        <v>Si</v>
      </c>
      <c r="J27" s="119" t="str">
        <f>VLOOKUP(E27,VIP!$A$2:$O9749,8,FALSE)</f>
        <v>Si</v>
      </c>
      <c r="K27" s="119" t="str">
        <f>VLOOKUP(E27,VIP!$A$2:$O13323,6,0)</f>
        <v>NO</v>
      </c>
      <c r="L27" s="143" t="s">
        <v>2247</v>
      </c>
      <c r="M27" s="156" t="s">
        <v>2651</v>
      </c>
      <c r="N27" s="117" t="s">
        <v>2465</v>
      </c>
      <c r="O27" s="146" t="s">
        <v>2637</v>
      </c>
      <c r="P27" s="137"/>
      <c r="Q27" s="155">
        <v>44314.463020833333</v>
      </c>
    </row>
    <row r="28" spans="1:17" ht="18" x14ac:dyDescent="0.25">
      <c r="A28" s="119" t="str">
        <f>VLOOKUP(E28,'LISTADO ATM'!$A$2:$C$900,3,0)</f>
        <v>NORTE</v>
      </c>
      <c r="B28" s="132" t="s">
        <v>2626</v>
      </c>
      <c r="C28" s="118">
        <v>44313.884097222224</v>
      </c>
      <c r="D28" s="118" t="s">
        <v>2183</v>
      </c>
      <c r="E28" s="120">
        <v>76</v>
      </c>
      <c r="F28" s="146" t="str">
        <f>VLOOKUP(E28,VIP!$A$2:$O12912,2,0)</f>
        <v>DRBR076</v>
      </c>
      <c r="G28" s="119" t="str">
        <f>VLOOKUP(E28,'LISTADO ATM'!$A$2:$B$899,2,0)</f>
        <v xml:space="preserve">ATM Casa Nelson (Puerto Plata) </v>
      </c>
      <c r="H28" s="119" t="str">
        <f>VLOOKUP(E28,VIP!$A$2:$O17833,7,FALSE)</f>
        <v>Si</v>
      </c>
      <c r="I28" s="119" t="str">
        <f>VLOOKUP(E28,VIP!$A$2:$O9798,8,FALSE)</f>
        <v>Si</v>
      </c>
      <c r="J28" s="119" t="str">
        <f>VLOOKUP(E28,VIP!$A$2:$O9748,8,FALSE)</f>
        <v>Si</v>
      </c>
      <c r="K28" s="119" t="str">
        <f>VLOOKUP(E28,VIP!$A$2:$O13322,6,0)</f>
        <v>NO</v>
      </c>
      <c r="L28" s="143" t="s">
        <v>2247</v>
      </c>
      <c r="M28" s="156" t="s">
        <v>2651</v>
      </c>
      <c r="N28" s="117" t="s">
        <v>2465</v>
      </c>
      <c r="O28" s="146" t="s">
        <v>2637</v>
      </c>
      <c r="P28" s="137"/>
      <c r="Q28" s="155">
        <v>44314.463020833333</v>
      </c>
    </row>
    <row r="29" spans="1:17" ht="18" x14ac:dyDescent="0.25">
      <c r="A29" s="119" t="str">
        <f>VLOOKUP(E29,'LISTADO ATM'!$A$2:$C$900,3,0)</f>
        <v>ESTE</v>
      </c>
      <c r="B29" s="132" t="s">
        <v>2643</v>
      </c>
      <c r="C29" s="118">
        <v>44314.159791666665</v>
      </c>
      <c r="D29" s="118" t="s">
        <v>2182</v>
      </c>
      <c r="E29" s="120">
        <v>188</v>
      </c>
      <c r="F29" s="146" t="str">
        <f>VLOOKUP(E29,VIP!$A$2:$O12850,2,0)</f>
        <v>DRBR188</v>
      </c>
      <c r="G29" s="119" t="str">
        <f>VLOOKUP(E29,'LISTADO ATM'!$A$2:$B$899,2,0)</f>
        <v xml:space="preserve">ATM UNP Miches </v>
      </c>
      <c r="H29" s="119" t="str">
        <f>VLOOKUP(E29,VIP!$A$2:$O17771,7,FALSE)</f>
        <v>Si</v>
      </c>
      <c r="I29" s="119" t="str">
        <f>VLOOKUP(E29,VIP!$A$2:$O9736,8,FALSE)</f>
        <v>Si</v>
      </c>
      <c r="J29" s="119" t="str">
        <f>VLOOKUP(E29,VIP!$A$2:$O9686,8,FALSE)</f>
        <v>Si</v>
      </c>
      <c r="K29" s="119" t="str">
        <f>VLOOKUP(E29,VIP!$A$2:$O13260,6,0)</f>
        <v>NO</v>
      </c>
      <c r="L29" s="143" t="s">
        <v>2247</v>
      </c>
      <c r="M29" s="156" t="s">
        <v>2651</v>
      </c>
      <c r="N29" s="117" t="s">
        <v>2465</v>
      </c>
      <c r="O29" s="146" t="s">
        <v>2467</v>
      </c>
      <c r="P29" s="137"/>
      <c r="Q29" s="155">
        <v>44314.463020833333</v>
      </c>
    </row>
    <row r="30" spans="1:17" ht="18" x14ac:dyDescent="0.25">
      <c r="A30" s="119" t="str">
        <f>VLOOKUP(E30,'LISTADO ATM'!$A$2:$C$900,3,0)</f>
        <v>ESTE</v>
      </c>
      <c r="B30" s="132" t="s">
        <v>2641</v>
      </c>
      <c r="C30" s="118">
        <v>44314.161238425928</v>
      </c>
      <c r="D30" s="118" t="s">
        <v>2182</v>
      </c>
      <c r="E30" s="120">
        <v>353</v>
      </c>
      <c r="F30" s="146" t="str">
        <f>VLOOKUP(E30,VIP!$A$2:$O12848,2,0)</f>
        <v>DRBR353</v>
      </c>
      <c r="G30" s="119" t="str">
        <f>VLOOKUP(E30,'LISTADO ATM'!$A$2:$B$899,2,0)</f>
        <v xml:space="preserve">ATM Estación Boulevard Juan Dolio </v>
      </c>
      <c r="H30" s="119" t="str">
        <f>VLOOKUP(E30,VIP!$A$2:$O17769,7,FALSE)</f>
        <v>Si</v>
      </c>
      <c r="I30" s="119" t="str">
        <f>VLOOKUP(E30,VIP!$A$2:$O9734,8,FALSE)</f>
        <v>Si</v>
      </c>
      <c r="J30" s="119" t="str">
        <f>VLOOKUP(E30,VIP!$A$2:$O9684,8,FALSE)</f>
        <v>Si</v>
      </c>
      <c r="K30" s="119" t="str">
        <f>VLOOKUP(E30,VIP!$A$2:$O13258,6,0)</f>
        <v>NO</v>
      </c>
      <c r="L30" s="143" t="s">
        <v>2247</v>
      </c>
      <c r="M30" s="156" t="s">
        <v>2651</v>
      </c>
      <c r="N30" s="117" t="s">
        <v>2465</v>
      </c>
      <c r="O30" s="146" t="s">
        <v>2467</v>
      </c>
      <c r="P30" s="137"/>
      <c r="Q30" s="155">
        <v>44314.463020833333</v>
      </c>
    </row>
    <row r="31" spans="1:17" ht="18" x14ac:dyDescent="0.25">
      <c r="A31" s="119" t="str">
        <f>VLOOKUP(E31,'LISTADO ATM'!$A$2:$C$900,3,0)</f>
        <v>DISTRITO NACIONAL</v>
      </c>
      <c r="B31" s="132" t="s">
        <v>2665</v>
      </c>
      <c r="C31" s="118">
        <v>44314.436631944445</v>
      </c>
      <c r="D31" s="118" t="s">
        <v>2182</v>
      </c>
      <c r="E31" s="120">
        <v>237</v>
      </c>
      <c r="F31" s="146" t="str">
        <f>VLOOKUP(E31,VIP!$A$2:$O12860,2,0)</f>
        <v>DRBR237</v>
      </c>
      <c r="G31" s="119" t="str">
        <f>VLOOKUP(E31,'LISTADO ATM'!$A$2:$B$899,2,0)</f>
        <v xml:space="preserve">ATM UNP Plaza Vásquez </v>
      </c>
      <c r="H31" s="119" t="str">
        <f>VLOOKUP(E31,VIP!$A$2:$O17781,7,FALSE)</f>
        <v>Si</v>
      </c>
      <c r="I31" s="119" t="str">
        <f>VLOOKUP(E31,VIP!$A$2:$O9746,8,FALSE)</f>
        <v>Si</v>
      </c>
      <c r="J31" s="119" t="str">
        <f>VLOOKUP(E31,VIP!$A$2:$O9696,8,FALSE)</f>
        <v>Si</v>
      </c>
      <c r="K31" s="119" t="str">
        <f>VLOOKUP(E31,VIP!$A$2:$O13270,6,0)</f>
        <v>SI</v>
      </c>
      <c r="L31" s="143" t="s">
        <v>2247</v>
      </c>
      <c r="M31" s="156" t="s">
        <v>2651</v>
      </c>
      <c r="N31" s="117" t="s">
        <v>2465</v>
      </c>
      <c r="O31" s="146" t="s">
        <v>2467</v>
      </c>
      <c r="P31" s="137"/>
      <c r="Q31" s="155">
        <v>44314.600995370369</v>
      </c>
    </row>
    <row r="32" spans="1:17" ht="18" x14ac:dyDescent="0.25">
      <c r="A32" s="119" t="str">
        <f>VLOOKUP(E32,'LISTADO ATM'!$A$2:$C$900,3,0)</f>
        <v>DISTRITO NACIONAL</v>
      </c>
      <c r="B32" s="132" t="s">
        <v>2584</v>
      </c>
      <c r="C32" s="118">
        <v>44312.583009259259</v>
      </c>
      <c r="D32" s="118" t="s">
        <v>2461</v>
      </c>
      <c r="E32" s="120">
        <v>241</v>
      </c>
      <c r="F32" s="146" t="str">
        <f>VLOOKUP(E32,VIP!$A$2:$O12883,2,0)</f>
        <v>DRBR241</v>
      </c>
      <c r="G32" s="119" t="str">
        <f>VLOOKUP(E32,'LISTADO ATM'!$A$2:$B$899,2,0)</f>
        <v xml:space="preserve">ATM Palacio Nacional (Presidencia) </v>
      </c>
      <c r="H32" s="119" t="str">
        <f>VLOOKUP(E32,VIP!$A$2:$O17804,7,FALSE)</f>
        <v>Si</v>
      </c>
      <c r="I32" s="119" t="str">
        <f>VLOOKUP(E32,VIP!$A$2:$O9769,8,FALSE)</f>
        <v>Si</v>
      </c>
      <c r="J32" s="119" t="str">
        <f>VLOOKUP(E32,VIP!$A$2:$O9719,8,FALSE)</f>
        <v>Si</v>
      </c>
      <c r="K32" s="119" t="str">
        <f>VLOOKUP(E32,VIP!$A$2:$O13293,6,0)</f>
        <v>NO</v>
      </c>
      <c r="L32" s="143" t="s">
        <v>2517</v>
      </c>
      <c r="M32" s="156" t="s">
        <v>2651</v>
      </c>
      <c r="N32" s="117" t="s">
        <v>2465</v>
      </c>
      <c r="O32" s="146" t="s">
        <v>2466</v>
      </c>
      <c r="P32" s="137"/>
      <c r="Q32" s="155">
        <v>44314.463020833333</v>
      </c>
    </row>
    <row r="33" spans="1:17" ht="18" x14ac:dyDescent="0.25">
      <c r="A33" s="119" t="str">
        <f>VLOOKUP(E33,'LISTADO ATM'!$A$2:$C$900,3,0)</f>
        <v>DISTRITO NACIONAL</v>
      </c>
      <c r="B33" s="132" t="s">
        <v>2698</v>
      </c>
      <c r="C33" s="118">
        <v>44314.496111111112</v>
      </c>
      <c r="D33" s="118" t="s">
        <v>2461</v>
      </c>
      <c r="E33" s="120">
        <v>585</v>
      </c>
      <c r="F33" s="146" t="str">
        <f>VLOOKUP(E33,VIP!$A$2:$O12890,2,0)</f>
        <v>DRBR083</v>
      </c>
      <c r="G33" s="119" t="str">
        <f>VLOOKUP(E33,'LISTADO ATM'!$A$2:$B$899,2,0)</f>
        <v xml:space="preserve">ATM Oficina Haina Oriental </v>
      </c>
      <c r="H33" s="119" t="str">
        <f>VLOOKUP(E33,VIP!$A$2:$O17811,7,FALSE)</f>
        <v>Si</v>
      </c>
      <c r="I33" s="119" t="str">
        <f>VLOOKUP(E33,VIP!$A$2:$O9776,8,FALSE)</f>
        <v>Si</v>
      </c>
      <c r="J33" s="119" t="str">
        <f>VLOOKUP(E33,VIP!$A$2:$O9726,8,FALSE)</f>
        <v>Si</v>
      </c>
      <c r="K33" s="119" t="str">
        <f>VLOOKUP(E33,VIP!$A$2:$O13300,6,0)</f>
        <v>NO</v>
      </c>
      <c r="L33" s="143" t="s">
        <v>2452</v>
      </c>
      <c r="M33" s="156" t="s">
        <v>2651</v>
      </c>
      <c r="N33" s="117" t="s">
        <v>2465</v>
      </c>
      <c r="O33" s="146" t="s">
        <v>2466</v>
      </c>
      <c r="P33" s="137"/>
      <c r="Q33" s="155">
        <v>44314.600995370369</v>
      </c>
    </row>
    <row r="34" spans="1:17" ht="18" x14ac:dyDescent="0.25">
      <c r="A34" s="119" t="str">
        <f>VLOOKUP(E34,'LISTADO ATM'!$A$2:$C$900,3,0)</f>
        <v>SUR</v>
      </c>
      <c r="B34" s="132" t="s">
        <v>2609</v>
      </c>
      <c r="C34" s="118">
        <v>44313.715578703705</v>
      </c>
      <c r="D34" s="118" t="s">
        <v>2182</v>
      </c>
      <c r="E34" s="120">
        <v>766</v>
      </c>
      <c r="F34" s="146" t="str">
        <f>VLOOKUP(E34,VIP!$A$2:$O12920,2,0)</f>
        <v>DRBR440</v>
      </c>
      <c r="G34" s="119" t="str">
        <f>VLOOKUP(E34,'LISTADO ATM'!$A$2:$B$899,2,0)</f>
        <v xml:space="preserve">ATM Oficina Azua II </v>
      </c>
      <c r="H34" s="119" t="str">
        <f>VLOOKUP(E34,VIP!$A$2:$O17841,7,FALSE)</f>
        <v>Si</v>
      </c>
      <c r="I34" s="119" t="str">
        <f>VLOOKUP(E34,VIP!$A$2:$O9806,8,FALSE)</f>
        <v>Si</v>
      </c>
      <c r="J34" s="119" t="str">
        <f>VLOOKUP(E34,VIP!$A$2:$O9756,8,FALSE)</f>
        <v>Si</v>
      </c>
      <c r="K34" s="119" t="str">
        <f>VLOOKUP(E34,VIP!$A$2:$O13330,6,0)</f>
        <v>SI</v>
      </c>
      <c r="L34" s="143" t="s">
        <v>2424</v>
      </c>
      <c r="M34" s="156" t="s">
        <v>2651</v>
      </c>
      <c r="N34" s="117" t="s">
        <v>2465</v>
      </c>
      <c r="O34" s="146" t="s">
        <v>2467</v>
      </c>
      <c r="P34" s="137"/>
      <c r="Q34" s="155">
        <v>44314.463020833333</v>
      </c>
    </row>
    <row r="35" spans="1:17" ht="18" x14ac:dyDescent="0.25">
      <c r="A35" s="119" t="str">
        <f>VLOOKUP(E35,'LISTADO ATM'!$A$2:$C$900,3,0)</f>
        <v>NORTE</v>
      </c>
      <c r="B35" s="132" t="s">
        <v>2608</v>
      </c>
      <c r="C35" s="118">
        <v>44313.716192129628</v>
      </c>
      <c r="D35" s="118" t="s">
        <v>2183</v>
      </c>
      <c r="E35" s="120">
        <v>664</v>
      </c>
      <c r="F35" s="146" t="str">
        <f>VLOOKUP(E35,VIP!$A$2:$O12919,2,0)</f>
        <v>DRBR664</v>
      </c>
      <c r="G35" s="119" t="str">
        <f>VLOOKUP(E35,'LISTADO ATM'!$A$2:$B$899,2,0)</f>
        <v>ATM S/M Asfer (Constanza)</v>
      </c>
      <c r="H35" s="119" t="str">
        <f>VLOOKUP(E35,VIP!$A$2:$O17840,7,FALSE)</f>
        <v>N/A</v>
      </c>
      <c r="I35" s="119" t="str">
        <f>VLOOKUP(E35,VIP!$A$2:$O9805,8,FALSE)</f>
        <v>N/A</v>
      </c>
      <c r="J35" s="119" t="str">
        <f>VLOOKUP(E35,VIP!$A$2:$O9755,8,FALSE)</f>
        <v>N/A</v>
      </c>
      <c r="K35" s="119" t="str">
        <f>VLOOKUP(E35,VIP!$A$2:$O13329,6,0)</f>
        <v>N/A</v>
      </c>
      <c r="L35" s="143" t="s">
        <v>2424</v>
      </c>
      <c r="M35" s="156" t="s">
        <v>2651</v>
      </c>
      <c r="N35" s="117" t="s">
        <v>2465</v>
      </c>
      <c r="O35" s="146" t="s">
        <v>2494</v>
      </c>
      <c r="P35" s="137"/>
      <c r="Q35" s="155">
        <v>44314.463020833333</v>
      </c>
    </row>
    <row r="36" spans="1:17" ht="18" x14ac:dyDescent="0.25">
      <c r="A36" s="119" t="str">
        <f>VLOOKUP(E36,'LISTADO ATM'!$A$2:$C$900,3,0)</f>
        <v>NORTE</v>
      </c>
      <c r="B36" s="132" t="s">
        <v>2606</v>
      </c>
      <c r="C36" s="118">
        <v>44313.7187037037</v>
      </c>
      <c r="D36" s="118" t="s">
        <v>2183</v>
      </c>
      <c r="E36" s="120">
        <v>63</v>
      </c>
      <c r="F36" s="146" t="str">
        <f>VLOOKUP(E36,VIP!$A$2:$O12916,2,0)</f>
        <v>DRBR063</v>
      </c>
      <c r="G36" s="119" t="str">
        <f>VLOOKUP(E36,'LISTADO ATM'!$A$2:$B$899,2,0)</f>
        <v xml:space="preserve">ATM Oficina Villa Vásquez (Montecristi) </v>
      </c>
      <c r="H36" s="119" t="str">
        <f>VLOOKUP(E36,VIP!$A$2:$O17837,7,FALSE)</f>
        <v>Si</v>
      </c>
      <c r="I36" s="119" t="str">
        <f>VLOOKUP(E36,VIP!$A$2:$O9802,8,FALSE)</f>
        <v>Si</v>
      </c>
      <c r="J36" s="119" t="str">
        <f>VLOOKUP(E36,VIP!$A$2:$O9752,8,FALSE)</f>
        <v>Si</v>
      </c>
      <c r="K36" s="119" t="str">
        <f>VLOOKUP(E36,VIP!$A$2:$O13326,6,0)</f>
        <v>NO</v>
      </c>
      <c r="L36" s="143" t="s">
        <v>2424</v>
      </c>
      <c r="M36" s="156" t="s">
        <v>2651</v>
      </c>
      <c r="N36" s="117" t="s">
        <v>2465</v>
      </c>
      <c r="O36" s="146" t="s">
        <v>2494</v>
      </c>
      <c r="P36" s="137"/>
      <c r="Q36" s="155">
        <v>44314.463020833333</v>
      </c>
    </row>
    <row r="37" spans="1:17" ht="18" x14ac:dyDescent="0.25">
      <c r="A37" s="119" t="str">
        <f>VLOOKUP(E37,'LISTADO ATM'!$A$2:$C$900,3,0)</f>
        <v>NORTE</v>
      </c>
      <c r="B37" s="132" t="s">
        <v>2633</v>
      </c>
      <c r="C37" s="118">
        <v>44313.813460648147</v>
      </c>
      <c r="D37" s="118" t="s">
        <v>2183</v>
      </c>
      <c r="E37" s="120">
        <v>779</v>
      </c>
      <c r="F37" s="146" t="str">
        <f>VLOOKUP(E37,VIP!$A$2:$O12919,2,0)</f>
        <v>DRBR206</v>
      </c>
      <c r="G37" s="119" t="str">
        <f>VLOOKUP(E37,'LISTADO ATM'!$A$2:$B$899,2,0)</f>
        <v xml:space="preserve">ATM Zona Franca Esperanza I (Mao) </v>
      </c>
      <c r="H37" s="119" t="str">
        <f>VLOOKUP(E37,VIP!$A$2:$O17840,7,FALSE)</f>
        <v>Si</v>
      </c>
      <c r="I37" s="119" t="str">
        <f>VLOOKUP(E37,VIP!$A$2:$O9805,8,FALSE)</f>
        <v>Si</v>
      </c>
      <c r="J37" s="119" t="str">
        <f>VLOOKUP(E37,VIP!$A$2:$O9755,8,FALSE)</f>
        <v>Si</v>
      </c>
      <c r="K37" s="119" t="str">
        <f>VLOOKUP(E37,VIP!$A$2:$O13329,6,0)</f>
        <v>NO</v>
      </c>
      <c r="L37" s="143" t="s">
        <v>2424</v>
      </c>
      <c r="M37" s="156" t="s">
        <v>2651</v>
      </c>
      <c r="N37" s="117" t="s">
        <v>2465</v>
      </c>
      <c r="O37" s="146" t="s">
        <v>2637</v>
      </c>
      <c r="P37" s="137"/>
      <c r="Q37" s="155">
        <v>44314.463020833333</v>
      </c>
    </row>
    <row r="38" spans="1:17" ht="18" x14ac:dyDescent="0.25">
      <c r="A38" s="119" t="str">
        <f>VLOOKUP(E38,'LISTADO ATM'!$A$2:$C$900,3,0)</f>
        <v>NORTE</v>
      </c>
      <c r="B38" s="132" t="s">
        <v>2629</v>
      </c>
      <c r="C38" s="118">
        <v>44313.857210648152</v>
      </c>
      <c r="D38" s="118" t="s">
        <v>2183</v>
      </c>
      <c r="E38" s="120">
        <v>388</v>
      </c>
      <c r="F38" s="146" t="str">
        <f>VLOOKUP(E38,VIP!$A$2:$O12915,2,0)</f>
        <v>DRBR388</v>
      </c>
      <c r="G38" s="119" t="str">
        <f>VLOOKUP(E38,'LISTADO ATM'!$A$2:$B$899,2,0)</f>
        <v xml:space="preserve">ATM Multicentro La Sirena Puerto Plata </v>
      </c>
      <c r="H38" s="119" t="str">
        <f>VLOOKUP(E38,VIP!$A$2:$O17836,7,FALSE)</f>
        <v>Si</v>
      </c>
      <c r="I38" s="119" t="str">
        <f>VLOOKUP(E38,VIP!$A$2:$O9801,8,FALSE)</f>
        <v>Si</v>
      </c>
      <c r="J38" s="119" t="str">
        <f>VLOOKUP(E38,VIP!$A$2:$O9751,8,FALSE)</f>
        <v>Si</v>
      </c>
      <c r="K38" s="119" t="str">
        <f>VLOOKUP(E38,VIP!$A$2:$O13325,6,0)</f>
        <v>NO</v>
      </c>
      <c r="L38" s="143" t="s">
        <v>2424</v>
      </c>
      <c r="M38" s="156" t="s">
        <v>2651</v>
      </c>
      <c r="N38" s="117" t="s">
        <v>2465</v>
      </c>
      <c r="O38" s="146" t="s">
        <v>2494</v>
      </c>
      <c r="P38" s="137"/>
      <c r="Q38" s="155">
        <v>44314.463020833333</v>
      </c>
    </row>
    <row r="39" spans="1:17" ht="18" x14ac:dyDescent="0.25">
      <c r="A39" s="119" t="str">
        <f>VLOOKUP(E39,'LISTADO ATM'!$A$2:$C$900,3,0)</f>
        <v>ESTE</v>
      </c>
      <c r="B39" s="132" t="s">
        <v>2624</v>
      </c>
      <c r="C39" s="118">
        <v>44313.889548611114</v>
      </c>
      <c r="D39" s="118" t="s">
        <v>2182</v>
      </c>
      <c r="E39" s="120">
        <v>634</v>
      </c>
      <c r="F39" s="146" t="str">
        <f>VLOOKUP(E39,VIP!$A$2:$O12910,2,0)</f>
        <v>DRBR273</v>
      </c>
      <c r="G39" s="119" t="str">
        <f>VLOOKUP(E39,'LISTADO ATM'!$A$2:$B$899,2,0)</f>
        <v xml:space="preserve">ATM Ayuntamiento Los Llanos (SPM) </v>
      </c>
      <c r="H39" s="119" t="str">
        <f>VLOOKUP(E39,VIP!$A$2:$O17831,7,FALSE)</f>
        <v>Si</v>
      </c>
      <c r="I39" s="119" t="str">
        <f>VLOOKUP(E39,VIP!$A$2:$O9796,8,FALSE)</f>
        <v>Si</v>
      </c>
      <c r="J39" s="119" t="str">
        <f>VLOOKUP(E39,VIP!$A$2:$O9746,8,FALSE)</f>
        <v>Si</v>
      </c>
      <c r="K39" s="119" t="str">
        <f>VLOOKUP(E39,VIP!$A$2:$O13320,6,0)</f>
        <v>NO</v>
      </c>
      <c r="L39" s="143" t="s">
        <v>2424</v>
      </c>
      <c r="M39" s="156" t="s">
        <v>2651</v>
      </c>
      <c r="N39" s="117" t="s">
        <v>2465</v>
      </c>
      <c r="O39" s="146" t="s">
        <v>2467</v>
      </c>
      <c r="P39" s="137"/>
      <c r="Q39" s="155">
        <v>44314.463020833333</v>
      </c>
    </row>
    <row r="40" spans="1:17" ht="18" x14ac:dyDescent="0.25">
      <c r="A40" s="119" t="str">
        <f>VLOOKUP(E40,'LISTADO ATM'!$A$2:$C$900,3,0)</f>
        <v>SUR</v>
      </c>
      <c r="B40" s="132" t="s">
        <v>2613</v>
      </c>
      <c r="C40" s="118">
        <v>44313.683344907404</v>
      </c>
      <c r="D40" s="118" t="s">
        <v>2461</v>
      </c>
      <c r="E40" s="120">
        <v>252</v>
      </c>
      <c r="F40" s="146" t="str">
        <f>VLOOKUP(E40,VIP!$A$2:$O12924,2,0)</f>
        <v>DRBR252</v>
      </c>
      <c r="G40" s="119" t="str">
        <f>VLOOKUP(E40,'LISTADO ATM'!$A$2:$B$899,2,0)</f>
        <v xml:space="preserve">ATM Banco Agrícola (Barahona) </v>
      </c>
      <c r="H40" s="119" t="str">
        <f>VLOOKUP(E40,VIP!$A$2:$O17845,7,FALSE)</f>
        <v>Si</v>
      </c>
      <c r="I40" s="119" t="str">
        <f>VLOOKUP(E40,VIP!$A$2:$O9810,8,FALSE)</f>
        <v>Si</v>
      </c>
      <c r="J40" s="119" t="str">
        <f>VLOOKUP(E40,VIP!$A$2:$O9760,8,FALSE)</f>
        <v>Si</v>
      </c>
      <c r="K40" s="119" t="str">
        <f>VLOOKUP(E40,VIP!$A$2:$O13334,6,0)</f>
        <v>NO</v>
      </c>
      <c r="L40" s="143" t="s">
        <v>2421</v>
      </c>
      <c r="M40" s="156" t="s">
        <v>2651</v>
      </c>
      <c r="N40" s="117" t="s">
        <v>2465</v>
      </c>
      <c r="O40" s="146" t="s">
        <v>2466</v>
      </c>
      <c r="P40" s="137"/>
      <c r="Q40" s="155">
        <v>44314.463020833333</v>
      </c>
    </row>
    <row r="41" spans="1:17" ht="18" x14ac:dyDescent="0.25">
      <c r="A41" s="119" t="str">
        <f>VLOOKUP(E41,'LISTADO ATM'!$A$2:$C$900,3,0)</f>
        <v>NORTE</v>
      </c>
      <c r="B41" s="132" t="s">
        <v>2610</v>
      </c>
      <c r="C41" s="118">
        <v>44313.69972222222</v>
      </c>
      <c r="D41" s="118" t="s">
        <v>2485</v>
      </c>
      <c r="E41" s="120">
        <v>950</v>
      </c>
      <c r="F41" s="146" t="str">
        <f>VLOOKUP(E41,VIP!$A$2:$O12921,2,0)</f>
        <v>DRBR12G</v>
      </c>
      <c r="G41" s="119" t="str">
        <f>VLOOKUP(E41,'LISTADO ATM'!$A$2:$B$899,2,0)</f>
        <v xml:space="preserve">ATM Oficina Monterrico </v>
      </c>
      <c r="H41" s="119" t="str">
        <f>VLOOKUP(E41,VIP!$A$2:$O17842,7,FALSE)</f>
        <v>Si</v>
      </c>
      <c r="I41" s="119" t="str">
        <f>VLOOKUP(E41,VIP!$A$2:$O9807,8,FALSE)</f>
        <v>Si</v>
      </c>
      <c r="J41" s="119" t="str">
        <f>VLOOKUP(E41,VIP!$A$2:$O9757,8,FALSE)</f>
        <v>Si</v>
      </c>
      <c r="K41" s="119" t="str">
        <f>VLOOKUP(E41,VIP!$A$2:$O13331,6,0)</f>
        <v>SI</v>
      </c>
      <c r="L41" s="143" t="s">
        <v>2421</v>
      </c>
      <c r="M41" s="156" t="s">
        <v>2651</v>
      </c>
      <c r="N41" s="117" t="s">
        <v>2465</v>
      </c>
      <c r="O41" s="146" t="s">
        <v>2579</v>
      </c>
      <c r="P41" s="137"/>
      <c r="Q41" s="155">
        <v>44314.463020833333</v>
      </c>
    </row>
    <row r="42" spans="1:17" ht="18" x14ac:dyDescent="0.25">
      <c r="A42" s="119" t="str">
        <f>VLOOKUP(E42,'LISTADO ATM'!$A$2:$C$900,3,0)</f>
        <v>DISTRITO NACIONAL</v>
      </c>
      <c r="B42" s="132" t="s">
        <v>2632</v>
      </c>
      <c r="C42" s="118">
        <v>44313.845601851855</v>
      </c>
      <c r="D42" s="118" t="s">
        <v>2461</v>
      </c>
      <c r="E42" s="120">
        <v>525</v>
      </c>
      <c r="F42" s="146" t="str">
        <f>VLOOKUP(E42,VIP!$A$2:$O12918,2,0)</f>
        <v>DRBR525</v>
      </c>
      <c r="G42" s="119" t="str">
        <f>VLOOKUP(E42,'LISTADO ATM'!$A$2:$B$899,2,0)</f>
        <v>ATM S/M Bravo Las Americas</v>
      </c>
      <c r="H42" s="119" t="str">
        <f>VLOOKUP(E42,VIP!$A$2:$O17839,7,FALSE)</f>
        <v>Si</v>
      </c>
      <c r="I42" s="119" t="str">
        <f>VLOOKUP(E42,VIP!$A$2:$O9804,8,FALSE)</f>
        <v>Si</v>
      </c>
      <c r="J42" s="119" t="str">
        <f>VLOOKUP(E42,VIP!$A$2:$O9754,8,FALSE)</f>
        <v>Si</v>
      </c>
      <c r="K42" s="119" t="str">
        <f>VLOOKUP(E42,VIP!$A$2:$O13328,6,0)</f>
        <v>NO</v>
      </c>
      <c r="L42" s="143" t="s">
        <v>2421</v>
      </c>
      <c r="M42" s="156" t="s">
        <v>2651</v>
      </c>
      <c r="N42" s="117" t="s">
        <v>2465</v>
      </c>
      <c r="O42" s="146" t="s">
        <v>2466</v>
      </c>
      <c r="P42" s="137"/>
      <c r="Q42" s="155">
        <v>44314.600995370369</v>
      </c>
    </row>
    <row r="43" spans="1:17" ht="18" x14ac:dyDescent="0.25">
      <c r="A43" s="119" t="str">
        <f>VLOOKUP(E43,'LISTADO ATM'!$A$2:$C$900,3,0)</f>
        <v>DISTRITO NACIONAL</v>
      </c>
      <c r="B43" s="132" t="s">
        <v>2631</v>
      </c>
      <c r="C43" s="118">
        <v>44313.846539351849</v>
      </c>
      <c r="D43" s="118" t="s">
        <v>2461</v>
      </c>
      <c r="E43" s="120">
        <v>684</v>
      </c>
      <c r="F43" s="146" t="str">
        <f>VLOOKUP(E43,VIP!$A$2:$O12917,2,0)</f>
        <v>DRBR684</v>
      </c>
      <c r="G43" s="119" t="str">
        <f>VLOOKUP(E43,'LISTADO ATM'!$A$2:$B$899,2,0)</f>
        <v>ATM Estación Texaco Prolongación 27 Febrero</v>
      </c>
      <c r="H43" s="119" t="str">
        <f>VLOOKUP(E43,VIP!$A$2:$O17838,7,FALSE)</f>
        <v>NO</v>
      </c>
      <c r="I43" s="119" t="str">
        <f>VLOOKUP(E43,VIP!$A$2:$O9803,8,FALSE)</f>
        <v>NO</v>
      </c>
      <c r="J43" s="119" t="str">
        <f>VLOOKUP(E43,VIP!$A$2:$O9753,8,FALSE)</f>
        <v>NO</v>
      </c>
      <c r="K43" s="119" t="str">
        <f>VLOOKUP(E43,VIP!$A$2:$O13327,6,0)</f>
        <v>NO</v>
      </c>
      <c r="L43" s="143" t="s">
        <v>2421</v>
      </c>
      <c r="M43" s="156" t="s">
        <v>2651</v>
      </c>
      <c r="N43" s="117" t="s">
        <v>2465</v>
      </c>
      <c r="O43" s="146" t="s">
        <v>2466</v>
      </c>
      <c r="P43" s="137"/>
      <c r="Q43" s="155">
        <v>44314.600995370369</v>
      </c>
    </row>
    <row r="44" spans="1:17" ht="18" x14ac:dyDescent="0.25">
      <c r="A44" s="119" t="str">
        <f>VLOOKUP(E44,'LISTADO ATM'!$A$2:$C$900,3,0)</f>
        <v>DISTRITO NACIONAL</v>
      </c>
      <c r="B44" s="132" t="s">
        <v>2640</v>
      </c>
      <c r="C44" s="118">
        <v>44314.178078703706</v>
      </c>
      <c r="D44" s="118" t="s">
        <v>2461</v>
      </c>
      <c r="E44" s="120">
        <v>887</v>
      </c>
      <c r="F44" s="146" t="str">
        <f>VLOOKUP(E44,VIP!$A$2:$O12847,2,0)</f>
        <v>DRBR887</v>
      </c>
      <c r="G44" s="119" t="str">
        <f>VLOOKUP(E44,'LISTADO ATM'!$A$2:$B$899,2,0)</f>
        <v>ATM S/M Bravo Los Proceres</v>
      </c>
      <c r="H44" s="119" t="str">
        <f>VLOOKUP(E44,VIP!$A$2:$O17768,7,FALSE)</f>
        <v>Si</v>
      </c>
      <c r="I44" s="119" t="str">
        <f>VLOOKUP(E44,VIP!$A$2:$O9733,8,FALSE)</f>
        <v>Si</v>
      </c>
      <c r="J44" s="119" t="str">
        <f>VLOOKUP(E44,VIP!$A$2:$O9683,8,FALSE)</f>
        <v>Si</v>
      </c>
      <c r="K44" s="119" t="str">
        <f>VLOOKUP(E44,VIP!$A$2:$O13257,6,0)</f>
        <v>NO</v>
      </c>
      <c r="L44" s="143" t="s">
        <v>2421</v>
      </c>
      <c r="M44" s="156" t="s">
        <v>2651</v>
      </c>
      <c r="N44" s="117" t="s">
        <v>2465</v>
      </c>
      <c r="O44" s="146" t="s">
        <v>2466</v>
      </c>
      <c r="P44" s="137"/>
      <c r="Q44" s="155">
        <v>44314.463020833333</v>
      </c>
    </row>
    <row r="45" spans="1:17" ht="18" x14ac:dyDescent="0.25">
      <c r="A45" s="119" t="str">
        <f>VLOOKUP(E45,'LISTADO ATM'!$A$2:$C$900,3,0)</f>
        <v>DISTRITO NACIONAL</v>
      </c>
      <c r="B45" s="132" t="s">
        <v>2639</v>
      </c>
      <c r="C45" s="118">
        <v>44314.180219907408</v>
      </c>
      <c r="D45" s="118" t="s">
        <v>2461</v>
      </c>
      <c r="E45" s="120">
        <v>377</v>
      </c>
      <c r="F45" s="146" t="str">
        <f>VLOOKUP(E45,VIP!$A$2:$O12846,2,0)</f>
        <v>DRBR377</v>
      </c>
      <c r="G45" s="119" t="str">
        <f>VLOOKUP(E45,'LISTADO ATM'!$A$2:$B$899,2,0)</f>
        <v>ATM Estación del Metro Eduardo Brito</v>
      </c>
      <c r="H45" s="119" t="str">
        <f>VLOOKUP(E45,VIP!$A$2:$O17767,7,FALSE)</f>
        <v>Si</v>
      </c>
      <c r="I45" s="119" t="str">
        <f>VLOOKUP(E45,VIP!$A$2:$O9732,8,FALSE)</f>
        <v>Si</v>
      </c>
      <c r="J45" s="119" t="str">
        <f>VLOOKUP(E45,VIP!$A$2:$O9682,8,FALSE)</f>
        <v>Si</v>
      </c>
      <c r="K45" s="119" t="str">
        <f>VLOOKUP(E45,VIP!$A$2:$O13256,6,0)</f>
        <v>NO</v>
      </c>
      <c r="L45" s="143" t="s">
        <v>2421</v>
      </c>
      <c r="M45" s="156" t="s">
        <v>2651</v>
      </c>
      <c r="N45" s="117" t="s">
        <v>2465</v>
      </c>
      <c r="O45" s="146" t="s">
        <v>2466</v>
      </c>
      <c r="P45" s="137"/>
      <c r="Q45" s="155">
        <v>44314.463020833333</v>
      </c>
    </row>
    <row r="46" spans="1:17" ht="18" x14ac:dyDescent="0.25">
      <c r="A46" s="119" t="str">
        <f>VLOOKUP(E46,'LISTADO ATM'!$A$2:$C$900,3,0)</f>
        <v>DISTRITO NACIONAL</v>
      </c>
      <c r="B46" s="132" t="s">
        <v>2646</v>
      </c>
      <c r="C46" s="118">
        <v>44314.354201388887</v>
      </c>
      <c r="D46" s="118" t="s">
        <v>2461</v>
      </c>
      <c r="E46" s="120">
        <v>443</v>
      </c>
      <c r="F46" s="146" t="str">
        <f>VLOOKUP(E46,VIP!$A$2:$O12849,2,0)</f>
        <v>DRBR443</v>
      </c>
      <c r="G46" s="119" t="str">
        <f>VLOOKUP(E46,'LISTADO ATM'!$A$2:$B$899,2,0)</f>
        <v xml:space="preserve">ATM Edificio San Rafael </v>
      </c>
      <c r="H46" s="119" t="str">
        <f>VLOOKUP(E46,VIP!$A$2:$O17770,7,FALSE)</f>
        <v>Si</v>
      </c>
      <c r="I46" s="119" t="str">
        <f>VLOOKUP(E46,VIP!$A$2:$O9735,8,FALSE)</f>
        <v>Si</v>
      </c>
      <c r="J46" s="119" t="str">
        <f>VLOOKUP(E46,VIP!$A$2:$O9685,8,FALSE)</f>
        <v>Si</v>
      </c>
      <c r="K46" s="119" t="str">
        <f>VLOOKUP(E46,VIP!$A$2:$O13259,6,0)</f>
        <v>NO</v>
      </c>
      <c r="L46" s="143" t="s">
        <v>2421</v>
      </c>
      <c r="M46" s="156" t="s">
        <v>2651</v>
      </c>
      <c r="N46" s="117" t="s">
        <v>2465</v>
      </c>
      <c r="O46" s="146" t="s">
        <v>2466</v>
      </c>
      <c r="P46" s="137"/>
      <c r="Q46" s="155">
        <v>44314.463020833333</v>
      </c>
    </row>
    <row r="47" spans="1:17" ht="18" x14ac:dyDescent="0.25">
      <c r="A47" s="119" t="str">
        <f>VLOOKUP(E47,'LISTADO ATM'!$A$2:$C$900,3,0)</f>
        <v>DISTRITO NACIONAL</v>
      </c>
      <c r="B47" s="132" t="s">
        <v>2672</v>
      </c>
      <c r="C47" s="118">
        <v>44314.364837962959</v>
      </c>
      <c r="D47" s="118" t="s">
        <v>2461</v>
      </c>
      <c r="E47" s="120">
        <v>904</v>
      </c>
      <c r="F47" s="146" t="str">
        <f>VLOOKUP(E47,VIP!$A$2:$O12867,2,0)</f>
        <v>DRBR24B</v>
      </c>
      <c r="G47" s="119" t="str">
        <f>VLOOKUP(E47,'LISTADO ATM'!$A$2:$B$899,2,0)</f>
        <v xml:space="preserve">ATM Oficina Multicentro La Sirena Churchill </v>
      </c>
      <c r="H47" s="119" t="str">
        <f>VLOOKUP(E47,VIP!$A$2:$O17788,7,FALSE)</f>
        <v>Si</v>
      </c>
      <c r="I47" s="119" t="str">
        <f>VLOOKUP(E47,VIP!$A$2:$O9753,8,FALSE)</f>
        <v>Si</v>
      </c>
      <c r="J47" s="119" t="str">
        <f>VLOOKUP(E47,VIP!$A$2:$O9703,8,FALSE)</f>
        <v>Si</v>
      </c>
      <c r="K47" s="119" t="str">
        <f>VLOOKUP(E47,VIP!$A$2:$O13277,6,0)</f>
        <v>SI</v>
      </c>
      <c r="L47" s="143" t="s">
        <v>2421</v>
      </c>
      <c r="M47" s="156" t="s">
        <v>2651</v>
      </c>
      <c r="N47" s="117" t="s">
        <v>2465</v>
      </c>
      <c r="O47" s="146" t="s">
        <v>2466</v>
      </c>
      <c r="P47" s="137"/>
      <c r="Q47" s="155">
        <v>44314.600995370369</v>
      </c>
    </row>
    <row r="48" spans="1:17" ht="18" x14ac:dyDescent="0.25">
      <c r="A48" s="119" t="str">
        <f>VLOOKUP(E48,'LISTADO ATM'!$A$2:$C$900,3,0)</f>
        <v>SUR</v>
      </c>
      <c r="B48" s="132" t="s">
        <v>2655</v>
      </c>
      <c r="C48" s="118">
        <v>44314.468692129631</v>
      </c>
      <c r="D48" s="118" t="s">
        <v>2485</v>
      </c>
      <c r="E48" s="120">
        <v>829</v>
      </c>
      <c r="F48" s="146" t="str">
        <f>VLOOKUP(E48,VIP!$A$2:$O12850,2,0)</f>
        <v>DRBR829</v>
      </c>
      <c r="G48" s="119" t="str">
        <f>VLOOKUP(E48,'LISTADO ATM'!$A$2:$B$899,2,0)</f>
        <v xml:space="preserve">ATM UNP Multicentro Sirena Baní </v>
      </c>
      <c r="H48" s="119" t="str">
        <f>VLOOKUP(E48,VIP!$A$2:$O17771,7,FALSE)</f>
        <v>Si</v>
      </c>
      <c r="I48" s="119" t="str">
        <f>VLOOKUP(E48,VIP!$A$2:$O9736,8,FALSE)</f>
        <v>Si</v>
      </c>
      <c r="J48" s="119" t="str">
        <f>VLOOKUP(E48,VIP!$A$2:$O9686,8,FALSE)</f>
        <v>Si</v>
      </c>
      <c r="K48" s="119" t="str">
        <f>VLOOKUP(E48,VIP!$A$2:$O13260,6,0)</f>
        <v>NO</v>
      </c>
      <c r="L48" s="143" t="s">
        <v>2421</v>
      </c>
      <c r="M48" s="156" t="s">
        <v>2651</v>
      </c>
      <c r="N48" s="117" t="s">
        <v>2465</v>
      </c>
      <c r="O48" s="146" t="s">
        <v>2486</v>
      </c>
      <c r="P48" s="137"/>
      <c r="Q48" s="155">
        <v>44314.600995370369</v>
      </c>
    </row>
    <row r="49" spans="1:17" ht="18" x14ac:dyDescent="0.25">
      <c r="A49" s="119" t="str">
        <f>VLOOKUP(E49,'LISTADO ATM'!$A$2:$C$900,3,0)</f>
        <v>NORTE</v>
      </c>
      <c r="B49" s="132" t="s">
        <v>2675</v>
      </c>
      <c r="C49" s="118">
        <v>44314.473229166666</v>
      </c>
      <c r="D49" s="118" t="s">
        <v>2485</v>
      </c>
      <c r="E49" s="120">
        <v>138</v>
      </c>
      <c r="F49" s="146" t="str">
        <f>VLOOKUP(E49,VIP!$A$2:$O12872,2,0)</f>
        <v>DRBR138</v>
      </c>
      <c r="G49" s="119" t="str">
        <f>VLOOKUP(E49,'LISTADO ATM'!$A$2:$B$899,2,0)</f>
        <v xml:space="preserve">ATM UNP Fantino </v>
      </c>
      <c r="H49" s="119" t="str">
        <f>VLOOKUP(E49,VIP!$A$2:$O17793,7,FALSE)</f>
        <v>Si</v>
      </c>
      <c r="I49" s="119" t="str">
        <f>VLOOKUP(E49,VIP!$A$2:$O9758,8,FALSE)</f>
        <v>Si</v>
      </c>
      <c r="J49" s="119" t="str">
        <f>VLOOKUP(E49,VIP!$A$2:$O9708,8,FALSE)</f>
        <v>Si</v>
      </c>
      <c r="K49" s="119" t="str">
        <f>VLOOKUP(E49,VIP!$A$2:$O13282,6,0)</f>
        <v>NO</v>
      </c>
      <c r="L49" s="143" t="s">
        <v>2421</v>
      </c>
      <c r="M49" s="156" t="s">
        <v>2651</v>
      </c>
      <c r="N49" s="117" t="s">
        <v>2676</v>
      </c>
      <c r="O49" s="146" t="s">
        <v>2486</v>
      </c>
      <c r="P49" s="137"/>
      <c r="Q49" s="155" t="s">
        <v>2421</v>
      </c>
    </row>
    <row r="50" spans="1:17" ht="18" x14ac:dyDescent="0.25">
      <c r="A50" s="119" t="str">
        <f>VLOOKUP(E50,'LISTADO ATM'!$A$2:$C$900,3,0)</f>
        <v>DISTRITO NACIONAL</v>
      </c>
      <c r="B50" s="132" t="s">
        <v>2692</v>
      </c>
      <c r="C50" s="118">
        <v>44314.502442129633</v>
      </c>
      <c r="D50" s="118" t="s">
        <v>2461</v>
      </c>
      <c r="E50" s="120">
        <v>363</v>
      </c>
      <c r="F50" s="146" t="str">
        <f>VLOOKUP(E50,VIP!$A$2:$O12884,2,0)</f>
        <v>DRBR363</v>
      </c>
      <c r="G50" s="119" t="str">
        <f>VLOOKUP(E50,'LISTADO ATM'!$A$2:$B$899,2,0)</f>
        <v>ATM Sirena Villa Mella</v>
      </c>
      <c r="H50" s="119" t="str">
        <f>VLOOKUP(E50,VIP!$A$2:$O17805,7,FALSE)</f>
        <v>N/A</v>
      </c>
      <c r="I50" s="119" t="str">
        <f>VLOOKUP(E50,VIP!$A$2:$O9770,8,FALSE)</f>
        <v>N/A</v>
      </c>
      <c r="J50" s="119" t="str">
        <f>VLOOKUP(E50,VIP!$A$2:$O9720,8,FALSE)</f>
        <v>N/A</v>
      </c>
      <c r="K50" s="119" t="str">
        <f>VLOOKUP(E50,VIP!$A$2:$O13294,6,0)</f>
        <v>N/A</v>
      </c>
      <c r="L50" s="143" t="s">
        <v>2421</v>
      </c>
      <c r="M50" s="156" t="s">
        <v>2651</v>
      </c>
      <c r="N50" s="117" t="s">
        <v>2465</v>
      </c>
      <c r="O50" s="146" t="s">
        <v>2466</v>
      </c>
      <c r="P50" s="137"/>
      <c r="Q50" s="155">
        <v>44314.600995370369</v>
      </c>
    </row>
    <row r="51" spans="1:17" ht="18" x14ac:dyDescent="0.25">
      <c r="A51" s="119" t="str">
        <f>VLOOKUP(E51,'LISTADO ATM'!$A$2:$C$900,3,0)</f>
        <v>SUR</v>
      </c>
      <c r="B51" s="132" t="s">
        <v>2688</v>
      </c>
      <c r="C51" s="118">
        <v>44314.516296296293</v>
      </c>
      <c r="D51" s="118" t="s">
        <v>2485</v>
      </c>
      <c r="E51" s="120">
        <v>356</v>
      </c>
      <c r="F51" s="146" t="str">
        <f>VLOOKUP(E51,VIP!$A$2:$O12880,2,0)</f>
        <v>DRBR356</v>
      </c>
      <c r="G51" s="119" t="str">
        <f>VLOOKUP(E51,'LISTADO ATM'!$A$2:$B$899,2,0)</f>
        <v xml:space="preserve">ATM Estación Sigma (San Cristóbal) </v>
      </c>
      <c r="H51" s="119" t="str">
        <f>VLOOKUP(E51,VIP!$A$2:$O17801,7,FALSE)</f>
        <v>Si</v>
      </c>
      <c r="I51" s="119" t="str">
        <f>VLOOKUP(E51,VIP!$A$2:$O9766,8,FALSE)</f>
        <v>Si</v>
      </c>
      <c r="J51" s="119" t="str">
        <f>VLOOKUP(E51,VIP!$A$2:$O9716,8,FALSE)</f>
        <v>Si</v>
      </c>
      <c r="K51" s="119" t="str">
        <f>VLOOKUP(E51,VIP!$A$2:$O13290,6,0)</f>
        <v>NO</v>
      </c>
      <c r="L51" s="143" t="s">
        <v>2421</v>
      </c>
      <c r="M51" s="156" t="s">
        <v>2651</v>
      </c>
      <c r="N51" s="117" t="s">
        <v>2465</v>
      </c>
      <c r="O51" s="146" t="s">
        <v>2021</v>
      </c>
      <c r="P51" s="137"/>
      <c r="Q51" s="155">
        <v>44314.600995370369</v>
      </c>
    </row>
    <row r="52" spans="1:17" ht="18" x14ac:dyDescent="0.25">
      <c r="A52" s="119" t="str">
        <f>VLOOKUP(E52,'LISTADO ATM'!$A$2:$C$900,3,0)</f>
        <v>DISTRITO NACIONAL</v>
      </c>
      <c r="B52" s="132" t="s">
        <v>2597</v>
      </c>
      <c r="C52" s="118">
        <v>44313.526261574072</v>
      </c>
      <c r="D52" s="118" t="s">
        <v>2182</v>
      </c>
      <c r="E52" s="120">
        <v>515</v>
      </c>
      <c r="F52" s="146" t="str">
        <f>VLOOKUP(E52,VIP!$A$2:$O12914,2,0)</f>
        <v>DRBR515</v>
      </c>
      <c r="G52" s="119" t="str">
        <f>VLOOKUP(E52,'LISTADO ATM'!$A$2:$B$899,2,0)</f>
        <v xml:space="preserve">ATM Oficina Agora Mall I </v>
      </c>
      <c r="H52" s="119" t="str">
        <f>VLOOKUP(E52,VIP!$A$2:$O17835,7,FALSE)</f>
        <v>Si</v>
      </c>
      <c r="I52" s="119" t="str">
        <f>VLOOKUP(E52,VIP!$A$2:$O9800,8,FALSE)</f>
        <v>Si</v>
      </c>
      <c r="J52" s="119" t="str">
        <f>VLOOKUP(E52,VIP!$A$2:$O9750,8,FALSE)</f>
        <v>Si</v>
      </c>
      <c r="K52" s="119" t="str">
        <f>VLOOKUP(E52,VIP!$A$2:$O13324,6,0)</f>
        <v>SI</v>
      </c>
      <c r="L52" s="143" t="s">
        <v>2481</v>
      </c>
      <c r="M52" s="156" t="s">
        <v>2651</v>
      </c>
      <c r="N52" s="117" t="s">
        <v>2499</v>
      </c>
      <c r="O52" s="146" t="s">
        <v>2467</v>
      </c>
      <c r="P52" s="137"/>
      <c r="Q52" s="155">
        <v>44314.600995370369</v>
      </c>
    </row>
    <row r="53" spans="1:17" ht="18" x14ac:dyDescent="0.25">
      <c r="A53" s="119" t="str">
        <f>VLOOKUP(E53,'LISTADO ATM'!$A$2:$C$900,3,0)</f>
        <v>ESTE</v>
      </c>
      <c r="B53" s="132" t="s">
        <v>2603</v>
      </c>
      <c r="C53" s="118">
        <v>44313.732870370368</v>
      </c>
      <c r="D53" s="118" t="s">
        <v>2182</v>
      </c>
      <c r="E53" s="120">
        <v>899</v>
      </c>
      <c r="F53" s="146" t="str">
        <f>VLOOKUP(E53,VIP!$A$2:$O12912,2,0)</f>
        <v>DRBR899</v>
      </c>
      <c r="G53" s="119" t="str">
        <f>VLOOKUP(E53,'LISTADO ATM'!$A$2:$B$899,2,0)</f>
        <v xml:space="preserve">ATM Oficina Punta Cana </v>
      </c>
      <c r="H53" s="119" t="str">
        <f>VLOOKUP(E53,VIP!$A$2:$O17833,7,FALSE)</f>
        <v>Si</v>
      </c>
      <c r="I53" s="119" t="str">
        <f>VLOOKUP(E53,VIP!$A$2:$O9798,8,FALSE)</f>
        <v>Si</v>
      </c>
      <c r="J53" s="119" t="str">
        <f>VLOOKUP(E53,VIP!$A$2:$O9748,8,FALSE)</f>
        <v>Si</v>
      </c>
      <c r="K53" s="119" t="str">
        <f>VLOOKUP(E53,VIP!$A$2:$O13322,6,0)</f>
        <v>NO</v>
      </c>
      <c r="L53" s="143" t="s">
        <v>2481</v>
      </c>
      <c r="M53" s="156" t="s">
        <v>2651</v>
      </c>
      <c r="N53" s="117" t="s">
        <v>2465</v>
      </c>
      <c r="O53" s="146" t="s">
        <v>2467</v>
      </c>
      <c r="P53" s="137"/>
      <c r="Q53" s="155">
        <v>44314.600995370369</v>
      </c>
    </row>
    <row r="54" spans="1:17" ht="18" x14ac:dyDescent="0.25">
      <c r="A54" s="119" t="str">
        <f>VLOOKUP(E54,'LISTADO ATM'!$A$2:$C$900,3,0)</f>
        <v>NORTE</v>
      </c>
      <c r="B54" s="132" t="s">
        <v>2635</v>
      </c>
      <c r="C54" s="118">
        <v>44313.809247685182</v>
      </c>
      <c r="D54" s="118" t="s">
        <v>2183</v>
      </c>
      <c r="E54" s="120">
        <v>500</v>
      </c>
      <c r="F54" s="146" t="str">
        <f>VLOOKUP(E54,VIP!$A$2:$O12921,2,0)</f>
        <v>DRBR500</v>
      </c>
      <c r="G54" s="119" t="str">
        <f>VLOOKUP(E54,'LISTADO ATM'!$A$2:$B$899,2,0)</f>
        <v xml:space="preserve">ATM UNP Cutupú </v>
      </c>
      <c r="H54" s="119" t="str">
        <f>VLOOKUP(E54,VIP!$A$2:$O17842,7,FALSE)</f>
        <v>Si</v>
      </c>
      <c r="I54" s="119" t="str">
        <f>VLOOKUP(E54,VIP!$A$2:$O9807,8,FALSE)</f>
        <v>Si</v>
      </c>
      <c r="J54" s="119" t="str">
        <f>VLOOKUP(E54,VIP!$A$2:$O9757,8,FALSE)</f>
        <v>Si</v>
      </c>
      <c r="K54" s="119" t="str">
        <f>VLOOKUP(E54,VIP!$A$2:$O13331,6,0)</f>
        <v>NO</v>
      </c>
      <c r="L54" s="143" t="s">
        <v>2481</v>
      </c>
      <c r="M54" s="156" t="s">
        <v>2651</v>
      </c>
      <c r="N54" s="117" t="s">
        <v>2465</v>
      </c>
      <c r="O54" s="146" t="s">
        <v>2637</v>
      </c>
      <c r="P54" s="137"/>
      <c r="Q54" s="155">
        <v>44314.463020833333</v>
      </c>
    </row>
    <row r="55" spans="1:17" ht="18" x14ac:dyDescent="0.25">
      <c r="A55" s="119" t="str">
        <f>VLOOKUP(E55,'LISTADO ATM'!$A$2:$C$900,3,0)</f>
        <v>SUR</v>
      </c>
      <c r="B55" s="132" t="s">
        <v>2634</v>
      </c>
      <c r="C55" s="118">
        <v>44313.810081018521</v>
      </c>
      <c r="D55" s="118" t="s">
        <v>2182</v>
      </c>
      <c r="E55" s="120">
        <v>301</v>
      </c>
      <c r="F55" s="146" t="str">
        <f>VLOOKUP(E55,VIP!$A$2:$O12920,2,0)</f>
        <v>DRBR301</v>
      </c>
      <c r="G55" s="119" t="str">
        <f>VLOOKUP(E55,'LISTADO ATM'!$A$2:$B$899,2,0)</f>
        <v xml:space="preserve">ATM UNP Alfa y Omega (Barahona) </v>
      </c>
      <c r="H55" s="119" t="str">
        <f>VLOOKUP(E55,VIP!$A$2:$O17841,7,FALSE)</f>
        <v>Si</v>
      </c>
      <c r="I55" s="119" t="str">
        <f>VLOOKUP(E55,VIP!$A$2:$O9806,8,FALSE)</f>
        <v>Si</v>
      </c>
      <c r="J55" s="119" t="str">
        <f>VLOOKUP(E55,VIP!$A$2:$O9756,8,FALSE)</f>
        <v>Si</v>
      </c>
      <c r="K55" s="119" t="str">
        <f>VLOOKUP(E55,VIP!$A$2:$O13330,6,0)</f>
        <v>NO</v>
      </c>
      <c r="L55" s="143" t="s">
        <v>2481</v>
      </c>
      <c r="M55" s="156" t="s">
        <v>2651</v>
      </c>
      <c r="N55" s="117" t="s">
        <v>2465</v>
      </c>
      <c r="O55" s="146" t="s">
        <v>2467</v>
      </c>
      <c r="P55" s="137"/>
      <c r="Q55" s="155">
        <v>44314.463020833333</v>
      </c>
    </row>
    <row r="56" spans="1:17" s="99" customFormat="1" ht="18" x14ac:dyDescent="0.25">
      <c r="A56" s="119" t="str">
        <f>VLOOKUP(E56,'LISTADO ATM'!$A$2:$C$900,3,0)</f>
        <v>DISTRITO NACIONAL</v>
      </c>
      <c r="B56" s="132" t="s">
        <v>2625</v>
      </c>
      <c r="C56" s="118">
        <v>44313.884930555556</v>
      </c>
      <c r="D56" s="118" t="s">
        <v>2182</v>
      </c>
      <c r="E56" s="120">
        <v>347</v>
      </c>
      <c r="F56" s="147" t="str">
        <f>VLOOKUP(E56,VIP!$A$2:$O12911,2,0)</f>
        <v>DRBR347</v>
      </c>
      <c r="G56" s="119" t="str">
        <f>VLOOKUP(E56,'LISTADO ATM'!$A$2:$B$899,2,0)</f>
        <v>ATM Patio de Colombia</v>
      </c>
      <c r="H56" s="119" t="str">
        <f>VLOOKUP(E56,VIP!$A$2:$O17832,7,FALSE)</f>
        <v>N/A</v>
      </c>
      <c r="I56" s="119" t="str">
        <f>VLOOKUP(E56,VIP!$A$2:$O9797,8,FALSE)</f>
        <v>N/A</v>
      </c>
      <c r="J56" s="119" t="str">
        <f>VLOOKUP(E56,VIP!$A$2:$O9747,8,FALSE)</f>
        <v>N/A</v>
      </c>
      <c r="K56" s="119" t="str">
        <f>VLOOKUP(E56,VIP!$A$2:$O13321,6,0)</f>
        <v>N/A</v>
      </c>
      <c r="L56" s="143" t="s">
        <v>2481</v>
      </c>
      <c r="M56" s="156" t="s">
        <v>2651</v>
      </c>
      <c r="N56" s="117" t="s">
        <v>2465</v>
      </c>
      <c r="O56" s="147" t="s">
        <v>2467</v>
      </c>
      <c r="P56" s="137"/>
      <c r="Q56" s="155">
        <v>44314.463020833333</v>
      </c>
    </row>
    <row r="57" spans="1:17" s="99" customFormat="1" ht="18" x14ac:dyDescent="0.25">
      <c r="A57" s="119" t="str">
        <f>VLOOKUP(E57,'LISTADO ATM'!$A$2:$C$900,3,0)</f>
        <v>NORTE</v>
      </c>
      <c r="B57" s="132" t="s">
        <v>2670</v>
      </c>
      <c r="C57" s="118">
        <v>44314.404629629629</v>
      </c>
      <c r="D57" s="118" t="s">
        <v>2183</v>
      </c>
      <c r="E57" s="120">
        <v>333</v>
      </c>
      <c r="F57" s="147" t="str">
        <f>VLOOKUP(E57,VIP!$A$2:$O12865,2,0)</f>
        <v>DRBR333</v>
      </c>
      <c r="G57" s="119" t="str">
        <f>VLOOKUP(E57,'LISTADO ATM'!$A$2:$B$899,2,0)</f>
        <v>ATM Oficina Turey Maimón</v>
      </c>
      <c r="H57" s="119" t="str">
        <f>VLOOKUP(E57,VIP!$A$2:$O17786,7,FALSE)</f>
        <v>Si</v>
      </c>
      <c r="I57" s="119" t="str">
        <f>VLOOKUP(E57,VIP!$A$2:$O9751,8,FALSE)</f>
        <v>Si</v>
      </c>
      <c r="J57" s="119" t="str">
        <f>VLOOKUP(E57,VIP!$A$2:$O9701,8,FALSE)</f>
        <v>Si</v>
      </c>
      <c r="K57" s="119" t="str">
        <f>VLOOKUP(E57,VIP!$A$2:$O13275,6,0)</f>
        <v>NO</v>
      </c>
      <c r="L57" s="143" t="s">
        <v>2481</v>
      </c>
      <c r="M57" s="156" t="s">
        <v>2651</v>
      </c>
      <c r="N57" s="117" t="s">
        <v>2465</v>
      </c>
      <c r="O57" s="147" t="s">
        <v>2494</v>
      </c>
      <c r="P57" s="137"/>
      <c r="Q57" s="155">
        <v>44314.600995370369</v>
      </c>
    </row>
    <row r="58" spans="1:17" s="99" customFormat="1" ht="18" x14ac:dyDescent="0.25">
      <c r="A58" s="119" t="str">
        <f>VLOOKUP(E58,'LISTADO ATM'!$A$2:$C$900,3,0)</f>
        <v>NORTE</v>
      </c>
      <c r="B58" s="132" t="s">
        <v>2666</v>
      </c>
      <c r="C58" s="118">
        <v>44314.429166666669</v>
      </c>
      <c r="D58" s="118" t="s">
        <v>2183</v>
      </c>
      <c r="E58" s="120">
        <v>862</v>
      </c>
      <c r="F58" s="147" t="str">
        <f>VLOOKUP(E58,VIP!$A$2:$O12861,2,0)</f>
        <v>DRBR862</v>
      </c>
      <c r="G58" s="119" t="str">
        <f>VLOOKUP(E58,'LISTADO ATM'!$A$2:$B$899,2,0)</f>
        <v xml:space="preserve">ATM S/M Doble A (Sabaneta) </v>
      </c>
      <c r="H58" s="119" t="str">
        <f>VLOOKUP(E58,VIP!$A$2:$O17782,7,FALSE)</f>
        <v>Si</v>
      </c>
      <c r="I58" s="119" t="str">
        <f>VLOOKUP(E58,VIP!$A$2:$O9747,8,FALSE)</f>
        <v>Si</v>
      </c>
      <c r="J58" s="119" t="str">
        <f>VLOOKUP(E58,VIP!$A$2:$O9697,8,FALSE)</f>
        <v>Si</v>
      </c>
      <c r="K58" s="119" t="str">
        <f>VLOOKUP(E58,VIP!$A$2:$O13271,6,0)</f>
        <v>NO</v>
      </c>
      <c r="L58" s="143" t="s">
        <v>2481</v>
      </c>
      <c r="M58" s="156" t="s">
        <v>2651</v>
      </c>
      <c r="N58" s="117" t="s">
        <v>2465</v>
      </c>
      <c r="O58" s="147" t="s">
        <v>2674</v>
      </c>
      <c r="P58" s="137"/>
      <c r="Q58" s="155">
        <v>44314.600995370369</v>
      </c>
    </row>
    <row r="59" spans="1:17" s="99" customFormat="1" ht="18" x14ac:dyDescent="0.25">
      <c r="A59" s="119" t="str">
        <f>VLOOKUP(E59,'LISTADO ATM'!$A$2:$C$900,3,0)</f>
        <v>ESTE</v>
      </c>
      <c r="B59" s="132" t="s">
        <v>2694</v>
      </c>
      <c r="C59" s="118">
        <v>44314.499930555554</v>
      </c>
      <c r="D59" s="118" t="s">
        <v>2182</v>
      </c>
      <c r="E59" s="120">
        <v>345</v>
      </c>
      <c r="F59" s="147" t="str">
        <f>VLOOKUP(E59,VIP!$A$2:$O12886,2,0)</f>
        <v>DRBR345</v>
      </c>
      <c r="G59" s="119" t="str">
        <f>VLOOKUP(E59,'LISTADO ATM'!$A$2:$B$899,2,0)</f>
        <v>ATM Oficina Yamasá  II</v>
      </c>
      <c r="H59" s="119" t="str">
        <f>VLOOKUP(E59,VIP!$A$2:$O17807,7,FALSE)</f>
        <v>N/A</v>
      </c>
      <c r="I59" s="119" t="str">
        <f>VLOOKUP(E59,VIP!$A$2:$O9772,8,FALSE)</f>
        <v>N/A</v>
      </c>
      <c r="J59" s="119" t="str">
        <f>VLOOKUP(E59,VIP!$A$2:$O9722,8,FALSE)</f>
        <v>N/A</v>
      </c>
      <c r="K59" s="119" t="str">
        <f>VLOOKUP(E59,VIP!$A$2:$O13296,6,0)</f>
        <v>N/A</v>
      </c>
      <c r="L59" s="143" t="s">
        <v>2481</v>
      </c>
      <c r="M59" s="156" t="s">
        <v>2651</v>
      </c>
      <c r="N59" s="117" t="s">
        <v>2499</v>
      </c>
      <c r="O59" s="147" t="s">
        <v>2467</v>
      </c>
      <c r="P59" s="137"/>
      <c r="Q59" s="155">
        <v>44314.600995370369</v>
      </c>
    </row>
    <row r="60" spans="1:17" s="99" customFormat="1" ht="18" x14ac:dyDescent="0.25">
      <c r="A60" s="119" t="str">
        <f>VLOOKUP(E60,'LISTADO ATM'!$A$2:$C$900,3,0)</f>
        <v>NORTE</v>
      </c>
      <c r="B60" s="132" t="s">
        <v>2685</v>
      </c>
      <c r="C60" s="118">
        <v>44314.522662037038</v>
      </c>
      <c r="D60" s="118" t="s">
        <v>2183</v>
      </c>
      <c r="E60" s="120">
        <v>532</v>
      </c>
      <c r="F60" s="147" t="str">
        <f>VLOOKUP(E60,VIP!$A$2:$O12877,2,0)</f>
        <v>DRBR532</v>
      </c>
      <c r="G60" s="119" t="str">
        <f>VLOOKUP(E60,'LISTADO ATM'!$A$2:$B$899,2,0)</f>
        <v xml:space="preserve">ATM UNP Guanábano (Moca) </v>
      </c>
      <c r="H60" s="119" t="str">
        <f>VLOOKUP(E60,VIP!$A$2:$O17798,7,FALSE)</f>
        <v>Si</v>
      </c>
      <c r="I60" s="119" t="str">
        <f>VLOOKUP(E60,VIP!$A$2:$O9763,8,FALSE)</f>
        <v>Si</v>
      </c>
      <c r="J60" s="119" t="str">
        <f>VLOOKUP(E60,VIP!$A$2:$O9713,8,FALSE)</f>
        <v>Si</v>
      </c>
      <c r="K60" s="119" t="str">
        <f>VLOOKUP(E60,VIP!$A$2:$O13287,6,0)</f>
        <v>NO</v>
      </c>
      <c r="L60" s="143" t="s">
        <v>2481</v>
      </c>
      <c r="M60" s="156" t="s">
        <v>2651</v>
      </c>
      <c r="N60" s="117" t="s">
        <v>2465</v>
      </c>
      <c r="O60" s="147" t="s">
        <v>2494</v>
      </c>
      <c r="P60" s="137"/>
      <c r="Q60" s="155">
        <v>44314.600995370369</v>
      </c>
    </row>
    <row r="61" spans="1:17" s="99" customFormat="1" ht="18" x14ac:dyDescent="0.25">
      <c r="A61" s="119" t="str">
        <f>VLOOKUP(E61,'LISTADO ATM'!$A$2:$C$900,3,0)</f>
        <v>SUR</v>
      </c>
      <c r="B61" s="132" t="s">
        <v>2682</v>
      </c>
      <c r="C61" s="118">
        <v>44314.540567129632</v>
      </c>
      <c r="D61" s="118" t="s">
        <v>2182</v>
      </c>
      <c r="E61" s="120">
        <v>751</v>
      </c>
      <c r="F61" s="151" t="str">
        <f>VLOOKUP(E61,VIP!$A$2:$O12874,2,0)</f>
        <v>DRBR751</v>
      </c>
      <c r="G61" s="119" t="str">
        <f>VLOOKUP(E61,'LISTADO ATM'!$A$2:$B$899,2,0)</f>
        <v>ATM Eco Petroleo Camilo</v>
      </c>
      <c r="H61" s="119" t="str">
        <f>VLOOKUP(E61,VIP!$A$2:$O17795,7,FALSE)</f>
        <v>N/A</v>
      </c>
      <c r="I61" s="119" t="str">
        <f>VLOOKUP(E61,VIP!$A$2:$O9760,8,FALSE)</f>
        <v>N/A</v>
      </c>
      <c r="J61" s="119" t="str">
        <f>VLOOKUP(E61,VIP!$A$2:$O9710,8,FALSE)</f>
        <v>N/A</v>
      </c>
      <c r="K61" s="119" t="str">
        <f>VLOOKUP(E61,VIP!$A$2:$O13284,6,0)</f>
        <v>N/A</v>
      </c>
      <c r="L61" s="143" t="s">
        <v>2481</v>
      </c>
      <c r="M61" s="156" t="s">
        <v>2651</v>
      </c>
      <c r="N61" s="117" t="s">
        <v>2465</v>
      </c>
      <c r="O61" s="151" t="s">
        <v>2467</v>
      </c>
      <c r="P61" s="137"/>
      <c r="Q61" s="155">
        <v>44314.600995370369</v>
      </c>
    </row>
    <row r="62" spans="1:17" s="99" customFormat="1" ht="18" x14ac:dyDescent="0.25">
      <c r="A62" s="119" t="str">
        <f>VLOOKUP(E62,'LISTADO ATM'!$A$2:$C$900,3,0)</f>
        <v>DISTRITO NACIONAL</v>
      </c>
      <c r="B62" s="132" t="s">
        <v>2679</v>
      </c>
      <c r="C62" s="118">
        <v>44314.543692129628</v>
      </c>
      <c r="D62" s="118" t="s">
        <v>2182</v>
      </c>
      <c r="E62" s="120">
        <v>648</v>
      </c>
      <c r="F62" s="151" t="str">
        <f>VLOOKUP(E62,VIP!$A$2:$O12871,2,0)</f>
        <v>DRBR190</v>
      </c>
      <c r="G62" s="119" t="str">
        <f>VLOOKUP(E62,'LISTADO ATM'!$A$2:$B$899,2,0)</f>
        <v xml:space="preserve">ATM Hermandad de Pensionados </v>
      </c>
      <c r="H62" s="119" t="str">
        <f>VLOOKUP(E62,VIP!$A$2:$O17792,7,FALSE)</f>
        <v>Si</v>
      </c>
      <c r="I62" s="119" t="str">
        <f>VLOOKUP(E62,VIP!$A$2:$O9757,8,FALSE)</f>
        <v>No</v>
      </c>
      <c r="J62" s="119" t="str">
        <f>VLOOKUP(E62,VIP!$A$2:$O9707,8,FALSE)</f>
        <v>No</v>
      </c>
      <c r="K62" s="119" t="str">
        <f>VLOOKUP(E62,VIP!$A$2:$O13281,6,0)</f>
        <v>NO</v>
      </c>
      <c r="L62" s="143" t="s">
        <v>2481</v>
      </c>
      <c r="M62" s="156" t="s">
        <v>2651</v>
      </c>
      <c r="N62" s="117" t="s">
        <v>2465</v>
      </c>
      <c r="O62" s="151" t="s">
        <v>2467</v>
      </c>
      <c r="P62" s="137"/>
      <c r="Q62" s="155">
        <v>44314.50037037037</v>
      </c>
    </row>
    <row r="63" spans="1:17" s="99" customFormat="1" ht="18" x14ac:dyDescent="0.25">
      <c r="A63" s="119" t="str">
        <f>VLOOKUP(E63,'LISTADO ATM'!$A$2:$C$900,3,0)</f>
        <v>ESTE</v>
      </c>
      <c r="B63" s="132" t="s">
        <v>2678</v>
      </c>
      <c r="C63" s="118">
        <v>44314.550937499997</v>
      </c>
      <c r="D63" s="118" t="s">
        <v>2182</v>
      </c>
      <c r="E63" s="120">
        <v>16</v>
      </c>
      <c r="F63" s="151" t="str">
        <f>VLOOKUP(E63,VIP!$A$2:$O12870,2,0)</f>
        <v>DRBR046</v>
      </c>
      <c r="G63" s="119" t="str">
        <f>VLOOKUP(E63,'LISTADO ATM'!$A$2:$B$899,2,0)</f>
        <v>ATM Estación Texaco Sabana de la Mar</v>
      </c>
      <c r="H63" s="119" t="str">
        <f>VLOOKUP(E63,VIP!$A$2:$O17791,7,FALSE)</f>
        <v>Si</v>
      </c>
      <c r="I63" s="119" t="str">
        <f>VLOOKUP(E63,VIP!$A$2:$O9756,8,FALSE)</f>
        <v>Si</v>
      </c>
      <c r="J63" s="119" t="str">
        <f>VLOOKUP(E63,VIP!$A$2:$O9706,8,FALSE)</f>
        <v>Si</v>
      </c>
      <c r="K63" s="119" t="str">
        <f>VLOOKUP(E63,VIP!$A$2:$O13280,6,0)</f>
        <v>NO</v>
      </c>
      <c r="L63" s="143" t="s">
        <v>2481</v>
      </c>
      <c r="M63" s="156" t="s">
        <v>2651</v>
      </c>
      <c r="N63" s="117" t="s">
        <v>2465</v>
      </c>
      <c r="O63" s="151" t="s">
        <v>2467</v>
      </c>
      <c r="P63" s="137"/>
      <c r="Q63" s="155">
        <v>44314.542037037034</v>
      </c>
    </row>
    <row r="64" spans="1:17" s="99" customFormat="1" ht="18" x14ac:dyDescent="0.25">
      <c r="A64" s="119" t="str">
        <f>VLOOKUP(E64,'LISTADO ATM'!$A$2:$C$900,3,0)</f>
        <v>DISTRITO NACIONAL</v>
      </c>
      <c r="B64" s="132">
        <v>3335862866</v>
      </c>
      <c r="C64" s="118">
        <v>44308.709722222222</v>
      </c>
      <c r="D64" s="118" t="s">
        <v>2182</v>
      </c>
      <c r="E64" s="120">
        <v>812</v>
      </c>
      <c r="F64" s="151" t="str">
        <f>VLOOKUP(E64,VIP!$A$2:$O12845,2,0)</f>
        <v>DRBR812</v>
      </c>
      <c r="G64" s="119" t="str">
        <f>VLOOKUP(E64,'LISTADO ATM'!$A$2:$B$899,2,0)</f>
        <v xml:space="preserve">ATM Canasta del Pueblo </v>
      </c>
      <c r="H64" s="119" t="str">
        <f>VLOOKUP(E64,VIP!$A$2:$O17766,7,FALSE)</f>
        <v>Si</v>
      </c>
      <c r="I64" s="119" t="str">
        <f>VLOOKUP(E64,VIP!$A$2:$O9731,8,FALSE)</f>
        <v>Si</v>
      </c>
      <c r="J64" s="119" t="str">
        <f>VLOOKUP(E64,VIP!$A$2:$O9681,8,FALSE)</f>
        <v>Si</v>
      </c>
      <c r="K64" s="119" t="str">
        <f>VLOOKUP(E64,VIP!$A$2:$O13255,6,0)</f>
        <v>NO</v>
      </c>
      <c r="L64" s="143" t="s">
        <v>2221</v>
      </c>
      <c r="M64" s="117" t="s">
        <v>2458</v>
      </c>
      <c r="N64" s="117" t="s">
        <v>2465</v>
      </c>
      <c r="O64" s="151" t="s">
        <v>2467</v>
      </c>
      <c r="P64" s="137"/>
      <c r="Q64" s="117" t="s">
        <v>2221</v>
      </c>
    </row>
    <row r="65" spans="1:17" s="99" customFormat="1" ht="18" x14ac:dyDescent="0.25">
      <c r="A65" s="119" t="str">
        <f>VLOOKUP(E65,'LISTADO ATM'!$A$2:$C$900,3,0)</f>
        <v>DISTRITO NACIONAL</v>
      </c>
      <c r="B65" s="132" t="s">
        <v>2585</v>
      </c>
      <c r="C65" s="118">
        <v>44312.544004629628</v>
      </c>
      <c r="D65" s="118" t="s">
        <v>2182</v>
      </c>
      <c r="E65" s="120">
        <v>434</v>
      </c>
      <c r="F65" s="151" t="str">
        <f>VLOOKUP(E65,VIP!$A$2:$O12890,2,0)</f>
        <v>DRBR434</v>
      </c>
      <c r="G65" s="119" t="str">
        <f>VLOOKUP(E65,'LISTADO ATM'!$A$2:$B$899,2,0)</f>
        <v xml:space="preserve">ATM Generadora Hidroeléctrica Dom. (EGEHID) </v>
      </c>
      <c r="H65" s="119" t="str">
        <f>VLOOKUP(E65,VIP!$A$2:$O17811,7,FALSE)</f>
        <v>Si</v>
      </c>
      <c r="I65" s="119" t="str">
        <f>VLOOKUP(E65,VIP!$A$2:$O9776,8,FALSE)</f>
        <v>Si</v>
      </c>
      <c r="J65" s="119" t="str">
        <f>VLOOKUP(E65,VIP!$A$2:$O9726,8,FALSE)</f>
        <v>Si</v>
      </c>
      <c r="K65" s="119" t="str">
        <f>VLOOKUP(E65,VIP!$A$2:$O13300,6,0)</f>
        <v>NO</v>
      </c>
      <c r="L65" s="143" t="s">
        <v>2221</v>
      </c>
      <c r="M65" s="117" t="s">
        <v>2458</v>
      </c>
      <c r="N65" s="117" t="s">
        <v>2499</v>
      </c>
      <c r="O65" s="151" t="s">
        <v>2467</v>
      </c>
      <c r="P65" s="137"/>
      <c r="Q65" s="117" t="s">
        <v>2221</v>
      </c>
    </row>
    <row r="66" spans="1:17" s="99" customFormat="1" ht="18" x14ac:dyDescent="0.25">
      <c r="A66" s="119" t="str">
        <f>VLOOKUP(E66,'LISTADO ATM'!$A$2:$C$900,3,0)</f>
        <v>DISTRITO NACIONAL</v>
      </c>
      <c r="B66" s="132" t="s">
        <v>2588</v>
      </c>
      <c r="C66" s="118">
        <v>44312.760844907411</v>
      </c>
      <c r="D66" s="118" t="s">
        <v>2182</v>
      </c>
      <c r="E66" s="120">
        <v>118</v>
      </c>
      <c r="F66" s="151" t="str">
        <f>VLOOKUP(E66,VIP!$A$2:$O12887,2,0)</f>
        <v>DRBR118</v>
      </c>
      <c r="G66" s="119" t="str">
        <f>VLOOKUP(E66,'LISTADO ATM'!$A$2:$B$899,2,0)</f>
        <v>ATM Plaza Torino</v>
      </c>
      <c r="H66" s="119" t="str">
        <f>VLOOKUP(E66,VIP!$A$2:$O17808,7,FALSE)</f>
        <v>N/A</v>
      </c>
      <c r="I66" s="119" t="str">
        <f>VLOOKUP(E66,VIP!$A$2:$O9773,8,FALSE)</f>
        <v>N/A</v>
      </c>
      <c r="J66" s="119" t="str">
        <f>VLOOKUP(E66,VIP!$A$2:$O9723,8,FALSE)</f>
        <v>N/A</v>
      </c>
      <c r="K66" s="119" t="str">
        <f>VLOOKUP(E66,VIP!$A$2:$O13297,6,0)</f>
        <v>N/A</v>
      </c>
      <c r="L66" s="143" t="s">
        <v>2221</v>
      </c>
      <c r="M66" s="117" t="s">
        <v>2458</v>
      </c>
      <c r="N66" s="117" t="s">
        <v>2465</v>
      </c>
      <c r="O66" s="151" t="s">
        <v>2467</v>
      </c>
      <c r="P66" s="137"/>
      <c r="Q66" s="117" t="s">
        <v>2221</v>
      </c>
    </row>
    <row r="67" spans="1:17" s="99" customFormat="1" ht="18" x14ac:dyDescent="0.25">
      <c r="A67" s="119" t="str">
        <f>VLOOKUP(E67,'LISTADO ATM'!$A$2:$C$900,3,0)</f>
        <v>DISTRITO NACIONAL</v>
      </c>
      <c r="B67" s="132" t="s">
        <v>2587</v>
      </c>
      <c r="C67" s="118">
        <v>44312.761770833335</v>
      </c>
      <c r="D67" s="118" t="s">
        <v>2182</v>
      </c>
      <c r="E67" s="120">
        <v>900</v>
      </c>
      <c r="F67" s="151" t="str">
        <f>VLOOKUP(E67,VIP!$A$2:$O12886,2,0)</f>
        <v>DRBR900</v>
      </c>
      <c r="G67" s="119" t="str">
        <f>VLOOKUP(E67,'LISTADO ATM'!$A$2:$B$899,2,0)</f>
        <v xml:space="preserve">ATM UNP Merca Santo Domingo </v>
      </c>
      <c r="H67" s="119" t="str">
        <f>VLOOKUP(E67,VIP!$A$2:$O17807,7,FALSE)</f>
        <v>Si</v>
      </c>
      <c r="I67" s="119" t="str">
        <f>VLOOKUP(E67,VIP!$A$2:$O9772,8,FALSE)</f>
        <v>Si</v>
      </c>
      <c r="J67" s="119" t="str">
        <f>VLOOKUP(E67,VIP!$A$2:$O9722,8,FALSE)</f>
        <v>Si</v>
      </c>
      <c r="K67" s="119" t="str">
        <f>VLOOKUP(E67,VIP!$A$2:$O13296,6,0)</f>
        <v>NO</v>
      </c>
      <c r="L67" s="143" t="s">
        <v>2221</v>
      </c>
      <c r="M67" s="117" t="s">
        <v>2458</v>
      </c>
      <c r="N67" s="117" t="s">
        <v>2465</v>
      </c>
      <c r="O67" s="151" t="s">
        <v>2467</v>
      </c>
      <c r="P67" s="137"/>
      <c r="Q67" s="117" t="s">
        <v>2221</v>
      </c>
    </row>
    <row r="68" spans="1:17" s="99" customFormat="1" ht="18" x14ac:dyDescent="0.25">
      <c r="A68" s="119" t="str">
        <f>VLOOKUP(E68,'LISTADO ATM'!$A$2:$C$900,3,0)</f>
        <v>DISTRITO NACIONAL</v>
      </c>
      <c r="B68" s="132" t="s">
        <v>2591</v>
      </c>
      <c r="C68" s="118">
        <v>44312.91302083333</v>
      </c>
      <c r="D68" s="118" t="s">
        <v>2182</v>
      </c>
      <c r="E68" s="120">
        <v>670</v>
      </c>
      <c r="F68" s="151" t="str">
        <f>VLOOKUP(E68,VIP!$A$2:$O12890,2,0)</f>
        <v>DRBR670</v>
      </c>
      <c r="G68" s="119" t="str">
        <f>VLOOKUP(E68,'LISTADO ATM'!$A$2:$B$899,2,0)</f>
        <v>ATM Estación Texaco Algodón</v>
      </c>
      <c r="H68" s="119" t="str">
        <f>VLOOKUP(E68,VIP!$A$2:$O17811,7,FALSE)</f>
        <v>Si</v>
      </c>
      <c r="I68" s="119" t="str">
        <f>VLOOKUP(E68,VIP!$A$2:$O9776,8,FALSE)</f>
        <v>Si</v>
      </c>
      <c r="J68" s="119" t="str">
        <f>VLOOKUP(E68,VIP!$A$2:$O9726,8,FALSE)</f>
        <v>Si</v>
      </c>
      <c r="K68" s="119" t="str">
        <f>VLOOKUP(E68,VIP!$A$2:$O13300,6,0)</f>
        <v>NO</v>
      </c>
      <c r="L68" s="143" t="s">
        <v>2221</v>
      </c>
      <c r="M68" s="117" t="s">
        <v>2458</v>
      </c>
      <c r="N68" s="117" t="s">
        <v>2465</v>
      </c>
      <c r="O68" s="151" t="s">
        <v>2467</v>
      </c>
      <c r="P68" s="137"/>
      <c r="Q68" s="117" t="s">
        <v>2221</v>
      </c>
    </row>
    <row r="69" spans="1:17" s="99" customFormat="1" ht="18" x14ac:dyDescent="0.25">
      <c r="A69" s="119" t="str">
        <f>VLOOKUP(E69,'LISTADO ATM'!$A$2:$C$900,3,0)</f>
        <v>SUR</v>
      </c>
      <c r="B69" s="132" t="s">
        <v>2599</v>
      </c>
      <c r="C69" s="118">
        <v>44313.459664351853</v>
      </c>
      <c r="D69" s="118" t="s">
        <v>2182</v>
      </c>
      <c r="E69" s="120">
        <v>677</v>
      </c>
      <c r="F69" s="151" t="str">
        <f>VLOOKUP(E69,VIP!$A$2:$O12922,2,0)</f>
        <v>DRBR677</v>
      </c>
      <c r="G69" s="119" t="str">
        <f>VLOOKUP(E69,'LISTADO ATM'!$A$2:$B$899,2,0)</f>
        <v>ATM PBG Villa Jaragua</v>
      </c>
      <c r="H69" s="119" t="str">
        <f>VLOOKUP(E69,VIP!$A$2:$O17843,7,FALSE)</f>
        <v>Si</v>
      </c>
      <c r="I69" s="119" t="str">
        <f>VLOOKUP(E69,VIP!$A$2:$O9808,8,FALSE)</f>
        <v>Si</v>
      </c>
      <c r="J69" s="119" t="str">
        <f>VLOOKUP(E69,VIP!$A$2:$O9758,8,FALSE)</f>
        <v>Si</v>
      </c>
      <c r="K69" s="119" t="str">
        <f>VLOOKUP(E69,VIP!$A$2:$O13332,6,0)</f>
        <v>SI</v>
      </c>
      <c r="L69" s="143" t="s">
        <v>2221</v>
      </c>
      <c r="M69" s="117" t="s">
        <v>2458</v>
      </c>
      <c r="N69" s="117" t="s">
        <v>2499</v>
      </c>
      <c r="O69" s="151" t="s">
        <v>2467</v>
      </c>
      <c r="P69" s="137"/>
      <c r="Q69" s="117" t="s">
        <v>2221</v>
      </c>
    </row>
    <row r="70" spans="1:17" s="99" customFormat="1" ht="18" x14ac:dyDescent="0.25">
      <c r="A70" s="119" t="str">
        <f>VLOOKUP(E70,'LISTADO ATM'!$A$2:$C$900,3,0)</f>
        <v>SUR</v>
      </c>
      <c r="B70" s="132" t="s">
        <v>2621</v>
      </c>
      <c r="C70" s="118">
        <v>44313.587245370371</v>
      </c>
      <c r="D70" s="118" t="s">
        <v>2182</v>
      </c>
      <c r="E70" s="120">
        <v>616</v>
      </c>
      <c r="F70" s="151" t="str">
        <f>VLOOKUP(E70,VIP!$A$2:$O12936,2,0)</f>
        <v>DRBR187</v>
      </c>
      <c r="G70" s="119" t="str">
        <f>VLOOKUP(E70,'LISTADO ATM'!$A$2:$B$899,2,0)</f>
        <v xml:space="preserve">ATM 5ta. Brigada Barahona </v>
      </c>
      <c r="H70" s="119" t="str">
        <f>VLOOKUP(E70,VIP!$A$2:$O17857,7,FALSE)</f>
        <v>Si</v>
      </c>
      <c r="I70" s="119" t="str">
        <f>VLOOKUP(E70,VIP!$A$2:$O9822,8,FALSE)</f>
        <v>Si</v>
      </c>
      <c r="J70" s="119" t="str">
        <f>VLOOKUP(E70,VIP!$A$2:$O9772,8,FALSE)</f>
        <v>Si</v>
      </c>
      <c r="K70" s="119" t="str">
        <f>VLOOKUP(E70,VIP!$A$2:$O13346,6,0)</f>
        <v>NO</v>
      </c>
      <c r="L70" s="143" t="s">
        <v>2221</v>
      </c>
      <c r="M70" s="117" t="s">
        <v>2458</v>
      </c>
      <c r="N70" s="117" t="s">
        <v>2465</v>
      </c>
      <c r="O70" s="151" t="s">
        <v>2467</v>
      </c>
      <c r="P70" s="137"/>
      <c r="Q70" s="117" t="s">
        <v>2221</v>
      </c>
    </row>
    <row r="71" spans="1:17" s="99" customFormat="1" ht="18" x14ac:dyDescent="0.25">
      <c r="A71" s="119" t="str">
        <f>VLOOKUP(E71,'LISTADO ATM'!$A$2:$C$900,3,0)</f>
        <v>DISTRITO NACIONAL</v>
      </c>
      <c r="B71" s="132" t="s">
        <v>2620</v>
      </c>
      <c r="C71" s="118">
        <v>44313.609571759262</v>
      </c>
      <c r="D71" s="118" t="s">
        <v>2182</v>
      </c>
      <c r="E71" s="120">
        <v>915</v>
      </c>
      <c r="F71" s="151" t="str">
        <f>VLOOKUP(E71,VIP!$A$2:$O12933,2,0)</f>
        <v>DRBR24F</v>
      </c>
      <c r="G71" s="119" t="str">
        <f>VLOOKUP(E71,'LISTADO ATM'!$A$2:$B$899,2,0)</f>
        <v xml:space="preserve">ATM Multicentro La Sirena Aut. Duarte </v>
      </c>
      <c r="H71" s="119" t="str">
        <f>VLOOKUP(E71,VIP!$A$2:$O17854,7,FALSE)</f>
        <v>Si</v>
      </c>
      <c r="I71" s="119" t="str">
        <f>VLOOKUP(E71,VIP!$A$2:$O9819,8,FALSE)</f>
        <v>Si</v>
      </c>
      <c r="J71" s="119" t="str">
        <f>VLOOKUP(E71,VIP!$A$2:$O9769,8,FALSE)</f>
        <v>Si</v>
      </c>
      <c r="K71" s="119" t="str">
        <f>VLOOKUP(E71,VIP!$A$2:$O13343,6,0)</f>
        <v>SI</v>
      </c>
      <c r="L71" s="143" t="s">
        <v>2221</v>
      </c>
      <c r="M71" s="117" t="s">
        <v>2458</v>
      </c>
      <c r="N71" s="117" t="s">
        <v>2465</v>
      </c>
      <c r="O71" s="151" t="s">
        <v>2467</v>
      </c>
      <c r="P71" s="137"/>
      <c r="Q71" s="117" t="s">
        <v>2221</v>
      </c>
    </row>
    <row r="72" spans="1:17" s="99" customFormat="1" ht="18" x14ac:dyDescent="0.25">
      <c r="A72" s="119" t="str">
        <f>VLOOKUP(E72,'LISTADO ATM'!$A$2:$C$900,3,0)</f>
        <v>DISTRITO NACIONAL</v>
      </c>
      <c r="B72" s="132" t="s">
        <v>2619</v>
      </c>
      <c r="C72" s="118">
        <v>44313.609930555554</v>
      </c>
      <c r="D72" s="118" t="s">
        <v>2182</v>
      </c>
      <c r="E72" s="120">
        <v>943</v>
      </c>
      <c r="F72" s="151" t="str">
        <f>VLOOKUP(E72,VIP!$A$2:$O12932,2,0)</f>
        <v>DRBR16K</v>
      </c>
      <c r="G72" s="119" t="str">
        <f>VLOOKUP(E72,'LISTADO ATM'!$A$2:$B$899,2,0)</f>
        <v xml:space="preserve">ATM Oficina Tránsito Terreste </v>
      </c>
      <c r="H72" s="119" t="str">
        <f>VLOOKUP(E72,VIP!$A$2:$O17853,7,FALSE)</f>
        <v>Si</v>
      </c>
      <c r="I72" s="119" t="str">
        <f>VLOOKUP(E72,VIP!$A$2:$O9818,8,FALSE)</f>
        <v>Si</v>
      </c>
      <c r="J72" s="119" t="str">
        <f>VLOOKUP(E72,VIP!$A$2:$O9768,8,FALSE)</f>
        <v>Si</v>
      </c>
      <c r="K72" s="119" t="str">
        <f>VLOOKUP(E72,VIP!$A$2:$O13342,6,0)</f>
        <v>NO</v>
      </c>
      <c r="L72" s="143" t="s">
        <v>2221</v>
      </c>
      <c r="M72" s="117" t="s">
        <v>2458</v>
      </c>
      <c r="N72" s="117" t="s">
        <v>2465</v>
      </c>
      <c r="O72" s="151" t="s">
        <v>2467</v>
      </c>
      <c r="P72" s="137"/>
      <c r="Q72" s="117" t="s">
        <v>2221</v>
      </c>
    </row>
    <row r="73" spans="1:17" s="99" customFormat="1" ht="18" x14ac:dyDescent="0.25">
      <c r="A73" s="119" t="str">
        <f>VLOOKUP(E73,'LISTADO ATM'!$A$2:$C$900,3,0)</f>
        <v>ESTE</v>
      </c>
      <c r="B73" s="132" t="s">
        <v>2618</v>
      </c>
      <c r="C73" s="118">
        <v>44313.630914351852</v>
      </c>
      <c r="D73" s="118" t="s">
        <v>2182</v>
      </c>
      <c r="E73" s="120">
        <v>427</v>
      </c>
      <c r="F73" s="151" t="str">
        <f>VLOOKUP(E73,VIP!$A$2:$O12931,2,0)</f>
        <v>DRBR427</v>
      </c>
      <c r="G73" s="119" t="str">
        <f>VLOOKUP(E73,'LISTADO ATM'!$A$2:$B$899,2,0)</f>
        <v xml:space="preserve">ATM Almacenes Iberia (Hato Mayor) </v>
      </c>
      <c r="H73" s="119" t="str">
        <f>VLOOKUP(E73,VIP!$A$2:$O17852,7,FALSE)</f>
        <v>Si</v>
      </c>
      <c r="I73" s="119" t="str">
        <f>VLOOKUP(E73,VIP!$A$2:$O9817,8,FALSE)</f>
        <v>Si</v>
      </c>
      <c r="J73" s="119" t="str">
        <f>VLOOKUP(E73,VIP!$A$2:$O9767,8,FALSE)</f>
        <v>Si</v>
      </c>
      <c r="K73" s="119" t="str">
        <f>VLOOKUP(E73,VIP!$A$2:$O13341,6,0)</f>
        <v>NO</v>
      </c>
      <c r="L73" s="143" t="s">
        <v>2221</v>
      </c>
      <c r="M73" s="117" t="s">
        <v>2458</v>
      </c>
      <c r="N73" s="117" t="s">
        <v>2465</v>
      </c>
      <c r="O73" s="151" t="s">
        <v>2467</v>
      </c>
      <c r="P73" s="137"/>
      <c r="Q73" s="117" t="s">
        <v>2221</v>
      </c>
    </row>
    <row r="74" spans="1:17" s="99" customFormat="1" ht="18" x14ac:dyDescent="0.25">
      <c r="A74" s="119" t="str">
        <f>VLOOKUP(E74,'LISTADO ATM'!$A$2:$C$900,3,0)</f>
        <v>DISTRITO NACIONAL</v>
      </c>
      <c r="B74" s="132" t="s">
        <v>2605</v>
      </c>
      <c r="C74" s="118">
        <v>44313.719884259262</v>
      </c>
      <c r="D74" s="118" t="s">
        <v>2182</v>
      </c>
      <c r="E74" s="120">
        <v>139</v>
      </c>
      <c r="F74" s="151" t="str">
        <f>VLOOKUP(E74,VIP!$A$2:$O12915,2,0)</f>
        <v>DRBR139</v>
      </c>
      <c r="G74" s="119" t="str">
        <f>VLOOKUP(E74,'LISTADO ATM'!$A$2:$B$899,2,0)</f>
        <v xml:space="preserve">ATM Oficina Plaza Lama Zona Oriental I </v>
      </c>
      <c r="H74" s="119" t="str">
        <f>VLOOKUP(E74,VIP!$A$2:$O17836,7,FALSE)</f>
        <v>Si</v>
      </c>
      <c r="I74" s="119" t="str">
        <f>VLOOKUP(E74,VIP!$A$2:$O9801,8,FALSE)</f>
        <v>Si</v>
      </c>
      <c r="J74" s="119" t="str">
        <f>VLOOKUP(E74,VIP!$A$2:$O9751,8,FALSE)</f>
        <v>Si</v>
      </c>
      <c r="K74" s="119" t="str">
        <f>VLOOKUP(E74,VIP!$A$2:$O13325,6,0)</f>
        <v>NO</v>
      </c>
      <c r="L74" s="143" t="s">
        <v>2221</v>
      </c>
      <c r="M74" s="117" t="s">
        <v>2458</v>
      </c>
      <c r="N74" s="117" t="s">
        <v>2465</v>
      </c>
      <c r="O74" s="151" t="s">
        <v>2467</v>
      </c>
      <c r="P74" s="137"/>
      <c r="Q74" s="117" t="s">
        <v>2221</v>
      </c>
    </row>
    <row r="75" spans="1:17" s="99" customFormat="1" ht="18" x14ac:dyDescent="0.25">
      <c r="A75" s="119" t="str">
        <f>VLOOKUP(E75,'LISTADO ATM'!$A$2:$C$900,3,0)</f>
        <v>DISTRITO NACIONAL</v>
      </c>
      <c r="B75" s="132" t="s">
        <v>2601</v>
      </c>
      <c r="C75" s="118">
        <v>44313.737766203703</v>
      </c>
      <c r="D75" s="118" t="s">
        <v>2182</v>
      </c>
      <c r="E75" s="120">
        <v>281</v>
      </c>
      <c r="F75" s="151" t="str">
        <f>VLOOKUP(E75,VIP!$A$2:$O12910,2,0)</f>
        <v>DRBR737</v>
      </c>
      <c r="G75" s="119" t="str">
        <f>VLOOKUP(E75,'LISTADO ATM'!$A$2:$B$899,2,0)</f>
        <v xml:space="preserve">ATM S/M Pola Independencia </v>
      </c>
      <c r="H75" s="119" t="str">
        <f>VLOOKUP(E75,VIP!$A$2:$O17831,7,FALSE)</f>
        <v>Si</v>
      </c>
      <c r="I75" s="119" t="str">
        <f>VLOOKUP(E75,VIP!$A$2:$O9796,8,FALSE)</f>
        <v>Si</v>
      </c>
      <c r="J75" s="119" t="str">
        <f>VLOOKUP(E75,VIP!$A$2:$O9746,8,FALSE)</f>
        <v>Si</v>
      </c>
      <c r="K75" s="119" t="str">
        <f>VLOOKUP(E75,VIP!$A$2:$O13320,6,0)</f>
        <v>NO</v>
      </c>
      <c r="L75" s="143" t="s">
        <v>2221</v>
      </c>
      <c r="M75" s="117" t="s">
        <v>2458</v>
      </c>
      <c r="N75" s="117" t="s">
        <v>2465</v>
      </c>
      <c r="O75" s="151" t="s">
        <v>2467</v>
      </c>
      <c r="P75" s="137"/>
      <c r="Q75" s="117" t="s">
        <v>2221</v>
      </c>
    </row>
    <row r="76" spans="1:17" s="99" customFormat="1" ht="18" x14ac:dyDescent="0.25">
      <c r="A76" s="119" t="str">
        <f>VLOOKUP(E76,'LISTADO ATM'!$A$2:$C$900,3,0)</f>
        <v>SUR</v>
      </c>
      <c r="B76" s="132" t="s">
        <v>2649</v>
      </c>
      <c r="C76" s="118">
        <v>44314.327893518515</v>
      </c>
      <c r="D76" s="118" t="s">
        <v>2182</v>
      </c>
      <c r="E76" s="120">
        <v>733</v>
      </c>
      <c r="F76" s="151" t="str">
        <f>VLOOKUP(E76,VIP!$A$2:$O12852,2,0)</f>
        <v>DRBR484</v>
      </c>
      <c r="G76" s="119" t="str">
        <f>VLOOKUP(E76,'LISTADO ATM'!$A$2:$B$899,2,0)</f>
        <v xml:space="preserve">ATM Zona Franca Perdenales </v>
      </c>
      <c r="H76" s="119" t="str">
        <f>VLOOKUP(E76,VIP!$A$2:$O17773,7,FALSE)</f>
        <v>Si</v>
      </c>
      <c r="I76" s="119" t="str">
        <f>VLOOKUP(E76,VIP!$A$2:$O9738,8,FALSE)</f>
        <v>Si</v>
      </c>
      <c r="J76" s="119" t="str">
        <f>VLOOKUP(E76,VIP!$A$2:$O9688,8,FALSE)</f>
        <v>Si</v>
      </c>
      <c r="K76" s="119" t="str">
        <f>VLOOKUP(E76,VIP!$A$2:$O13262,6,0)</f>
        <v>NO</v>
      </c>
      <c r="L76" s="143" t="s">
        <v>2221</v>
      </c>
      <c r="M76" s="117" t="s">
        <v>2458</v>
      </c>
      <c r="N76" s="117" t="s">
        <v>2465</v>
      </c>
      <c r="O76" s="151" t="s">
        <v>2467</v>
      </c>
      <c r="P76" s="137"/>
      <c r="Q76" s="117" t="s">
        <v>2221</v>
      </c>
    </row>
    <row r="77" spans="1:17" s="99" customFormat="1" ht="18" x14ac:dyDescent="0.25">
      <c r="A77" s="119" t="str">
        <f>VLOOKUP(E77,'LISTADO ATM'!$A$2:$C$900,3,0)</f>
        <v>ESTE</v>
      </c>
      <c r="B77" s="132" t="s">
        <v>2644</v>
      </c>
      <c r="C77" s="118">
        <v>44314.356574074074</v>
      </c>
      <c r="D77" s="118" t="s">
        <v>2182</v>
      </c>
      <c r="E77" s="120">
        <v>959</v>
      </c>
      <c r="F77" s="151" t="str">
        <f>VLOOKUP(E77,VIP!$A$2:$O12847,2,0)</f>
        <v>DRBR959</v>
      </c>
      <c r="G77" s="119" t="str">
        <f>VLOOKUP(E77,'LISTADO ATM'!$A$2:$B$899,2,0)</f>
        <v>ATM Estación Next Bavaro</v>
      </c>
      <c r="H77" s="119" t="str">
        <f>VLOOKUP(E77,VIP!$A$2:$O17768,7,FALSE)</f>
        <v>Si</v>
      </c>
      <c r="I77" s="119" t="str">
        <f>VLOOKUP(E77,VIP!$A$2:$O9733,8,FALSE)</f>
        <v>Si</v>
      </c>
      <c r="J77" s="119" t="str">
        <f>VLOOKUP(E77,VIP!$A$2:$O9683,8,FALSE)</f>
        <v>Si</v>
      </c>
      <c r="K77" s="119" t="str">
        <f>VLOOKUP(E77,VIP!$A$2:$O13257,6,0)</f>
        <v>NO</v>
      </c>
      <c r="L77" s="143" t="s">
        <v>2221</v>
      </c>
      <c r="M77" s="117" t="s">
        <v>2458</v>
      </c>
      <c r="N77" s="117" t="s">
        <v>2465</v>
      </c>
      <c r="O77" s="151" t="s">
        <v>2467</v>
      </c>
      <c r="P77" s="137"/>
      <c r="Q77" s="117" t="s">
        <v>2221</v>
      </c>
    </row>
    <row r="78" spans="1:17" s="99" customFormat="1" ht="18" x14ac:dyDescent="0.25">
      <c r="A78" s="119" t="str">
        <f>VLOOKUP(E78,'LISTADO ATM'!$A$2:$C$900,3,0)</f>
        <v>DISTRITO NACIONAL</v>
      </c>
      <c r="B78" s="132" t="s">
        <v>2664</v>
      </c>
      <c r="C78" s="118">
        <v>44314.441770833335</v>
      </c>
      <c r="D78" s="118" t="s">
        <v>2182</v>
      </c>
      <c r="E78" s="120">
        <v>952</v>
      </c>
      <c r="F78" s="151" t="str">
        <f>VLOOKUP(E78,VIP!$A$2:$O12859,2,0)</f>
        <v>DRBR16L</v>
      </c>
      <c r="G78" s="119" t="str">
        <f>VLOOKUP(E78,'LISTADO ATM'!$A$2:$B$899,2,0)</f>
        <v xml:space="preserve">ATM Alvarez Rivas </v>
      </c>
      <c r="H78" s="119" t="str">
        <f>VLOOKUP(E78,VIP!$A$2:$O17780,7,FALSE)</f>
        <v>Si</v>
      </c>
      <c r="I78" s="119" t="str">
        <f>VLOOKUP(E78,VIP!$A$2:$O9745,8,FALSE)</f>
        <v>Si</v>
      </c>
      <c r="J78" s="119" t="str">
        <f>VLOOKUP(E78,VIP!$A$2:$O9695,8,FALSE)</f>
        <v>Si</v>
      </c>
      <c r="K78" s="119" t="str">
        <f>VLOOKUP(E78,VIP!$A$2:$O13269,6,0)</f>
        <v>NO</v>
      </c>
      <c r="L78" s="143" t="s">
        <v>2221</v>
      </c>
      <c r="M78" s="117" t="s">
        <v>2458</v>
      </c>
      <c r="N78" s="117" t="s">
        <v>2465</v>
      </c>
      <c r="O78" s="151" t="s">
        <v>2467</v>
      </c>
      <c r="P78" s="137"/>
      <c r="Q78" s="117" t="s">
        <v>2221</v>
      </c>
    </row>
    <row r="79" spans="1:17" s="99" customFormat="1" ht="18" x14ac:dyDescent="0.25">
      <c r="A79" s="119" t="str">
        <f>VLOOKUP(E79,'LISTADO ATM'!$A$2:$C$900,3,0)</f>
        <v>DISTRITO NACIONAL</v>
      </c>
      <c r="B79" s="132" t="s">
        <v>2663</v>
      </c>
      <c r="C79" s="118">
        <v>44314.443530092591</v>
      </c>
      <c r="D79" s="118" t="s">
        <v>2182</v>
      </c>
      <c r="E79" s="120">
        <v>487</v>
      </c>
      <c r="F79" s="151" t="str">
        <f>VLOOKUP(E79,VIP!$A$2:$O12858,2,0)</f>
        <v>DRBR487</v>
      </c>
      <c r="G79" s="119" t="str">
        <f>VLOOKUP(E79,'LISTADO ATM'!$A$2:$B$899,2,0)</f>
        <v xml:space="preserve">ATM Olé Hainamosa </v>
      </c>
      <c r="H79" s="119" t="str">
        <f>VLOOKUP(E79,VIP!$A$2:$O17779,7,FALSE)</f>
        <v>Si</v>
      </c>
      <c r="I79" s="119" t="str">
        <f>VLOOKUP(E79,VIP!$A$2:$O9744,8,FALSE)</f>
        <v>Si</v>
      </c>
      <c r="J79" s="119" t="str">
        <f>VLOOKUP(E79,VIP!$A$2:$O9694,8,FALSE)</f>
        <v>Si</v>
      </c>
      <c r="K79" s="119" t="str">
        <f>VLOOKUP(E79,VIP!$A$2:$O13268,6,0)</f>
        <v>SI</v>
      </c>
      <c r="L79" s="143" t="s">
        <v>2221</v>
      </c>
      <c r="M79" s="117" t="s">
        <v>2458</v>
      </c>
      <c r="N79" s="117" t="s">
        <v>2465</v>
      </c>
      <c r="O79" s="151" t="s">
        <v>2467</v>
      </c>
      <c r="P79" s="137"/>
      <c r="Q79" s="117" t="s">
        <v>2221</v>
      </c>
    </row>
    <row r="80" spans="1:17" s="99" customFormat="1" ht="18" x14ac:dyDescent="0.25">
      <c r="A80" s="119" t="str">
        <f>VLOOKUP(E80,'LISTADO ATM'!$A$2:$C$900,3,0)</f>
        <v>DISTRITO NACIONAL</v>
      </c>
      <c r="B80" s="132" t="s">
        <v>2662</v>
      </c>
      <c r="C80" s="118">
        <v>44314.444768518515</v>
      </c>
      <c r="D80" s="118" t="s">
        <v>2182</v>
      </c>
      <c r="E80" s="120">
        <v>264</v>
      </c>
      <c r="F80" s="151" t="str">
        <f>VLOOKUP(E80,VIP!$A$2:$O12857,2,0)</f>
        <v>DRBR264</v>
      </c>
      <c r="G80" s="119" t="str">
        <f>VLOOKUP(E80,'LISTADO ATM'!$A$2:$B$899,2,0)</f>
        <v xml:space="preserve">ATM S/M Nacional Independencia </v>
      </c>
      <c r="H80" s="119" t="str">
        <f>VLOOKUP(E80,VIP!$A$2:$O17778,7,FALSE)</f>
        <v>Si</v>
      </c>
      <c r="I80" s="119" t="str">
        <f>VLOOKUP(E80,VIP!$A$2:$O9743,8,FALSE)</f>
        <v>Si</v>
      </c>
      <c r="J80" s="119" t="str">
        <f>VLOOKUP(E80,VIP!$A$2:$O9693,8,FALSE)</f>
        <v>Si</v>
      </c>
      <c r="K80" s="119" t="str">
        <f>VLOOKUP(E80,VIP!$A$2:$O13267,6,0)</f>
        <v>SI</v>
      </c>
      <c r="L80" s="143" t="s">
        <v>2221</v>
      </c>
      <c r="M80" s="117" t="s">
        <v>2458</v>
      </c>
      <c r="N80" s="117" t="s">
        <v>2465</v>
      </c>
      <c r="O80" s="151" t="s">
        <v>2467</v>
      </c>
      <c r="P80" s="137"/>
      <c r="Q80" s="117" t="s">
        <v>2221</v>
      </c>
    </row>
    <row r="81" spans="1:17" s="99" customFormat="1" ht="18" x14ac:dyDescent="0.25">
      <c r="A81" s="119" t="str">
        <f>VLOOKUP(E81,'LISTADO ATM'!$A$2:$C$900,3,0)</f>
        <v>DISTRITO NACIONAL</v>
      </c>
      <c r="B81" s="132" t="s">
        <v>2660</v>
      </c>
      <c r="C81" s="118">
        <v>44314.44872685185</v>
      </c>
      <c r="D81" s="118" t="s">
        <v>2182</v>
      </c>
      <c r="E81" s="120">
        <v>34</v>
      </c>
      <c r="F81" s="151" t="str">
        <f>VLOOKUP(E81,VIP!$A$2:$O12855,2,0)</f>
        <v>DRBR034</v>
      </c>
      <c r="G81" s="119" t="str">
        <f>VLOOKUP(E81,'LISTADO ATM'!$A$2:$B$899,2,0)</f>
        <v xml:space="preserve">ATM Plaza de la Salud </v>
      </c>
      <c r="H81" s="119" t="str">
        <f>VLOOKUP(E81,VIP!$A$2:$O17776,7,FALSE)</f>
        <v>Si</v>
      </c>
      <c r="I81" s="119" t="str">
        <f>VLOOKUP(E81,VIP!$A$2:$O9741,8,FALSE)</f>
        <v>Si</v>
      </c>
      <c r="J81" s="119" t="str">
        <f>VLOOKUP(E81,VIP!$A$2:$O9691,8,FALSE)</f>
        <v>Si</v>
      </c>
      <c r="K81" s="119" t="str">
        <f>VLOOKUP(E81,VIP!$A$2:$O13265,6,0)</f>
        <v>NO</v>
      </c>
      <c r="L81" s="143" t="s">
        <v>2221</v>
      </c>
      <c r="M81" s="117" t="s">
        <v>2458</v>
      </c>
      <c r="N81" s="117" t="s">
        <v>2465</v>
      </c>
      <c r="O81" s="151" t="s">
        <v>2467</v>
      </c>
      <c r="P81" s="137"/>
      <c r="Q81" s="117" t="s">
        <v>2221</v>
      </c>
    </row>
    <row r="82" spans="1:17" s="99" customFormat="1" ht="18" x14ac:dyDescent="0.25">
      <c r="A82" s="119" t="str">
        <f>VLOOKUP(E82,'LISTADO ATM'!$A$2:$C$900,3,0)</f>
        <v>DISTRITO NACIONAL</v>
      </c>
      <c r="B82" s="132" t="s">
        <v>2659</v>
      </c>
      <c r="C82" s="118">
        <v>44314.449513888889</v>
      </c>
      <c r="D82" s="118" t="s">
        <v>2182</v>
      </c>
      <c r="E82" s="120">
        <v>225</v>
      </c>
      <c r="F82" s="151" t="str">
        <f>VLOOKUP(E82,VIP!$A$2:$O12854,2,0)</f>
        <v>DRBR225</v>
      </c>
      <c r="G82" s="119" t="str">
        <f>VLOOKUP(E82,'LISTADO ATM'!$A$2:$B$899,2,0)</f>
        <v xml:space="preserve">ATM S/M Nacional Arroyo Hondo </v>
      </c>
      <c r="H82" s="119" t="str">
        <f>VLOOKUP(E82,VIP!$A$2:$O17775,7,FALSE)</f>
        <v>Si</v>
      </c>
      <c r="I82" s="119" t="str">
        <f>VLOOKUP(E82,VIP!$A$2:$O9740,8,FALSE)</f>
        <v>Si</v>
      </c>
      <c r="J82" s="119" t="str">
        <f>VLOOKUP(E82,VIP!$A$2:$O9690,8,FALSE)</f>
        <v>Si</v>
      </c>
      <c r="K82" s="119" t="str">
        <f>VLOOKUP(E82,VIP!$A$2:$O13264,6,0)</f>
        <v>NO</v>
      </c>
      <c r="L82" s="143" t="s">
        <v>2221</v>
      </c>
      <c r="M82" s="117" t="s">
        <v>2458</v>
      </c>
      <c r="N82" s="117" t="s">
        <v>2465</v>
      </c>
      <c r="O82" s="151" t="s">
        <v>2467</v>
      </c>
      <c r="P82" s="137"/>
      <c r="Q82" s="117" t="s">
        <v>2221</v>
      </c>
    </row>
    <row r="83" spans="1:17" s="99" customFormat="1" ht="18" x14ac:dyDescent="0.25">
      <c r="A83" s="119" t="str">
        <f>VLOOKUP(E83,'LISTADO ATM'!$A$2:$C$900,3,0)</f>
        <v>DISTRITO NACIONAL</v>
      </c>
      <c r="B83" s="132" t="s">
        <v>2657</v>
      </c>
      <c r="C83" s="118">
        <v>44314.458472222221</v>
      </c>
      <c r="D83" s="118" t="s">
        <v>2182</v>
      </c>
      <c r="E83" s="120">
        <v>239</v>
      </c>
      <c r="F83" s="151" t="str">
        <f>VLOOKUP(E83,VIP!$A$2:$O12852,2,0)</f>
        <v>DRBR239</v>
      </c>
      <c r="G83" s="119" t="str">
        <f>VLOOKUP(E83,'LISTADO ATM'!$A$2:$B$899,2,0)</f>
        <v xml:space="preserve">ATM Autobanco Charles de Gaulle </v>
      </c>
      <c r="H83" s="119" t="str">
        <f>VLOOKUP(E83,VIP!$A$2:$O17773,7,FALSE)</f>
        <v>Si</v>
      </c>
      <c r="I83" s="119" t="str">
        <f>VLOOKUP(E83,VIP!$A$2:$O9738,8,FALSE)</f>
        <v>Si</v>
      </c>
      <c r="J83" s="119" t="str">
        <f>VLOOKUP(E83,VIP!$A$2:$O9688,8,FALSE)</f>
        <v>Si</v>
      </c>
      <c r="K83" s="119" t="str">
        <f>VLOOKUP(E83,VIP!$A$2:$O13262,6,0)</f>
        <v>SI</v>
      </c>
      <c r="L83" s="143" t="s">
        <v>2221</v>
      </c>
      <c r="M83" s="117" t="s">
        <v>2458</v>
      </c>
      <c r="N83" s="117" t="s">
        <v>2465</v>
      </c>
      <c r="O83" s="151" t="s">
        <v>2467</v>
      </c>
      <c r="P83" s="137"/>
      <c r="Q83" s="117" t="s">
        <v>2221</v>
      </c>
    </row>
    <row r="84" spans="1:17" s="99" customFormat="1" ht="18" x14ac:dyDescent="0.25">
      <c r="A84" s="119" t="str">
        <f>VLOOKUP(E84,'LISTADO ATM'!$A$2:$C$900,3,0)</f>
        <v>DISTRITO NACIONAL</v>
      </c>
      <c r="B84" s="132" t="s">
        <v>2652</v>
      </c>
      <c r="C84" s="118">
        <v>44314.472673611112</v>
      </c>
      <c r="D84" s="118" t="s">
        <v>2182</v>
      </c>
      <c r="E84" s="120">
        <v>231</v>
      </c>
      <c r="F84" s="151" t="str">
        <f>VLOOKUP(E84,VIP!$A$2:$O12848,2,0)</f>
        <v>DRBR231</v>
      </c>
      <c r="G84" s="119" t="str">
        <f>VLOOKUP(E84,'LISTADO ATM'!$A$2:$B$899,2,0)</f>
        <v xml:space="preserve">ATM Oficina Zona Oriental </v>
      </c>
      <c r="H84" s="119" t="str">
        <f>VLOOKUP(E84,VIP!$A$2:$O17769,7,FALSE)</f>
        <v>Si</v>
      </c>
      <c r="I84" s="119" t="str">
        <f>VLOOKUP(E84,VIP!$A$2:$O9734,8,FALSE)</f>
        <v>Si</v>
      </c>
      <c r="J84" s="119" t="str">
        <f>VLOOKUP(E84,VIP!$A$2:$O9684,8,FALSE)</f>
        <v>Si</v>
      </c>
      <c r="K84" s="119" t="str">
        <f>VLOOKUP(E84,VIP!$A$2:$O13258,6,0)</f>
        <v>SI</v>
      </c>
      <c r="L84" s="143" t="s">
        <v>2221</v>
      </c>
      <c r="M84" s="117" t="s">
        <v>2458</v>
      </c>
      <c r="N84" s="117" t="s">
        <v>2465</v>
      </c>
      <c r="O84" s="151" t="s">
        <v>2467</v>
      </c>
      <c r="P84" s="137"/>
      <c r="Q84" s="117" t="s">
        <v>2221</v>
      </c>
    </row>
    <row r="85" spans="1:17" s="99" customFormat="1" ht="18" x14ac:dyDescent="0.25">
      <c r="A85" s="119" t="str">
        <f>VLOOKUP(E85,'LISTADO ATM'!$A$2:$C$900,3,0)</f>
        <v>DISTRITO NACIONAL</v>
      </c>
      <c r="B85" s="132" t="s">
        <v>2697</v>
      </c>
      <c r="C85" s="118">
        <v>44314.496423611112</v>
      </c>
      <c r="D85" s="118" t="s">
        <v>2182</v>
      </c>
      <c r="E85" s="120">
        <v>640</v>
      </c>
      <c r="F85" s="151" t="str">
        <f>VLOOKUP(E85,VIP!$A$2:$O12889,2,0)</f>
        <v>DRBR640</v>
      </c>
      <c r="G85" s="119" t="str">
        <f>VLOOKUP(E85,'LISTADO ATM'!$A$2:$B$899,2,0)</f>
        <v xml:space="preserve">ATM Ministerio Obras Públicas </v>
      </c>
      <c r="H85" s="119" t="str">
        <f>VLOOKUP(E85,VIP!$A$2:$O17810,7,FALSE)</f>
        <v>Si</v>
      </c>
      <c r="I85" s="119" t="str">
        <f>VLOOKUP(E85,VIP!$A$2:$O9775,8,FALSE)</f>
        <v>Si</v>
      </c>
      <c r="J85" s="119" t="str">
        <f>VLOOKUP(E85,VIP!$A$2:$O9725,8,FALSE)</f>
        <v>Si</v>
      </c>
      <c r="K85" s="119" t="str">
        <f>VLOOKUP(E85,VIP!$A$2:$O13299,6,0)</f>
        <v>NO</v>
      </c>
      <c r="L85" s="143" t="s">
        <v>2221</v>
      </c>
      <c r="M85" s="117" t="s">
        <v>2458</v>
      </c>
      <c r="N85" s="117" t="s">
        <v>2499</v>
      </c>
      <c r="O85" s="151" t="s">
        <v>2467</v>
      </c>
      <c r="P85" s="137"/>
      <c r="Q85" s="117" t="s">
        <v>2221</v>
      </c>
    </row>
    <row r="86" spans="1:17" s="99" customFormat="1" ht="18" x14ac:dyDescent="0.25">
      <c r="A86" s="119" t="str">
        <f>VLOOKUP(E86,'LISTADO ATM'!$A$2:$C$900,3,0)</f>
        <v>SUR</v>
      </c>
      <c r="B86" s="132" t="s">
        <v>2696</v>
      </c>
      <c r="C86" s="118">
        <v>44314.497256944444</v>
      </c>
      <c r="D86" s="118" t="s">
        <v>2182</v>
      </c>
      <c r="E86" s="120">
        <v>5</v>
      </c>
      <c r="F86" s="151" t="str">
        <f>VLOOKUP(E86,VIP!$A$2:$O12888,2,0)</f>
        <v>DRBR005</v>
      </c>
      <c r="G86" s="119" t="str">
        <f>VLOOKUP(E86,'LISTADO ATM'!$A$2:$B$899,2,0)</f>
        <v>ATM Oficina Autoservicio Villa Ofelia (San Juan)</v>
      </c>
      <c r="H86" s="119" t="str">
        <f>VLOOKUP(E86,VIP!$A$2:$O17809,7,FALSE)</f>
        <v>Si</v>
      </c>
      <c r="I86" s="119" t="str">
        <f>VLOOKUP(E86,VIP!$A$2:$O9774,8,FALSE)</f>
        <v>Si</v>
      </c>
      <c r="J86" s="119" t="str">
        <f>VLOOKUP(E86,VIP!$A$2:$O9724,8,FALSE)</f>
        <v>Si</v>
      </c>
      <c r="K86" s="119" t="str">
        <f>VLOOKUP(E86,VIP!$A$2:$O13298,6,0)</f>
        <v>NO</v>
      </c>
      <c r="L86" s="143" t="s">
        <v>2221</v>
      </c>
      <c r="M86" s="117" t="s">
        <v>2458</v>
      </c>
      <c r="N86" s="117" t="s">
        <v>2499</v>
      </c>
      <c r="O86" s="151" t="s">
        <v>2467</v>
      </c>
      <c r="P86" s="137"/>
      <c r="Q86" s="117" t="s">
        <v>2221</v>
      </c>
    </row>
    <row r="87" spans="1:17" s="99" customFormat="1" ht="18" x14ac:dyDescent="0.25">
      <c r="A87" s="119" t="str">
        <f>VLOOKUP(E87,'LISTADO ATM'!$A$2:$C$900,3,0)</f>
        <v>DISTRITO NACIONAL</v>
      </c>
      <c r="B87" s="132" t="s">
        <v>2713</v>
      </c>
      <c r="C87" s="118">
        <v>44314.572754629633</v>
      </c>
      <c r="D87" s="118" t="s">
        <v>2182</v>
      </c>
      <c r="E87" s="120">
        <v>517</v>
      </c>
      <c r="F87" s="151" t="str">
        <f>VLOOKUP(E87,VIP!$A$2:$O12882,2,0)</f>
        <v>DRBR517</v>
      </c>
      <c r="G87" s="119" t="str">
        <f>VLOOKUP(E87,'LISTADO ATM'!$A$2:$B$899,2,0)</f>
        <v xml:space="preserve">ATM Autobanco Oficina Sans Soucí </v>
      </c>
      <c r="H87" s="119" t="str">
        <f>VLOOKUP(E87,VIP!$A$2:$O17803,7,FALSE)</f>
        <v>Si</v>
      </c>
      <c r="I87" s="119" t="str">
        <f>VLOOKUP(E87,VIP!$A$2:$O9768,8,FALSE)</f>
        <v>Si</v>
      </c>
      <c r="J87" s="119" t="str">
        <f>VLOOKUP(E87,VIP!$A$2:$O9718,8,FALSE)</f>
        <v>Si</v>
      </c>
      <c r="K87" s="119" t="str">
        <f>VLOOKUP(E87,VIP!$A$2:$O13292,6,0)</f>
        <v>SI</v>
      </c>
      <c r="L87" s="143" t="s">
        <v>2221</v>
      </c>
      <c r="M87" s="117" t="s">
        <v>2458</v>
      </c>
      <c r="N87" s="117" t="s">
        <v>2465</v>
      </c>
      <c r="O87" s="151" t="s">
        <v>2467</v>
      </c>
      <c r="P87" s="137"/>
      <c r="Q87" s="117" t="s">
        <v>2221</v>
      </c>
    </row>
    <row r="88" spans="1:17" s="99" customFormat="1" ht="18" x14ac:dyDescent="0.25">
      <c r="A88" s="119" t="str">
        <f>VLOOKUP(E88,'LISTADO ATM'!$A$2:$C$900,3,0)</f>
        <v>NORTE</v>
      </c>
      <c r="B88" s="132" t="s">
        <v>2712</v>
      </c>
      <c r="C88" s="118">
        <v>44314.574733796297</v>
      </c>
      <c r="D88" s="118" t="s">
        <v>2183</v>
      </c>
      <c r="E88" s="120">
        <v>74</v>
      </c>
      <c r="F88" s="151" t="str">
        <f>VLOOKUP(E88,VIP!$A$2:$O12881,2,0)</f>
        <v>DRBR074</v>
      </c>
      <c r="G88" s="119" t="str">
        <f>VLOOKUP(E88,'LISTADO ATM'!$A$2:$B$899,2,0)</f>
        <v xml:space="preserve">ATM Oficina Sosúa </v>
      </c>
      <c r="H88" s="119" t="str">
        <f>VLOOKUP(E88,VIP!$A$2:$O17802,7,FALSE)</f>
        <v>Si</v>
      </c>
      <c r="I88" s="119" t="str">
        <f>VLOOKUP(E88,VIP!$A$2:$O9767,8,FALSE)</f>
        <v>Si</v>
      </c>
      <c r="J88" s="119" t="str">
        <f>VLOOKUP(E88,VIP!$A$2:$O9717,8,FALSE)</f>
        <v>Si</v>
      </c>
      <c r="K88" s="119" t="str">
        <f>VLOOKUP(E88,VIP!$A$2:$O13291,6,0)</f>
        <v>NO</v>
      </c>
      <c r="L88" s="143" t="s">
        <v>2221</v>
      </c>
      <c r="M88" s="117" t="s">
        <v>2458</v>
      </c>
      <c r="N88" s="117" t="s">
        <v>2465</v>
      </c>
      <c r="O88" s="151" t="s">
        <v>2494</v>
      </c>
      <c r="P88" s="137"/>
      <c r="Q88" s="117" t="s">
        <v>2221</v>
      </c>
    </row>
    <row r="89" spans="1:17" s="99" customFormat="1" ht="18" x14ac:dyDescent="0.25">
      <c r="A89" s="119" t="str">
        <f>VLOOKUP(E89,'LISTADO ATM'!$A$2:$C$900,3,0)</f>
        <v>DISTRITO NACIONAL</v>
      </c>
      <c r="B89" s="132" t="s">
        <v>2711</v>
      </c>
      <c r="C89" s="118">
        <v>44314.579699074071</v>
      </c>
      <c r="D89" s="118" t="s">
        <v>2182</v>
      </c>
      <c r="E89" s="120">
        <v>917</v>
      </c>
      <c r="F89" s="151" t="str">
        <f>VLOOKUP(E89,VIP!$A$2:$O12880,2,0)</f>
        <v>DRBR01B</v>
      </c>
      <c r="G89" s="119" t="str">
        <f>VLOOKUP(E89,'LISTADO ATM'!$A$2:$B$899,2,0)</f>
        <v xml:space="preserve">ATM Oficina Los Mina </v>
      </c>
      <c r="H89" s="119" t="str">
        <f>VLOOKUP(E89,VIP!$A$2:$O17801,7,FALSE)</f>
        <v>Si</v>
      </c>
      <c r="I89" s="119" t="str">
        <f>VLOOKUP(E89,VIP!$A$2:$O9766,8,FALSE)</f>
        <v>Si</v>
      </c>
      <c r="J89" s="119" t="str">
        <f>VLOOKUP(E89,VIP!$A$2:$O9716,8,FALSE)</f>
        <v>Si</v>
      </c>
      <c r="K89" s="119" t="str">
        <f>VLOOKUP(E89,VIP!$A$2:$O13290,6,0)</f>
        <v>NO</v>
      </c>
      <c r="L89" s="143" t="s">
        <v>2221</v>
      </c>
      <c r="M89" s="117" t="s">
        <v>2458</v>
      </c>
      <c r="N89" s="117" t="s">
        <v>2465</v>
      </c>
      <c r="O89" s="151" t="s">
        <v>2467</v>
      </c>
      <c r="P89" s="137"/>
      <c r="Q89" s="117" t="s">
        <v>2221</v>
      </c>
    </row>
    <row r="90" spans="1:17" s="99" customFormat="1" ht="18" x14ac:dyDescent="0.25">
      <c r="A90" s="119" t="str">
        <f>VLOOKUP(E90,'LISTADO ATM'!$A$2:$C$900,3,0)</f>
        <v>DISTRITO NACIONAL</v>
      </c>
      <c r="B90" s="132" t="s">
        <v>2710</v>
      </c>
      <c r="C90" s="118">
        <v>44314.582245370373</v>
      </c>
      <c r="D90" s="118" t="s">
        <v>2182</v>
      </c>
      <c r="E90" s="120">
        <v>10</v>
      </c>
      <c r="F90" s="151" t="str">
        <f>VLOOKUP(E90,VIP!$A$2:$O12879,2,0)</f>
        <v>DRBR010</v>
      </c>
      <c r="G90" s="119" t="str">
        <f>VLOOKUP(E90,'LISTADO ATM'!$A$2:$B$899,2,0)</f>
        <v xml:space="preserve">ATM Ministerio Salud Pública </v>
      </c>
      <c r="H90" s="119" t="str">
        <f>VLOOKUP(E90,VIP!$A$2:$O17800,7,FALSE)</f>
        <v>Si</v>
      </c>
      <c r="I90" s="119" t="str">
        <f>VLOOKUP(E90,VIP!$A$2:$O9765,8,FALSE)</f>
        <v>Si</v>
      </c>
      <c r="J90" s="119" t="str">
        <f>VLOOKUP(E90,VIP!$A$2:$O9715,8,FALSE)</f>
        <v>Si</v>
      </c>
      <c r="K90" s="119" t="str">
        <f>VLOOKUP(E90,VIP!$A$2:$O13289,6,0)</f>
        <v>NO</v>
      </c>
      <c r="L90" s="143" t="s">
        <v>2221</v>
      </c>
      <c r="M90" s="117" t="s">
        <v>2458</v>
      </c>
      <c r="N90" s="117" t="s">
        <v>2465</v>
      </c>
      <c r="O90" s="151" t="s">
        <v>2467</v>
      </c>
      <c r="P90" s="157"/>
      <c r="Q90" s="117" t="s">
        <v>2221</v>
      </c>
    </row>
    <row r="91" spans="1:17" s="99" customFormat="1" ht="18" x14ac:dyDescent="0.25">
      <c r="A91" s="119" t="str">
        <f>VLOOKUP(E91,'LISTADO ATM'!$A$2:$C$900,3,0)</f>
        <v>DISTRITO NACIONAL</v>
      </c>
      <c r="B91" s="132" t="s">
        <v>2709</v>
      </c>
      <c r="C91" s="118">
        <v>44314.584328703706</v>
      </c>
      <c r="D91" s="118" t="s">
        <v>2182</v>
      </c>
      <c r="E91" s="120">
        <v>473</v>
      </c>
      <c r="F91" s="151" t="str">
        <f>VLOOKUP(E91,VIP!$A$2:$O12878,2,0)</f>
        <v>DRBR473</v>
      </c>
      <c r="G91" s="119" t="str">
        <f>VLOOKUP(E91,'LISTADO ATM'!$A$2:$B$899,2,0)</f>
        <v xml:space="preserve">ATM Oficina Carrefour II </v>
      </c>
      <c r="H91" s="119" t="str">
        <f>VLOOKUP(E91,VIP!$A$2:$O17799,7,FALSE)</f>
        <v>Si</v>
      </c>
      <c r="I91" s="119" t="str">
        <f>VLOOKUP(E91,VIP!$A$2:$O9764,8,FALSE)</f>
        <v>Si</v>
      </c>
      <c r="J91" s="119" t="str">
        <f>VLOOKUP(E91,VIP!$A$2:$O9714,8,FALSE)</f>
        <v>Si</v>
      </c>
      <c r="K91" s="119" t="str">
        <f>VLOOKUP(E91,VIP!$A$2:$O13288,6,0)</f>
        <v>NO</v>
      </c>
      <c r="L91" s="143" t="s">
        <v>2221</v>
      </c>
      <c r="M91" s="117" t="s">
        <v>2458</v>
      </c>
      <c r="N91" s="117" t="s">
        <v>2465</v>
      </c>
      <c r="O91" s="151" t="s">
        <v>2467</v>
      </c>
      <c r="P91" s="157"/>
      <c r="Q91" s="117" t="s">
        <v>2221</v>
      </c>
    </row>
    <row r="92" spans="1:17" s="99" customFormat="1" ht="18" x14ac:dyDescent="0.25">
      <c r="A92" s="119" t="str">
        <f>VLOOKUP(E92,'LISTADO ATM'!$A$2:$C$900,3,0)</f>
        <v>ESTE</v>
      </c>
      <c r="B92" s="132" t="s">
        <v>2707</v>
      </c>
      <c r="C92" s="118">
        <v>44314.592152777775</v>
      </c>
      <c r="D92" s="118" t="s">
        <v>2182</v>
      </c>
      <c r="E92" s="120">
        <v>519</v>
      </c>
      <c r="F92" s="151" t="str">
        <f>VLOOKUP(E92,VIP!$A$2:$O12876,2,0)</f>
        <v>DRBR519</v>
      </c>
      <c r="G92" s="119" t="str">
        <f>VLOOKUP(E92,'LISTADO ATM'!$A$2:$B$899,2,0)</f>
        <v xml:space="preserve">ATM Plaza Estrella (Bávaro) </v>
      </c>
      <c r="H92" s="119" t="str">
        <f>VLOOKUP(E92,VIP!$A$2:$O17797,7,FALSE)</f>
        <v>Si</v>
      </c>
      <c r="I92" s="119" t="str">
        <f>VLOOKUP(E92,VIP!$A$2:$O9762,8,FALSE)</f>
        <v>Si</v>
      </c>
      <c r="J92" s="119" t="str">
        <f>VLOOKUP(E92,VIP!$A$2:$O9712,8,FALSE)</f>
        <v>Si</v>
      </c>
      <c r="K92" s="119" t="str">
        <f>VLOOKUP(E92,VIP!$A$2:$O13286,6,0)</f>
        <v>NO</v>
      </c>
      <c r="L92" s="143" t="s">
        <v>2221</v>
      </c>
      <c r="M92" s="117" t="s">
        <v>2458</v>
      </c>
      <c r="N92" s="117" t="s">
        <v>2465</v>
      </c>
      <c r="O92" s="151" t="s">
        <v>2467</v>
      </c>
      <c r="P92" s="157"/>
      <c r="Q92" s="117" t="s">
        <v>2221</v>
      </c>
    </row>
    <row r="93" spans="1:17" s="99" customFormat="1" ht="18" x14ac:dyDescent="0.25">
      <c r="A93" s="119" t="str">
        <f>VLOOKUP(E93,'LISTADO ATM'!$A$2:$C$900,3,0)</f>
        <v>DISTRITO NACIONAL</v>
      </c>
      <c r="B93" s="132" t="s">
        <v>2586</v>
      </c>
      <c r="C93" s="118">
        <v>44312.675127314818</v>
      </c>
      <c r="D93" s="118" t="s">
        <v>2182</v>
      </c>
      <c r="E93" s="120">
        <v>929</v>
      </c>
      <c r="F93" s="151" t="str">
        <f>VLOOKUP(E93,VIP!$A$2:$O12878,2,0)</f>
        <v>DRBR929</v>
      </c>
      <c r="G93" s="119" t="str">
        <f>VLOOKUP(E93,'LISTADO ATM'!$A$2:$B$899,2,0)</f>
        <v>ATM Autoservicio Nacional El Conde</v>
      </c>
      <c r="H93" s="119" t="str">
        <f>VLOOKUP(E93,VIP!$A$2:$O17799,7,FALSE)</f>
        <v>Si</v>
      </c>
      <c r="I93" s="119" t="str">
        <f>VLOOKUP(E93,VIP!$A$2:$O9764,8,FALSE)</f>
        <v>Si</v>
      </c>
      <c r="J93" s="119" t="str">
        <f>VLOOKUP(E93,VIP!$A$2:$O9714,8,FALSE)</f>
        <v>Si</v>
      </c>
      <c r="K93" s="119" t="str">
        <f>VLOOKUP(E93,VIP!$A$2:$O13288,6,0)</f>
        <v>NO</v>
      </c>
      <c r="L93" s="143" t="s">
        <v>2247</v>
      </c>
      <c r="M93" s="117" t="s">
        <v>2458</v>
      </c>
      <c r="N93" s="117" t="s">
        <v>2465</v>
      </c>
      <c r="O93" s="151" t="s">
        <v>2467</v>
      </c>
      <c r="P93" s="137"/>
      <c r="Q93" s="117" t="s">
        <v>2247</v>
      </c>
    </row>
    <row r="94" spans="1:17" s="99" customFormat="1" ht="18" x14ac:dyDescent="0.25">
      <c r="A94" s="119" t="str">
        <f>VLOOKUP(E94,'LISTADO ATM'!$A$2:$C$900,3,0)</f>
        <v>ESTE</v>
      </c>
      <c r="B94" s="132" t="s">
        <v>2642</v>
      </c>
      <c r="C94" s="118">
        <v>44314.16065972222</v>
      </c>
      <c r="D94" s="118" t="s">
        <v>2182</v>
      </c>
      <c r="E94" s="120">
        <v>822</v>
      </c>
      <c r="F94" s="151" t="str">
        <f>VLOOKUP(E94,VIP!$A$2:$O12849,2,0)</f>
        <v>DRBR822</v>
      </c>
      <c r="G94" s="119" t="str">
        <f>VLOOKUP(E94,'LISTADO ATM'!$A$2:$B$899,2,0)</f>
        <v xml:space="preserve">ATM INDUSPALMA </v>
      </c>
      <c r="H94" s="119" t="str">
        <f>VLOOKUP(E94,VIP!$A$2:$O17770,7,FALSE)</f>
        <v>Si</v>
      </c>
      <c r="I94" s="119" t="str">
        <f>VLOOKUP(E94,VIP!$A$2:$O9735,8,FALSE)</f>
        <v>Si</v>
      </c>
      <c r="J94" s="119" t="str">
        <f>VLOOKUP(E94,VIP!$A$2:$O9685,8,FALSE)</f>
        <v>Si</v>
      </c>
      <c r="K94" s="119" t="str">
        <f>VLOOKUP(E94,VIP!$A$2:$O13259,6,0)</f>
        <v>NO</v>
      </c>
      <c r="L94" s="143" t="s">
        <v>2247</v>
      </c>
      <c r="M94" s="117" t="s">
        <v>2458</v>
      </c>
      <c r="N94" s="117" t="s">
        <v>2465</v>
      </c>
      <c r="O94" s="151" t="s">
        <v>2467</v>
      </c>
      <c r="P94" s="137"/>
      <c r="Q94" s="117" t="s">
        <v>2247</v>
      </c>
    </row>
    <row r="95" spans="1:17" s="99" customFormat="1" ht="18" x14ac:dyDescent="0.25">
      <c r="A95" s="119" t="str">
        <f>VLOOKUP(E95,'LISTADO ATM'!$A$2:$C$900,3,0)</f>
        <v>ESTE</v>
      </c>
      <c r="B95" s="132" t="s">
        <v>2668</v>
      </c>
      <c r="C95" s="118">
        <v>44314.425844907404</v>
      </c>
      <c r="D95" s="118" t="s">
        <v>2182</v>
      </c>
      <c r="E95" s="120">
        <v>289</v>
      </c>
      <c r="F95" s="151" t="str">
        <f>VLOOKUP(E95,VIP!$A$2:$O12863,2,0)</f>
        <v>DRBR910</v>
      </c>
      <c r="G95" s="119" t="str">
        <f>VLOOKUP(E95,'LISTADO ATM'!$A$2:$B$899,2,0)</f>
        <v>ATM Oficina Bávaro II</v>
      </c>
      <c r="H95" s="119" t="str">
        <f>VLOOKUP(E95,VIP!$A$2:$O17784,7,FALSE)</f>
        <v>Si</v>
      </c>
      <c r="I95" s="119" t="str">
        <f>VLOOKUP(E95,VIP!$A$2:$O9749,8,FALSE)</f>
        <v>Si</v>
      </c>
      <c r="J95" s="119" t="str">
        <f>VLOOKUP(E95,VIP!$A$2:$O9699,8,FALSE)</f>
        <v>Si</v>
      </c>
      <c r="K95" s="119" t="str">
        <f>VLOOKUP(E95,VIP!$A$2:$O13273,6,0)</f>
        <v>NO</v>
      </c>
      <c r="L95" s="143" t="s">
        <v>2247</v>
      </c>
      <c r="M95" s="117" t="s">
        <v>2458</v>
      </c>
      <c r="N95" s="117" t="s">
        <v>2465</v>
      </c>
      <c r="O95" s="151" t="s">
        <v>2467</v>
      </c>
      <c r="P95" s="137"/>
      <c r="Q95" s="117" t="s">
        <v>2247</v>
      </c>
    </row>
    <row r="96" spans="1:17" s="99" customFormat="1" ht="18" x14ac:dyDescent="0.25">
      <c r="A96" s="119" t="str">
        <f>VLOOKUP(E96,'LISTADO ATM'!$A$2:$C$900,3,0)</f>
        <v>SUR</v>
      </c>
      <c r="B96" s="132" t="s">
        <v>2667</v>
      </c>
      <c r="C96" s="118">
        <v>44314.427094907405</v>
      </c>
      <c r="D96" s="118" t="s">
        <v>2182</v>
      </c>
      <c r="E96" s="120">
        <v>619</v>
      </c>
      <c r="F96" s="151" t="str">
        <f>VLOOKUP(E96,VIP!$A$2:$O12862,2,0)</f>
        <v>DRBR619</v>
      </c>
      <c r="G96" s="119" t="str">
        <f>VLOOKUP(E96,'LISTADO ATM'!$A$2:$B$899,2,0)</f>
        <v xml:space="preserve">ATM Academia P.N. Hatillo (San Cristóbal) </v>
      </c>
      <c r="H96" s="119" t="str">
        <f>VLOOKUP(E96,VIP!$A$2:$O17783,7,FALSE)</f>
        <v>Si</v>
      </c>
      <c r="I96" s="119" t="str">
        <f>VLOOKUP(E96,VIP!$A$2:$O9748,8,FALSE)</f>
        <v>Si</v>
      </c>
      <c r="J96" s="119" t="str">
        <f>VLOOKUP(E96,VIP!$A$2:$O9698,8,FALSE)</f>
        <v>Si</v>
      </c>
      <c r="K96" s="119" t="str">
        <f>VLOOKUP(E96,VIP!$A$2:$O13272,6,0)</f>
        <v>NO</v>
      </c>
      <c r="L96" s="143" t="s">
        <v>2247</v>
      </c>
      <c r="M96" s="117" t="s">
        <v>2458</v>
      </c>
      <c r="N96" s="117" t="s">
        <v>2465</v>
      </c>
      <c r="O96" s="151" t="s">
        <v>2467</v>
      </c>
      <c r="P96" s="137"/>
      <c r="Q96" s="117" t="s">
        <v>2247</v>
      </c>
    </row>
    <row r="97" spans="1:17" s="99" customFormat="1" ht="18" x14ac:dyDescent="0.25">
      <c r="A97" s="119" t="str">
        <f>VLOOKUP(E97,'LISTADO ATM'!$A$2:$C$900,3,0)</f>
        <v>DISTRITO NACIONAL</v>
      </c>
      <c r="B97" s="132" t="s">
        <v>2708</v>
      </c>
      <c r="C97" s="118">
        <v>44314.587997685187</v>
      </c>
      <c r="D97" s="118" t="s">
        <v>2182</v>
      </c>
      <c r="E97" s="120">
        <v>793</v>
      </c>
      <c r="F97" s="151" t="str">
        <f>VLOOKUP(E97,VIP!$A$2:$O12877,2,0)</f>
        <v>DRBR793</v>
      </c>
      <c r="G97" s="119" t="str">
        <f>VLOOKUP(E97,'LISTADO ATM'!$A$2:$B$899,2,0)</f>
        <v xml:space="preserve">ATM Centro de Caja Agora Mall </v>
      </c>
      <c r="H97" s="119" t="str">
        <f>VLOOKUP(E97,VIP!$A$2:$O17798,7,FALSE)</f>
        <v>Si</v>
      </c>
      <c r="I97" s="119" t="str">
        <f>VLOOKUP(E97,VIP!$A$2:$O9763,8,FALSE)</f>
        <v>Si</v>
      </c>
      <c r="J97" s="119" t="str">
        <f>VLOOKUP(E97,VIP!$A$2:$O9713,8,FALSE)</f>
        <v>Si</v>
      </c>
      <c r="K97" s="119" t="str">
        <f>VLOOKUP(E97,VIP!$A$2:$O13287,6,0)</f>
        <v>NO</v>
      </c>
      <c r="L97" s="143" t="s">
        <v>2247</v>
      </c>
      <c r="M97" s="117" t="s">
        <v>2458</v>
      </c>
      <c r="N97" s="117" t="s">
        <v>2465</v>
      </c>
      <c r="O97" s="151" t="s">
        <v>2467</v>
      </c>
      <c r="P97" s="137"/>
      <c r="Q97" s="117" t="s">
        <v>2247</v>
      </c>
    </row>
    <row r="98" spans="1:17" s="99" customFormat="1" ht="18" x14ac:dyDescent="0.25">
      <c r="A98" s="119" t="str">
        <f>VLOOKUP(E98,'LISTADO ATM'!$A$2:$C$900,3,0)</f>
        <v>DISTRITO NACIONAL</v>
      </c>
      <c r="B98" s="132" t="s">
        <v>2703</v>
      </c>
      <c r="C98" s="118">
        <v>44314.620243055557</v>
      </c>
      <c r="D98" s="118" t="s">
        <v>2182</v>
      </c>
      <c r="E98" s="120">
        <v>908</v>
      </c>
      <c r="F98" s="151" t="str">
        <f>VLOOKUP(E98,VIP!$A$2:$O12872,2,0)</f>
        <v>DRBR16D</v>
      </c>
      <c r="G98" s="119" t="str">
        <f>VLOOKUP(E98,'LISTADO ATM'!$A$2:$B$899,2,0)</f>
        <v xml:space="preserve">ATM Oficina Plaza Botánika </v>
      </c>
      <c r="H98" s="119" t="str">
        <f>VLOOKUP(E98,VIP!$A$2:$O17793,7,FALSE)</f>
        <v>Si</v>
      </c>
      <c r="I98" s="119" t="str">
        <f>VLOOKUP(E98,VIP!$A$2:$O9758,8,FALSE)</f>
        <v>Si</v>
      </c>
      <c r="J98" s="119" t="str">
        <f>VLOOKUP(E98,VIP!$A$2:$O9708,8,FALSE)</f>
        <v>Si</v>
      </c>
      <c r="K98" s="119" t="str">
        <f>VLOOKUP(E98,VIP!$A$2:$O13282,6,0)</f>
        <v>NO</v>
      </c>
      <c r="L98" s="143" t="s">
        <v>2247</v>
      </c>
      <c r="M98" s="117" t="s">
        <v>2458</v>
      </c>
      <c r="N98" s="117" t="s">
        <v>2465</v>
      </c>
      <c r="O98" s="151" t="s">
        <v>2467</v>
      </c>
      <c r="P98" s="137"/>
      <c r="Q98" s="117" t="s">
        <v>2247</v>
      </c>
    </row>
    <row r="99" spans="1:17" s="99" customFormat="1" ht="18" x14ac:dyDescent="0.25">
      <c r="A99" s="119" t="str">
        <f>VLOOKUP(E99,'LISTADO ATM'!$A$2:$C$900,3,0)</f>
        <v>DISTRITO NACIONAL</v>
      </c>
      <c r="B99" s="132" t="s">
        <v>2616</v>
      </c>
      <c r="C99" s="118">
        <v>44313.655486111114</v>
      </c>
      <c r="D99" s="118" t="s">
        <v>2485</v>
      </c>
      <c r="E99" s="120">
        <v>545</v>
      </c>
      <c r="F99" s="151" t="str">
        <f>VLOOKUP(E99,VIP!$A$2:$O12929,2,0)</f>
        <v>DRBR995</v>
      </c>
      <c r="G99" s="119" t="str">
        <f>VLOOKUP(E99,'LISTADO ATM'!$A$2:$B$899,2,0)</f>
        <v xml:space="preserve">ATM Oficina Isabel La Católica II  </v>
      </c>
      <c r="H99" s="119" t="str">
        <f>VLOOKUP(E99,VIP!$A$2:$O17850,7,FALSE)</f>
        <v>Si</v>
      </c>
      <c r="I99" s="119" t="str">
        <f>VLOOKUP(E99,VIP!$A$2:$O9815,8,FALSE)</f>
        <v>Si</v>
      </c>
      <c r="J99" s="119" t="str">
        <f>VLOOKUP(E99,VIP!$A$2:$O9765,8,FALSE)</f>
        <v>Si</v>
      </c>
      <c r="K99" s="119" t="str">
        <f>VLOOKUP(E99,VIP!$A$2:$O13339,6,0)</f>
        <v>NO</v>
      </c>
      <c r="L99" s="143" t="s">
        <v>2517</v>
      </c>
      <c r="M99" s="117" t="s">
        <v>2458</v>
      </c>
      <c r="N99" s="117" t="s">
        <v>2465</v>
      </c>
      <c r="O99" s="151" t="s">
        <v>2486</v>
      </c>
      <c r="P99" s="137"/>
      <c r="Q99" s="117" t="s">
        <v>2517</v>
      </c>
    </row>
    <row r="100" spans="1:17" s="99" customFormat="1" ht="18" x14ac:dyDescent="0.25">
      <c r="A100" s="119" t="str">
        <f>VLOOKUP(E100,'LISTADO ATM'!$A$2:$C$900,3,0)</f>
        <v>DISTRITO NACIONAL</v>
      </c>
      <c r="B100" s="132" t="s">
        <v>2690</v>
      </c>
      <c r="C100" s="118">
        <v>44314.508460648147</v>
      </c>
      <c r="D100" s="118" t="s">
        <v>2485</v>
      </c>
      <c r="E100" s="120">
        <v>686</v>
      </c>
      <c r="F100" s="151" t="str">
        <f>VLOOKUP(E100,VIP!$A$2:$O12882,2,0)</f>
        <v>DRBR686</v>
      </c>
      <c r="G100" s="119" t="str">
        <f>VLOOKUP(E100,'LISTADO ATM'!$A$2:$B$899,2,0)</f>
        <v>ATM Autoservicio Oficina Máximo Gómez</v>
      </c>
      <c r="H100" s="119" t="str">
        <f>VLOOKUP(E100,VIP!$A$2:$O17803,7,FALSE)</f>
        <v>Si</v>
      </c>
      <c r="I100" s="119" t="str">
        <f>VLOOKUP(E100,VIP!$A$2:$O9768,8,FALSE)</f>
        <v>Si</v>
      </c>
      <c r="J100" s="119" t="str">
        <f>VLOOKUP(E100,VIP!$A$2:$O9718,8,FALSE)</f>
        <v>Si</v>
      </c>
      <c r="K100" s="119" t="str">
        <f>VLOOKUP(E100,VIP!$A$2:$O13292,6,0)</f>
        <v>NO</v>
      </c>
      <c r="L100" s="143" t="s">
        <v>2517</v>
      </c>
      <c r="M100" s="117" t="s">
        <v>2458</v>
      </c>
      <c r="N100" s="117" t="s">
        <v>2465</v>
      </c>
      <c r="O100" s="151" t="s">
        <v>2486</v>
      </c>
      <c r="P100" s="137"/>
      <c r="Q100" s="117" t="s">
        <v>2517</v>
      </c>
    </row>
    <row r="101" spans="1:17" s="99" customFormat="1" ht="18" x14ac:dyDescent="0.25">
      <c r="A101" s="119" t="str">
        <f>VLOOKUP(E101,'LISTADO ATM'!$A$2:$C$900,3,0)</f>
        <v>DISTRITO NACIONAL</v>
      </c>
      <c r="B101" s="132" t="s">
        <v>2593</v>
      </c>
      <c r="C101" s="118">
        <v>44313.355057870373</v>
      </c>
      <c r="D101" s="118" t="s">
        <v>2461</v>
      </c>
      <c r="E101" s="120">
        <v>908</v>
      </c>
      <c r="F101" s="151" t="str">
        <f>VLOOKUP(E101,VIP!$A$2:$O12895,2,0)</f>
        <v>DRBR16D</v>
      </c>
      <c r="G101" s="119" t="str">
        <f>VLOOKUP(E101,'LISTADO ATM'!$A$2:$B$899,2,0)</f>
        <v xml:space="preserve">ATM Oficina Plaza Botánika </v>
      </c>
      <c r="H101" s="119" t="str">
        <f>VLOOKUP(E101,VIP!$A$2:$O17816,7,FALSE)</f>
        <v>Si</v>
      </c>
      <c r="I101" s="119" t="str">
        <f>VLOOKUP(E101,VIP!$A$2:$O9781,8,FALSE)</f>
        <v>Si</v>
      </c>
      <c r="J101" s="119" t="str">
        <f>VLOOKUP(E101,VIP!$A$2:$O9731,8,FALSE)</f>
        <v>Si</v>
      </c>
      <c r="K101" s="119" t="str">
        <f>VLOOKUP(E101,VIP!$A$2:$O13305,6,0)</f>
        <v>NO</v>
      </c>
      <c r="L101" s="143" t="s">
        <v>2452</v>
      </c>
      <c r="M101" s="117" t="s">
        <v>2458</v>
      </c>
      <c r="N101" s="117" t="s">
        <v>2465</v>
      </c>
      <c r="O101" s="151" t="s">
        <v>2466</v>
      </c>
      <c r="P101" s="137"/>
      <c r="Q101" s="117" t="s">
        <v>2452</v>
      </c>
    </row>
    <row r="102" spans="1:17" s="99" customFormat="1" ht="18" x14ac:dyDescent="0.25">
      <c r="A102" s="119" t="str">
        <f>VLOOKUP(E102,'LISTADO ATM'!$A$2:$C$900,3,0)</f>
        <v>DISTRITO NACIONAL</v>
      </c>
      <c r="B102" s="132" t="s">
        <v>2612</v>
      </c>
      <c r="C102" s="118">
        <v>44313.690439814818</v>
      </c>
      <c r="D102" s="118" t="s">
        <v>2461</v>
      </c>
      <c r="E102" s="120">
        <v>577</v>
      </c>
      <c r="F102" s="151" t="str">
        <f>VLOOKUP(E102,VIP!$A$2:$O12923,2,0)</f>
        <v>DRBR173</v>
      </c>
      <c r="G102" s="119" t="str">
        <f>VLOOKUP(E102,'LISTADO ATM'!$A$2:$B$899,2,0)</f>
        <v xml:space="preserve">ATM Olé Ave. Duarte </v>
      </c>
      <c r="H102" s="119" t="str">
        <f>VLOOKUP(E102,VIP!$A$2:$O17844,7,FALSE)</f>
        <v>Si</v>
      </c>
      <c r="I102" s="119" t="str">
        <f>VLOOKUP(E102,VIP!$A$2:$O9809,8,FALSE)</f>
        <v>Si</v>
      </c>
      <c r="J102" s="119" t="str">
        <f>VLOOKUP(E102,VIP!$A$2:$O9759,8,FALSE)</f>
        <v>Si</v>
      </c>
      <c r="K102" s="119" t="str">
        <f>VLOOKUP(E102,VIP!$A$2:$O13333,6,0)</f>
        <v>SI</v>
      </c>
      <c r="L102" s="143" t="s">
        <v>2452</v>
      </c>
      <c r="M102" s="117" t="s">
        <v>2458</v>
      </c>
      <c r="N102" s="117" t="s">
        <v>2465</v>
      </c>
      <c r="O102" s="151" t="s">
        <v>2466</v>
      </c>
      <c r="P102" s="137"/>
      <c r="Q102" s="117" t="s">
        <v>2452</v>
      </c>
    </row>
    <row r="103" spans="1:17" s="99" customFormat="1" ht="18" x14ac:dyDescent="0.25">
      <c r="A103" s="119" t="str">
        <f>VLOOKUP(E103,'LISTADO ATM'!$A$2:$C$900,3,0)</f>
        <v>DISTRITO NACIONAL</v>
      </c>
      <c r="B103" s="132" t="s">
        <v>2656</v>
      </c>
      <c r="C103" s="118">
        <v>44314.466921296298</v>
      </c>
      <c r="D103" s="118" t="s">
        <v>2461</v>
      </c>
      <c r="E103" s="120">
        <v>438</v>
      </c>
      <c r="F103" s="151" t="str">
        <f>VLOOKUP(E103,VIP!$A$2:$O12851,2,0)</f>
        <v>DRBR438</v>
      </c>
      <c r="G103" s="119" t="str">
        <f>VLOOKUP(E103,'LISTADO ATM'!$A$2:$B$899,2,0)</f>
        <v xml:space="preserve">ATM Autobanco Torre IV </v>
      </c>
      <c r="H103" s="119" t="str">
        <f>VLOOKUP(E103,VIP!$A$2:$O17772,7,FALSE)</f>
        <v>Si</v>
      </c>
      <c r="I103" s="119" t="str">
        <f>VLOOKUP(E103,VIP!$A$2:$O9737,8,FALSE)</f>
        <v>Si</v>
      </c>
      <c r="J103" s="119" t="str">
        <f>VLOOKUP(E103,VIP!$A$2:$O9687,8,FALSE)</f>
        <v>Si</v>
      </c>
      <c r="K103" s="119" t="str">
        <f>VLOOKUP(E103,VIP!$A$2:$O13261,6,0)</f>
        <v>SI</v>
      </c>
      <c r="L103" s="143" t="s">
        <v>2452</v>
      </c>
      <c r="M103" s="117" t="s">
        <v>2458</v>
      </c>
      <c r="N103" s="117" t="s">
        <v>2465</v>
      </c>
      <c r="O103" s="151" t="s">
        <v>2466</v>
      </c>
      <c r="P103" s="137"/>
      <c r="Q103" s="117" t="s">
        <v>2452</v>
      </c>
    </row>
    <row r="104" spans="1:17" s="99" customFormat="1" ht="18" x14ac:dyDescent="0.25">
      <c r="A104" s="119" t="str">
        <f>VLOOKUP(E104,'LISTADO ATM'!$A$2:$C$900,3,0)</f>
        <v>DISTRITO NACIONAL</v>
      </c>
      <c r="B104" s="132" t="s">
        <v>2689</v>
      </c>
      <c r="C104" s="118">
        <v>44314.515532407408</v>
      </c>
      <c r="D104" s="118" t="s">
        <v>2461</v>
      </c>
      <c r="E104" s="120">
        <v>578</v>
      </c>
      <c r="F104" s="151" t="str">
        <f>VLOOKUP(E104,VIP!$A$2:$O12881,2,0)</f>
        <v>DRBR324</v>
      </c>
      <c r="G104" s="119" t="str">
        <f>VLOOKUP(E104,'LISTADO ATM'!$A$2:$B$899,2,0)</f>
        <v xml:space="preserve">ATM Procuraduría General de la República </v>
      </c>
      <c r="H104" s="119" t="str">
        <f>VLOOKUP(E104,VIP!$A$2:$O17802,7,FALSE)</f>
        <v>Si</v>
      </c>
      <c r="I104" s="119" t="str">
        <f>VLOOKUP(E104,VIP!$A$2:$O9767,8,FALSE)</f>
        <v>No</v>
      </c>
      <c r="J104" s="119" t="str">
        <f>VLOOKUP(E104,VIP!$A$2:$O9717,8,FALSE)</f>
        <v>No</v>
      </c>
      <c r="K104" s="119" t="str">
        <f>VLOOKUP(E104,VIP!$A$2:$O13291,6,0)</f>
        <v>NO</v>
      </c>
      <c r="L104" s="143" t="s">
        <v>2452</v>
      </c>
      <c r="M104" s="117" t="s">
        <v>2458</v>
      </c>
      <c r="N104" s="117" t="s">
        <v>2465</v>
      </c>
      <c r="O104" s="151" t="s">
        <v>2466</v>
      </c>
      <c r="P104" s="137"/>
      <c r="Q104" s="117" t="s">
        <v>2452</v>
      </c>
    </row>
    <row r="105" spans="1:17" s="99" customFormat="1" ht="18" x14ac:dyDescent="0.25">
      <c r="A105" s="119" t="str">
        <f>VLOOKUP(E105,'LISTADO ATM'!$A$2:$C$900,3,0)</f>
        <v>DISTRITO NACIONAL</v>
      </c>
      <c r="B105" s="132" t="s">
        <v>2687</v>
      </c>
      <c r="C105" s="118">
        <v>44314.518969907411</v>
      </c>
      <c r="D105" s="118" t="s">
        <v>2461</v>
      </c>
      <c r="E105" s="120">
        <v>240</v>
      </c>
      <c r="F105" s="151" t="str">
        <f>VLOOKUP(E105,VIP!$A$2:$O12879,2,0)</f>
        <v>DRBR24D</v>
      </c>
      <c r="G105" s="119" t="str">
        <f>VLOOKUP(E105,'LISTADO ATM'!$A$2:$B$899,2,0)</f>
        <v xml:space="preserve">ATM Oficina Carrefour I </v>
      </c>
      <c r="H105" s="119" t="str">
        <f>VLOOKUP(E105,VIP!$A$2:$O17800,7,FALSE)</f>
        <v>Si</v>
      </c>
      <c r="I105" s="119" t="str">
        <f>VLOOKUP(E105,VIP!$A$2:$O9765,8,FALSE)</f>
        <v>Si</v>
      </c>
      <c r="J105" s="119" t="str">
        <f>VLOOKUP(E105,VIP!$A$2:$O9715,8,FALSE)</f>
        <v>Si</v>
      </c>
      <c r="K105" s="119" t="str">
        <f>VLOOKUP(E105,VIP!$A$2:$O13289,6,0)</f>
        <v>SI</v>
      </c>
      <c r="L105" s="143" t="s">
        <v>2452</v>
      </c>
      <c r="M105" s="117" t="s">
        <v>2458</v>
      </c>
      <c r="N105" s="117" t="s">
        <v>2465</v>
      </c>
      <c r="O105" s="151" t="s">
        <v>2466</v>
      </c>
      <c r="P105" s="137"/>
      <c r="Q105" s="117" t="s">
        <v>2452</v>
      </c>
    </row>
    <row r="106" spans="1:17" s="99" customFormat="1" ht="18" x14ac:dyDescent="0.25">
      <c r="A106" s="119" t="str">
        <f>VLOOKUP(E106,'LISTADO ATM'!$A$2:$C$900,3,0)</f>
        <v>DISTRITO NACIONAL</v>
      </c>
      <c r="B106" s="132" t="s">
        <v>2684</v>
      </c>
      <c r="C106" s="118">
        <v>44314.531805555554</v>
      </c>
      <c r="D106" s="118" t="s">
        <v>2461</v>
      </c>
      <c r="E106" s="120">
        <v>909</v>
      </c>
      <c r="F106" s="151" t="str">
        <f>VLOOKUP(E106,VIP!$A$2:$O12876,2,0)</f>
        <v>DRBR01A</v>
      </c>
      <c r="G106" s="119" t="str">
        <f>VLOOKUP(E106,'LISTADO ATM'!$A$2:$B$899,2,0)</f>
        <v xml:space="preserve">ATM UNP UASD </v>
      </c>
      <c r="H106" s="119" t="str">
        <f>VLOOKUP(E106,VIP!$A$2:$O17797,7,FALSE)</f>
        <v>Si</v>
      </c>
      <c r="I106" s="119" t="str">
        <f>VLOOKUP(E106,VIP!$A$2:$O9762,8,FALSE)</f>
        <v>Si</v>
      </c>
      <c r="J106" s="119" t="str">
        <f>VLOOKUP(E106,VIP!$A$2:$O9712,8,FALSE)</f>
        <v>Si</v>
      </c>
      <c r="K106" s="119" t="str">
        <f>VLOOKUP(E106,VIP!$A$2:$O13286,6,0)</f>
        <v>SI</v>
      </c>
      <c r="L106" s="143" t="s">
        <v>2452</v>
      </c>
      <c r="M106" s="117" t="s">
        <v>2458</v>
      </c>
      <c r="N106" s="117" t="s">
        <v>2465</v>
      </c>
      <c r="O106" s="151" t="s">
        <v>2466</v>
      </c>
      <c r="P106" s="137"/>
      <c r="Q106" s="117" t="s">
        <v>2452</v>
      </c>
    </row>
    <row r="107" spans="1:17" s="99" customFormat="1" ht="18" x14ac:dyDescent="0.25">
      <c r="A107" s="119" t="str">
        <f>VLOOKUP(E107,'LISTADO ATM'!$A$2:$C$900,3,0)</f>
        <v>SUR</v>
      </c>
      <c r="B107" s="132" t="s">
        <v>2683</v>
      </c>
      <c r="C107" s="118">
        <v>44314.532800925925</v>
      </c>
      <c r="D107" s="118" t="s">
        <v>2461</v>
      </c>
      <c r="E107" s="120">
        <v>537</v>
      </c>
      <c r="F107" s="151" t="str">
        <f>VLOOKUP(E107,VIP!$A$2:$O12875,2,0)</f>
        <v>DRBR537</v>
      </c>
      <c r="G107" s="119" t="str">
        <f>VLOOKUP(E107,'LISTADO ATM'!$A$2:$B$899,2,0)</f>
        <v xml:space="preserve">ATM Estación Texaco Enriquillo (Barahona) </v>
      </c>
      <c r="H107" s="119" t="str">
        <f>VLOOKUP(E107,VIP!$A$2:$O17796,7,FALSE)</f>
        <v>Si</v>
      </c>
      <c r="I107" s="119" t="str">
        <f>VLOOKUP(E107,VIP!$A$2:$O9761,8,FALSE)</f>
        <v>Si</v>
      </c>
      <c r="J107" s="119" t="str">
        <f>VLOOKUP(E107,VIP!$A$2:$O9711,8,FALSE)</f>
        <v>Si</v>
      </c>
      <c r="K107" s="119" t="str">
        <f>VLOOKUP(E107,VIP!$A$2:$O13285,6,0)</f>
        <v>NO</v>
      </c>
      <c r="L107" s="143" t="s">
        <v>2452</v>
      </c>
      <c r="M107" s="117" t="s">
        <v>2458</v>
      </c>
      <c r="N107" s="117" t="s">
        <v>2465</v>
      </c>
      <c r="O107" s="151" t="s">
        <v>2466</v>
      </c>
      <c r="P107" s="137"/>
      <c r="Q107" s="117" t="s">
        <v>2452</v>
      </c>
    </row>
    <row r="108" spans="1:17" s="99" customFormat="1" ht="18" x14ac:dyDescent="0.25">
      <c r="A108" s="119" t="str">
        <f>VLOOKUP(E108,'LISTADO ATM'!$A$2:$C$900,3,0)</f>
        <v>DISTRITO NACIONAL</v>
      </c>
      <c r="B108" s="132" t="s">
        <v>2681</v>
      </c>
      <c r="C108" s="118">
        <v>44314.540706018517</v>
      </c>
      <c r="D108" s="118" t="s">
        <v>2461</v>
      </c>
      <c r="E108" s="120">
        <v>542</v>
      </c>
      <c r="F108" s="151" t="str">
        <f>VLOOKUP(E108,VIP!$A$2:$O12873,2,0)</f>
        <v>DRBR542</v>
      </c>
      <c r="G108" s="119" t="str">
        <f>VLOOKUP(E108,'LISTADO ATM'!$A$2:$B$899,2,0)</f>
        <v>ATM S/M la Cadena Carretera Mella</v>
      </c>
      <c r="H108" s="119" t="str">
        <f>VLOOKUP(E108,VIP!$A$2:$O17794,7,FALSE)</f>
        <v>NO</v>
      </c>
      <c r="I108" s="119" t="str">
        <f>VLOOKUP(E108,VIP!$A$2:$O9759,8,FALSE)</f>
        <v>SI</v>
      </c>
      <c r="J108" s="119" t="str">
        <f>VLOOKUP(E108,VIP!$A$2:$O9709,8,FALSE)</f>
        <v>SI</v>
      </c>
      <c r="K108" s="119" t="str">
        <f>VLOOKUP(E108,VIP!$A$2:$O13283,6,0)</f>
        <v>NO</v>
      </c>
      <c r="L108" s="143" t="s">
        <v>2452</v>
      </c>
      <c r="M108" s="117" t="s">
        <v>2458</v>
      </c>
      <c r="N108" s="117" t="s">
        <v>2465</v>
      </c>
      <c r="O108" s="151" t="s">
        <v>2466</v>
      </c>
      <c r="P108" s="137"/>
      <c r="Q108" s="117" t="s">
        <v>2452</v>
      </c>
    </row>
    <row r="109" spans="1:17" s="99" customFormat="1" ht="18" x14ac:dyDescent="0.25">
      <c r="A109" s="119" t="str">
        <f>VLOOKUP(E109,'LISTADO ATM'!$A$2:$C$900,3,0)</f>
        <v>DISTRITO NACIONAL</v>
      </c>
      <c r="B109" s="132" t="s">
        <v>2702</v>
      </c>
      <c r="C109" s="118">
        <v>44314.621203703704</v>
      </c>
      <c r="D109" s="118" t="s">
        <v>2485</v>
      </c>
      <c r="E109" s="120">
        <v>194</v>
      </c>
      <c r="F109" s="151" t="str">
        <f>VLOOKUP(E109,VIP!$A$2:$O12871,2,0)</f>
        <v>DRBR194</v>
      </c>
      <c r="G109" s="119" t="str">
        <f>VLOOKUP(E109,'LISTADO ATM'!$A$2:$B$899,2,0)</f>
        <v xml:space="preserve">ATM UNP Pantoja </v>
      </c>
      <c r="H109" s="119" t="str">
        <f>VLOOKUP(E109,VIP!$A$2:$O17792,7,FALSE)</f>
        <v>Si</v>
      </c>
      <c r="I109" s="119" t="str">
        <f>VLOOKUP(E109,VIP!$A$2:$O9757,8,FALSE)</f>
        <v>No</v>
      </c>
      <c r="J109" s="119" t="str">
        <f>VLOOKUP(E109,VIP!$A$2:$O9707,8,FALSE)</f>
        <v>No</v>
      </c>
      <c r="K109" s="119" t="str">
        <f>VLOOKUP(E109,VIP!$A$2:$O13281,6,0)</f>
        <v>NO</v>
      </c>
      <c r="L109" s="143" t="s">
        <v>2452</v>
      </c>
      <c r="M109" s="117" t="s">
        <v>2458</v>
      </c>
      <c r="N109" s="117" t="s">
        <v>2465</v>
      </c>
      <c r="O109" s="151" t="s">
        <v>2486</v>
      </c>
      <c r="P109" s="137"/>
      <c r="Q109" s="117" t="s">
        <v>2452</v>
      </c>
    </row>
    <row r="110" spans="1:17" s="99" customFormat="1" ht="18" x14ac:dyDescent="0.25">
      <c r="A110" s="119" t="str">
        <f>VLOOKUP(E110,'LISTADO ATM'!$A$2:$C$900,3,0)</f>
        <v>DISTRITO NACIONAL</v>
      </c>
      <c r="B110" s="132" t="s">
        <v>2700</v>
      </c>
      <c r="C110" s="118">
        <v>44314.480578703704</v>
      </c>
      <c r="D110" s="118" t="s">
        <v>2182</v>
      </c>
      <c r="E110" s="120">
        <v>816</v>
      </c>
      <c r="F110" s="151" t="str">
        <f>VLOOKUP(E110,VIP!$A$2:$O12892,2,0)</f>
        <v>DRBR816</v>
      </c>
      <c r="G110" s="119" t="str">
        <f>VLOOKUP(E110,'LISTADO ATM'!$A$2:$B$899,2,0)</f>
        <v xml:space="preserve">ATM Oficina Pedro Brand </v>
      </c>
      <c r="H110" s="119" t="str">
        <f>VLOOKUP(E110,VIP!$A$2:$O17813,7,FALSE)</f>
        <v>Si</v>
      </c>
      <c r="I110" s="119" t="str">
        <f>VLOOKUP(E110,VIP!$A$2:$O9778,8,FALSE)</f>
        <v>Si</v>
      </c>
      <c r="J110" s="119" t="str">
        <f>VLOOKUP(E110,VIP!$A$2:$O9728,8,FALSE)</f>
        <v>Si</v>
      </c>
      <c r="K110" s="119" t="str">
        <f>VLOOKUP(E110,VIP!$A$2:$O13302,6,0)</f>
        <v>NO</v>
      </c>
      <c r="L110" s="143" t="s">
        <v>2430</v>
      </c>
      <c r="M110" s="117" t="s">
        <v>2458</v>
      </c>
      <c r="N110" s="117" t="s">
        <v>2499</v>
      </c>
      <c r="O110" s="151" t="s">
        <v>2467</v>
      </c>
      <c r="P110" s="137"/>
      <c r="Q110" s="117" t="s">
        <v>2430</v>
      </c>
    </row>
    <row r="111" spans="1:17" s="99" customFormat="1" ht="18" x14ac:dyDescent="0.25">
      <c r="A111" s="119" t="str">
        <f>VLOOKUP(E111,'LISTADO ATM'!$A$2:$C$900,3,0)</f>
        <v>SUR</v>
      </c>
      <c r="B111" s="132" t="s">
        <v>2622</v>
      </c>
      <c r="C111" s="118">
        <v>44313.585416666669</v>
      </c>
      <c r="D111" s="118" t="s">
        <v>2182</v>
      </c>
      <c r="E111" s="120">
        <v>311</v>
      </c>
      <c r="F111" s="151" t="str">
        <f>VLOOKUP(E111,VIP!$A$2:$O12937,2,0)</f>
        <v>DRBR381</v>
      </c>
      <c r="G111" s="119" t="str">
        <f>VLOOKUP(E111,'LISTADO ATM'!$A$2:$B$899,2,0)</f>
        <v>ATM Plaza Eroski</v>
      </c>
      <c r="H111" s="119" t="str">
        <f>VLOOKUP(E111,VIP!$A$2:$O17858,7,FALSE)</f>
        <v>Si</v>
      </c>
      <c r="I111" s="119" t="str">
        <f>VLOOKUP(E111,VIP!$A$2:$O9823,8,FALSE)</f>
        <v>Si</v>
      </c>
      <c r="J111" s="119" t="str">
        <f>VLOOKUP(E111,VIP!$A$2:$O9773,8,FALSE)</f>
        <v>Si</v>
      </c>
      <c r="K111" s="119" t="str">
        <f>VLOOKUP(E111,VIP!$A$2:$O13347,6,0)</f>
        <v>NO</v>
      </c>
      <c r="L111" s="143" t="s">
        <v>2424</v>
      </c>
      <c r="M111" s="117" t="s">
        <v>2458</v>
      </c>
      <c r="N111" s="117" t="s">
        <v>2465</v>
      </c>
      <c r="O111" s="151" t="s">
        <v>2467</v>
      </c>
      <c r="P111" s="137"/>
      <c r="Q111" s="117" t="s">
        <v>2424</v>
      </c>
    </row>
    <row r="112" spans="1:17" s="99" customFormat="1" ht="18" x14ac:dyDescent="0.25">
      <c r="A112" s="119" t="str">
        <f>VLOOKUP(E112,'LISTADO ATM'!$A$2:$C$900,3,0)</f>
        <v>DISTRITO NACIONAL</v>
      </c>
      <c r="B112" s="132" t="s">
        <v>2590</v>
      </c>
      <c r="C112" s="118">
        <v>44312.928263888891</v>
      </c>
      <c r="D112" s="118" t="s">
        <v>2461</v>
      </c>
      <c r="E112" s="120">
        <v>486</v>
      </c>
      <c r="F112" s="151" t="str">
        <f>VLOOKUP(E112,VIP!$A$2:$O12883,2,0)</f>
        <v>DRBR486</v>
      </c>
      <c r="G112" s="119" t="str">
        <f>VLOOKUP(E112,'LISTADO ATM'!$A$2:$B$899,2,0)</f>
        <v xml:space="preserve">ATM Olé La Caleta </v>
      </c>
      <c r="H112" s="119" t="str">
        <f>VLOOKUP(E112,VIP!$A$2:$O17804,7,FALSE)</f>
        <v>Si</v>
      </c>
      <c r="I112" s="119" t="str">
        <f>VLOOKUP(E112,VIP!$A$2:$O9769,8,FALSE)</f>
        <v>Si</v>
      </c>
      <c r="J112" s="119" t="str">
        <f>VLOOKUP(E112,VIP!$A$2:$O9719,8,FALSE)</f>
        <v>Si</v>
      </c>
      <c r="K112" s="119" t="str">
        <f>VLOOKUP(E112,VIP!$A$2:$O13293,6,0)</f>
        <v>NO</v>
      </c>
      <c r="L112" s="143" t="s">
        <v>2421</v>
      </c>
      <c r="M112" s="117" t="s">
        <v>2458</v>
      </c>
      <c r="N112" s="117" t="s">
        <v>2465</v>
      </c>
      <c r="O112" s="151" t="s">
        <v>2466</v>
      </c>
      <c r="P112" s="137"/>
      <c r="Q112" s="117" t="s">
        <v>2421</v>
      </c>
    </row>
    <row r="113" spans="1:17" s="99" customFormat="1" ht="18" x14ac:dyDescent="0.25">
      <c r="A113" s="119" t="str">
        <f>VLOOKUP(E113,'LISTADO ATM'!$A$2:$C$900,3,0)</f>
        <v>DISTRITO NACIONAL</v>
      </c>
      <c r="B113" s="132" t="s">
        <v>2614</v>
      </c>
      <c r="C113" s="118">
        <v>44313.676921296297</v>
      </c>
      <c r="D113" s="118" t="s">
        <v>2485</v>
      </c>
      <c r="E113" s="120">
        <v>24</v>
      </c>
      <c r="F113" s="151" t="str">
        <f>VLOOKUP(E113,VIP!$A$2:$O12925,2,0)</f>
        <v>DRBR024</v>
      </c>
      <c r="G113" s="119" t="str">
        <f>VLOOKUP(E113,'LISTADO ATM'!$A$2:$B$899,2,0)</f>
        <v xml:space="preserve">ATM Oficina Eusebio Manzueta </v>
      </c>
      <c r="H113" s="119" t="str">
        <f>VLOOKUP(E113,VIP!$A$2:$O17846,7,FALSE)</f>
        <v>No</v>
      </c>
      <c r="I113" s="119" t="str">
        <f>VLOOKUP(E113,VIP!$A$2:$O9811,8,FALSE)</f>
        <v>No</v>
      </c>
      <c r="J113" s="119" t="str">
        <f>VLOOKUP(E113,VIP!$A$2:$O9761,8,FALSE)</f>
        <v>No</v>
      </c>
      <c r="K113" s="119" t="str">
        <f>VLOOKUP(E113,VIP!$A$2:$O13335,6,0)</f>
        <v>NO</v>
      </c>
      <c r="L113" s="143" t="s">
        <v>2421</v>
      </c>
      <c r="M113" s="117" t="s">
        <v>2458</v>
      </c>
      <c r="N113" s="117" t="s">
        <v>2465</v>
      </c>
      <c r="O113" s="151" t="s">
        <v>2579</v>
      </c>
      <c r="P113" s="137"/>
      <c r="Q113" s="117" t="s">
        <v>2421</v>
      </c>
    </row>
    <row r="114" spans="1:17" s="99" customFormat="1" ht="18" x14ac:dyDescent="0.25">
      <c r="A114" s="119" t="str">
        <f>VLOOKUP(E114,'LISTADO ATM'!$A$2:$C$900,3,0)</f>
        <v>SUR</v>
      </c>
      <c r="B114" s="132" t="s">
        <v>2611</v>
      </c>
      <c r="C114" s="118">
        <v>44313.6950462963</v>
      </c>
      <c r="D114" s="118" t="s">
        <v>2461</v>
      </c>
      <c r="E114" s="120">
        <v>750</v>
      </c>
      <c r="F114" s="151" t="str">
        <f>VLOOKUP(E114,VIP!$A$2:$O12922,2,0)</f>
        <v>DRBR265</v>
      </c>
      <c r="G114" s="119" t="str">
        <f>VLOOKUP(E114,'LISTADO ATM'!$A$2:$B$899,2,0)</f>
        <v xml:space="preserve">ATM UNP Duvergé </v>
      </c>
      <c r="H114" s="119" t="str">
        <f>VLOOKUP(E114,VIP!$A$2:$O17843,7,FALSE)</f>
        <v>Si</v>
      </c>
      <c r="I114" s="119" t="str">
        <f>VLOOKUP(E114,VIP!$A$2:$O9808,8,FALSE)</f>
        <v>Si</v>
      </c>
      <c r="J114" s="119" t="str">
        <f>VLOOKUP(E114,VIP!$A$2:$O9758,8,FALSE)</f>
        <v>Si</v>
      </c>
      <c r="K114" s="119" t="str">
        <f>VLOOKUP(E114,VIP!$A$2:$O13332,6,0)</f>
        <v>SI</v>
      </c>
      <c r="L114" s="143" t="s">
        <v>2421</v>
      </c>
      <c r="M114" s="117" t="s">
        <v>2458</v>
      </c>
      <c r="N114" s="117" t="s">
        <v>2465</v>
      </c>
      <c r="O114" s="151" t="s">
        <v>2466</v>
      </c>
      <c r="P114" s="137"/>
      <c r="Q114" s="117" t="s">
        <v>2421</v>
      </c>
    </row>
    <row r="115" spans="1:17" s="99" customFormat="1" ht="18" x14ac:dyDescent="0.25">
      <c r="A115" s="119" t="str">
        <f>VLOOKUP(E115,'LISTADO ATM'!$A$2:$C$900,3,0)</f>
        <v>SUR</v>
      </c>
      <c r="B115" s="132" t="s">
        <v>2630</v>
      </c>
      <c r="C115" s="118">
        <v>44313.848240740743</v>
      </c>
      <c r="D115" s="118" t="s">
        <v>2461</v>
      </c>
      <c r="E115" s="120">
        <v>403</v>
      </c>
      <c r="F115" s="151" t="str">
        <f>VLOOKUP(E115,VIP!$A$2:$O12916,2,0)</f>
        <v>DRBR403</v>
      </c>
      <c r="G115" s="119" t="str">
        <f>VLOOKUP(E115,'LISTADO ATM'!$A$2:$B$899,2,0)</f>
        <v xml:space="preserve">ATM Oficina Vicente Noble </v>
      </c>
      <c r="H115" s="119" t="str">
        <f>VLOOKUP(E115,VIP!$A$2:$O17837,7,FALSE)</f>
        <v>Si</v>
      </c>
      <c r="I115" s="119" t="str">
        <f>VLOOKUP(E115,VIP!$A$2:$O9802,8,FALSE)</f>
        <v>Si</v>
      </c>
      <c r="J115" s="119" t="str">
        <f>VLOOKUP(E115,VIP!$A$2:$O9752,8,FALSE)</f>
        <v>Si</v>
      </c>
      <c r="K115" s="119" t="str">
        <f>VLOOKUP(E115,VIP!$A$2:$O13326,6,0)</f>
        <v>NO</v>
      </c>
      <c r="L115" s="143" t="s">
        <v>2421</v>
      </c>
      <c r="M115" s="117" t="s">
        <v>2458</v>
      </c>
      <c r="N115" s="117" t="s">
        <v>2465</v>
      </c>
      <c r="O115" s="151" t="s">
        <v>2466</v>
      </c>
      <c r="P115" s="137"/>
      <c r="Q115" s="117" t="s">
        <v>2421</v>
      </c>
    </row>
    <row r="116" spans="1:17" s="99" customFormat="1" ht="18" x14ac:dyDescent="0.25">
      <c r="A116" s="119" t="str">
        <f>VLOOKUP(E116,'LISTADO ATM'!$A$2:$C$900,3,0)</f>
        <v>NORTE</v>
      </c>
      <c r="B116" s="132" t="s">
        <v>2650</v>
      </c>
      <c r="C116" s="118">
        <v>44314.31994212963</v>
      </c>
      <c r="D116" s="118" t="s">
        <v>2485</v>
      </c>
      <c r="E116" s="120">
        <v>712</v>
      </c>
      <c r="F116" s="151" t="str">
        <f>VLOOKUP(E116,VIP!$A$2:$O12853,2,0)</f>
        <v>DRBR128</v>
      </c>
      <c r="G116" s="119" t="str">
        <f>VLOOKUP(E116,'LISTADO ATM'!$A$2:$B$899,2,0)</f>
        <v xml:space="preserve">ATM Oficina Imbert </v>
      </c>
      <c r="H116" s="119" t="str">
        <f>VLOOKUP(E116,VIP!$A$2:$O17774,7,FALSE)</f>
        <v>Si</v>
      </c>
      <c r="I116" s="119" t="str">
        <f>VLOOKUP(E116,VIP!$A$2:$O9739,8,FALSE)</f>
        <v>Si</v>
      </c>
      <c r="J116" s="119" t="str">
        <f>VLOOKUP(E116,VIP!$A$2:$O9689,8,FALSE)</f>
        <v>Si</v>
      </c>
      <c r="K116" s="119" t="str">
        <f>VLOOKUP(E116,VIP!$A$2:$O13263,6,0)</f>
        <v>SI</v>
      </c>
      <c r="L116" s="143" t="s">
        <v>2421</v>
      </c>
      <c r="M116" s="117" t="s">
        <v>2458</v>
      </c>
      <c r="N116" s="117" t="s">
        <v>2465</v>
      </c>
      <c r="O116" s="151" t="s">
        <v>2486</v>
      </c>
      <c r="P116" s="137"/>
      <c r="Q116" s="117" t="s">
        <v>2421</v>
      </c>
    </row>
    <row r="117" spans="1:17" s="99" customFormat="1" ht="18" x14ac:dyDescent="0.25">
      <c r="A117" s="119" t="str">
        <f>VLOOKUP(E117,'LISTADO ATM'!$A$2:$C$900,3,0)</f>
        <v>SUR</v>
      </c>
      <c r="B117" s="132" t="s">
        <v>2648</v>
      </c>
      <c r="C117" s="118">
        <v>44314.341226851851</v>
      </c>
      <c r="D117" s="118" t="s">
        <v>2461</v>
      </c>
      <c r="E117" s="120">
        <v>249</v>
      </c>
      <c r="F117" s="151" t="str">
        <f>VLOOKUP(E117,VIP!$A$2:$O12851,2,0)</f>
        <v>DRBR249</v>
      </c>
      <c r="G117" s="119" t="str">
        <f>VLOOKUP(E117,'LISTADO ATM'!$A$2:$B$899,2,0)</f>
        <v xml:space="preserve">ATM Banco Agrícola Neiba </v>
      </c>
      <c r="H117" s="119" t="str">
        <f>VLOOKUP(E117,VIP!$A$2:$O17772,7,FALSE)</f>
        <v>Si</v>
      </c>
      <c r="I117" s="119" t="str">
        <f>VLOOKUP(E117,VIP!$A$2:$O9737,8,FALSE)</f>
        <v>Si</v>
      </c>
      <c r="J117" s="119" t="str">
        <f>VLOOKUP(E117,VIP!$A$2:$O9687,8,FALSE)</f>
        <v>Si</v>
      </c>
      <c r="K117" s="119" t="str">
        <f>VLOOKUP(E117,VIP!$A$2:$O13261,6,0)</f>
        <v>NO</v>
      </c>
      <c r="L117" s="143" t="s">
        <v>2421</v>
      </c>
      <c r="M117" s="117" t="s">
        <v>2458</v>
      </c>
      <c r="N117" s="117" t="s">
        <v>2465</v>
      </c>
      <c r="O117" s="151" t="s">
        <v>2466</v>
      </c>
      <c r="P117" s="137"/>
      <c r="Q117" s="117" t="s">
        <v>2421</v>
      </c>
    </row>
    <row r="118" spans="1:17" s="99" customFormat="1" ht="18" x14ac:dyDescent="0.25">
      <c r="A118" s="119" t="str">
        <f>VLOOKUP(E118,'LISTADO ATM'!$A$2:$C$900,3,0)</f>
        <v>NORTE</v>
      </c>
      <c r="B118" s="132" t="s">
        <v>2653</v>
      </c>
      <c r="C118" s="118">
        <v>44314.470636574071</v>
      </c>
      <c r="D118" s="118" t="s">
        <v>2654</v>
      </c>
      <c r="E118" s="120">
        <v>728</v>
      </c>
      <c r="F118" s="151" t="str">
        <f>VLOOKUP(E118,VIP!$A$2:$O12849,2,0)</f>
        <v>DRBR051</v>
      </c>
      <c r="G118" s="119" t="str">
        <f>VLOOKUP(E118,'LISTADO ATM'!$A$2:$B$899,2,0)</f>
        <v xml:space="preserve">ATM UNP La Vega Oficina Regional Norcentral </v>
      </c>
      <c r="H118" s="119" t="str">
        <f>VLOOKUP(E118,VIP!$A$2:$O17770,7,FALSE)</f>
        <v>Si</v>
      </c>
      <c r="I118" s="119" t="str">
        <f>VLOOKUP(E118,VIP!$A$2:$O9735,8,FALSE)</f>
        <v>Si</v>
      </c>
      <c r="J118" s="119" t="str">
        <f>VLOOKUP(E118,VIP!$A$2:$O9685,8,FALSE)</f>
        <v>Si</v>
      </c>
      <c r="K118" s="119" t="str">
        <f>VLOOKUP(E118,VIP!$A$2:$O13259,6,0)</f>
        <v>SI</v>
      </c>
      <c r="L118" s="143" t="s">
        <v>2421</v>
      </c>
      <c r="M118" s="117" t="s">
        <v>2458</v>
      </c>
      <c r="N118" s="117" t="s">
        <v>2465</v>
      </c>
      <c r="O118" s="151" t="s">
        <v>2673</v>
      </c>
      <c r="P118" s="137"/>
      <c r="Q118" s="117" t="s">
        <v>2421</v>
      </c>
    </row>
    <row r="119" spans="1:17" s="99" customFormat="1" ht="18" x14ac:dyDescent="0.25">
      <c r="A119" s="119" t="str">
        <f>VLOOKUP(E119,'LISTADO ATM'!$A$2:$C$900,3,0)</f>
        <v>SUR</v>
      </c>
      <c r="B119" s="132" t="s">
        <v>2680</v>
      </c>
      <c r="C119" s="118">
        <v>44314.543229166666</v>
      </c>
      <c r="D119" s="118" t="s">
        <v>2461</v>
      </c>
      <c r="E119" s="120">
        <v>44</v>
      </c>
      <c r="F119" s="151" t="str">
        <f>VLOOKUP(E119,VIP!$A$2:$O12872,2,0)</f>
        <v>DRBR044</v>
      </c>
      <c r="G119" s="119" t="str">
        <f>VLOOKUP(E119,'LISTADO ATM'!$A$2:$B$899,2,0)</f>
        <v xml:space="preserve">ATM Oficina Pedernales </v>
      </c>
      <c r="H119" s="119" t="str">
        <f>VLOOKUP(E119,VIP!$A$2:$O17793,7,FALSE)</f>
        <v>Si</v>
      </c>
      <c r="I119" s="119" t="str">
        <f>VLOOKUP(E119,VIP!$A$2:$O9758,8,FALSE)</f>
        <v>Si</v>
      </c>
      <c r="J119" s="119" t="str">
        <f>VLOOKUP(E119,VIP!$A$2:$O9708,8,FALSE)</f>
        <v>Si</v>
      </c>
      <c r="K119" s="119" t="str">
        <f>VLOOKUP(E119,VIP!$A$2:$O13282,6,0)</f>
        <v>SI</v>
      </c>
      <c r="L119" s="143" t="s">
        <v>2421</v>
      </c>
      <c r="M119" s="117" t="s">
        <v>2458</v>
      </c>
      <c r="N119" s="117" t="s">
        <v>2465</v>
      </c>
      <c r="O119" s="151" t="s">
        <v>2466</v>
      </c>
      <c r="P119" s="137"/>
      <c r="Q119" s="117" t="s">
        <v>2421</v>
      </c>
    </row>
    <row r="120" spans="1:17" s="99" customFormat="1" ht="18" x14ac:dyDescent="0.25">
      <c r="A120" s="119" t="str">
        <f>VLOOKUP(E120,'LISTADO ATM'!$A$2:$C$900,3,0)</f>
        <v>SUR</v>
      </c>
      <c r="B120" s="132" t="s">
        <v>2600</v>
      </c>
      <c r="C120" s="118">
        <v>44313.759756944448</v>
      </c>
      <c r="D120" s="118" t="s">
        <v>2182</v>
      </c>
      <c r="E120" s="120">
        <v>584</v>
      </c>
      <c r="F120" s="151" t="str">
        <f>VLOOKUP(E120,VIP!$A$2:$O12909,2,0)</f>
        <v>DRBR404</v>
      </c>
      <c r="G120" s="119" t="str">
        <f>VLOOKUP(E120,'LISTADO ATM'!$A$2:$B$899,2,0)</f>
        <v xml:space="preserve">ATM Oficina San Cristóbal I </v>
      </c>
      <c r="H120" s="119" t="str">
        <f>VLOOKUP(E120,VIP!$A$2:$O17830,7,FALSE)</f>
        <v>Si</v>
      </c>
      <c r="I120" s="119" t="str">
        <f>VLOOKUP(E120,VIP!$A$2:$O9795,8,FALSE)</f>
        <v>Si</v>
      </c>
      <c r="J120" s="119" t="str">
        <f>VLOOKUP(E120,VIP!$A$2:$O9745,8,FALSE)</f>
        <v>Si</v>
      </c>
      <c r="K120" s="119" t="str">
        <f>VLOOKUP(E120,VIP!$A$2:$O13319,6,0)</f>
        <v>SI</v>
      </c>
      <c r="L120" s="143" t="s">
        <v>2481</v>
      </c>
      <c r="M120" s="117" t="s">
        <v>2458</v>
      </c>
      <c r="N120" s="117" t="s">
        <v>2465</v>
      </c>
      <c r="O120" s="151" t="s">
        <v>2467</v>
      </c>
      <c r="P120" s="137"/>
      <c r="Q120" s="117" t="s">
        <v>2481</v>
      </c>
    </row>
    <row r="121" spans="1:17" s="99" customFormat="1" ht="18" x14ac:dyDescent="0.25">
      <c r="A121" s="119" t="str">
        <f>VLOOKUP(E121,'LISTADO ATM'!$A$2:$C$900,3,0)</f>
        <v>DISTRITO NACIONAL</v>
      </c>
      <c r="B121" s="132" t="s">
        <v>2647</v>
      </c>
      <c r="C121" s="118">
        <v>44314.342372685183</v>
      </c>
      <c r="D121" s="118" t="s">
        <v>2182</v>
      </c>
      <c r="E121" s="120">
        <v>696</v>
      </c>
      <c r="F121" s="151" t="str">
        <f>VLOOKUP(E121,VIP!$A$2:$O12850,2,0)</f>
        <v>DRBR696</v>
      </c>
      <c r="G121" s="119" t="str">
        <f>VLOOKUP(E121,'LISTADO ATM'!$A$2:$B$899,2,0)</f>
        <v>ATM Olé Jacobo Majluta</v>
      </c>
      <c r="H121" s="119" t="str">
        <f>VLOOKUP(E121,VIP!$A$2:$O17771,7,FALSE)</f>
        <v>Si</v>
      </c>
      <c r="I121" s="119" t="str">
        <f>VLOOKUP(E121,VIP!$A$2:$O9736,8,FALSE)</f>
        <v>Si</v>
      </c>
      <c r="J121" s="119" t="str">
        <f>VLOOKUP(E121,VIP!$A$2:$O9686,8,FALSE)</f>
        <v>Si</v>
      </c>
      <c r="K121" s="119" t="str">
        <f>VLOOKUP(E121,VIP!$A$2:$O13260,6,0)</f>
        <v>NO</v>
      </c>
      <c r="L121" s="143" t="s">
        <v>2481</v>
      </c>
      <c r="M121" s="117" t="s">
        <v>2458</v>
      </c>
      <c r="N121" s="117" t="s">
        <v>2465</v>
      </c>
      <c r="O121" s="151" t="s">
        <v>2467</v>
      </c>
      <c r="P121" s="137"/>
      <c r="Q121" s="117" t="s">
        <v>2481</v>
      </c>
    </row>
    <row r="122" spans="1:17" s="99" customFormat="1" ht="18" x14ac:dyDescent="0.25">
      <c r="A122" s="119" t="str">
        <f>VLOOKUP(E122,'LISTADO ATM'!$A$2:$C$900,3,0)</f>
        <v>SUR</v>
      </c>
      <c r="B122" s="132" t="s">
        <v>2699</v>
      </c>
      <c r="C122" s="118">
        <v>44314.493888888886</v>
      </c>
      <c r="D122" s="118" t="s">
        <v>2182</v>
      </c>
      <c r="E122" s="120">
        <v>871</v>
      </c>
      <c r="F122" s="151" t="str">
        <f>VLOOKUP(E122,VIP!$A$2:$O12891,2,0)</f>
        <v>DRBR871</v>
      </c>
      <c r="G122" s="119" t="str">
        <f>VLOOKUP(E122,'LISTADO ATM'!$A$2:$B$899,2,0)</f>
        <v>ATM Plaza Cultural San Juan</v>
      </c>
      <c r="H122" s="119" t="str">
        <f>VLOOKUP(E122,VIP!$A$2:$O17812,7,FALSE)</f>
        <v>N/A</v>
      </c>
      <c r="I122" s="119" t="str">
        <f>VLOOKUP(E122,VIP!$A$2:$O9777,8,FALSE)</f>
        <v>N/A</v>
      </c>
      <c r="J122" s="119" t="str">
        <f>VLOOKUP(E122,VIP!$A$2:$O9727,8,FALSE)</f>
        <v>N/A</v>
      </c>
      <c r="K122" s="119" t="str">
        <f>VLOOKUP(E122,VIP!$A$2:$O13301,6,0)</f>
        <v>N/A</v>
      </c>
      <c r="L122" s="143" t="s">
        <v>2481</v>
      </c>
      <c r="M122" s="117" t="s">
        <v>2458</v>
      </c>
      <c r="N122" s="117" t="s">
        <v>2499</v>
      </c>
      <c r="O122" s="151" t="s">
        <v>2467</v>
      </c>
      <c r="P122" s="137"/>
      <c r="Q122" s="117" t="s">
        <v>2481</v>
      </c>
    </row>
    <row r="123" spans="1:17" s="99" customFormat="1" ht="18" x14ac:dyDescent="0.25">
      <c r="A123" s="119" t="str">
        <f>VLOOKUP(E123,'LISTADO ATM'!$A$2:$C$900,3,0)</f>
        <v>DISTRITO NACIONAL</v>
      </c>
      <c r="B123" s="132" t="s">
        <v>2695</v>
      </c>
      <c r="C123" s="118">
        <v>44314.498993055553</v>
      </c>
      <c r="D123" s="118" t="s">
        <v>2182</v>
      </c>
      <c r="E123" s="120">
        <v>617</v>
      </c>
      <c r="F123" s="151" t="str">
        <f>VLOOKUP(E123,VIP!$A$2:$O12887,2,0)</f>
        <v>DRBR617</v>
      </c>
      <c r="G123" s="119" t="str">
        <f>VLOOKUP(E123,'LISTADO ATM'!$A$2:$B$899,2,0)</f>
        <v xml:space="preserve">ATM Guardia Presidencial </v>
      </c>
      <c r="H123" s="119" t="str">
        <f>VLOOKUP(E123,VIP!$A$2:$O17808,7,FALSE)</f>
        <v>Si</v>
      </c>
      <c r="I123" s="119" t="str">
        <f>VLOOKUP(E123,VIP!$A$2:$O9773,8,FALSE)</f>
        <v>Si</v>
      </c>
      <c r="J123" s="119" t="str">
        <f>VLOOKUP(E123,VIP!$A$2:$O9723,8,FALSE)</f>
        <v>Si</v>
      </c>
      <c r="K123" s="119" t="str">
        <f>VLOOKUP(E123,VIP!$A$2:$O13297,6,0)</f>
        <v>NO</v>
      </c>
      <c r="L123" s="143" t="s">
        <v>2481</v>
      </c>
      <c r="M123" s="117" t="s">
        <v>2458</v>
      </c>
      <c r="N123" s="117" t="s">
        <v>2499</v>
      </c>
      <c r="O123" s="151" t="s">
        <v>2467</v>
      </c>
      <c r="P123" s="137"/>
      <c r="Q123" s="117" t="s">
        <v>2481</v>
      </c>
    </row>
    <row r="124" spans="1:17" s="99" customFormat="1" ht="18" x14ac:dyDescent="0.25">
      <c r="A124" s="119" t="str">
        <f>VLOOKUP(E124,'LISTADO ATM'!$A$2:$C$900,3,0)</f>
        <v>NORTE</v>
      </c>
      <c r="B124" s="132" t="s">
        <v>2693</v>
      </c>
      <c r="C124" s="118">
        <v>44314.500694444447</v>
      </c>
      <c r="D124" s="118" t="s">
        <v>2183</v>
      </c>
      <c r="E124" s="120">
        <v>538</v>
      </c>
      <c r="F124" s="151" t="str">
        <f>VLOOKUP(E124,VIP!$A$2:$O12885,2,0)</f>
        <v>DRBR538</v>
      </c>
      <c r="G124" s="119" t="str">
        <f>VLOOKUP(E124,'LISTADO ATM'!$A$2:$B$899,2,0)</f>
        <v>ATM  Autoservicio San Fco. Macorís</v>
      </c>
      <c r="H124" s="119" t="str">
        <f>VLOOKUP(E124,VIP!$A$2:$O17806,7,FALSE)</f>
        <v>Si</v>
      </c>
      <c r="I124" s="119" t="str">
        <f>VLOOKUP(E124,VIP!$A$2:$O9771,8,FALSE)</f>
        <v>Si</v>
      </c>
      <c r="J124" s="119" t="str">
        <f>VLOOKUP(E124,VIP!$A$2:$O9721,8,FALSE)</f>
        <v>Si</v>
      </c>
      <c r="K124" s="119" t="str">
        <f>VLOOKUP(E124,VIP!$A$2:$O13295,6,0)</f>
        <v>NO</v>
      </c>
      <c r="L124" s="143" t="s">
        <v>2481</v>
      </c>
      <c r="M124" s="117" t="s">
        <v>2458</v>
      </c>
      <c r="N124" s="117" t="s">
        <v>2465</v>
      </c>
      <c r="O124" s="151" t="s">
        <v>2494</v>
      </c>
      <c r="P124" s="137"/>
      <c r="Q124" s="117" t="s">
        <v>2481</v>
      </c>
    </row>
    <row r="125" spans="1:17" s="99" customFormat="1" ht="18" x14ac:dyDescent="0.25">
      <c r="A125" s="119" t="str">
        <f>VLOOKUP(E125,'LISTADO ATM'!$A$2:$C$900,3,0)</f>
        <v>DISTRITO NACIONAL</v>
      </c>
      <c r="B125" s="132" t="s">
        <v>2691</v>
      </c>
      <c r="C125" s="118">
        <v>44314.502650462964</v>
      </c>
      <c r="D125" s="118" t="s">
        <v>2182</v>
      </c>
      <c r="E125" s="120">
        <v>453</v>
      </c>
      <c r="F125" s="151" t="str">
        <f>VLOOKUP(E125,VIP!$A$2:$O12883,2,0)</f>
        <v>DRBR453</v>
      </c>
      <c r="G125" s="119" t="str">
        <f>VLOOKUP(E125,'LISTADO ATM'!$A$2:$B$899,2,0)</f>
        <v xml:space="preserve">ATM Autobanco Sarasota II </v>
      </c>
      <c r="H125" s="119" t="str">
        <f>VLOOKUP(E125,VIP!$A$2:$O17804,7,FALSE)</f>
        <v>Si</v>
      </c>
      <c r="I125" s="119" t="str">
        <f>VLOOKUP(E125,VIP!$A$2:$O9769,8,FALSE)</f>
        <v>Si</v>
      </c>
      <c r="J125" s="119" t="str">
        <f>VLOOKUP(E125,VIP!$A$2:$O9719,8,FALSE)</f>
        <v>Si</v>
      </c>
      <c r="K125" s="119" t="str">
        <f>VLOOKUP(E125,VIP!$A$2:$O13293,6,0)</f>
        <v>SI</v>
      </c>
      <c r="L125" s="143" t="s">
        <v>2481</v>
      </c>
      <c r="M125" s="117" t="s">
        <v>2458</v>
      </c>
      <c r="N125" s="117" t="s">
        <v>2499</v>
      </c>
      <c r="O125" s="151" t="s">
        <v>2467</v>
      </c>
      <c r="P125" s="137"/>
      <c r="Q125" s="117" t="s">
        <v>2481</v>
      </c>
    </row>
    <row r="126" spans="1:17" s="99" customFormat="1" ht="18" x14ac:dyDescent="0.25">
      <c r="A126" s="119" t="str">
        <f>VLOOKUP(E126,'LISTADO ATM'!$A$2:$C$900,3,0)</f>
        <v>DISTRITO NACIONAL</v>
      </c>
      <c r="B126" s="132" t="s">
        <v>2686</v>
      </c>
      <c r="C126" s="118">
        <v>44314.519918981481</v>
      </c>
      <c r="D126" s="118" t="s">
        <v>2182</v>
      </c>
      <c r="E126" s="120">
        <v>546</v>
      </c>
      <c r="F126" s="151" t="str">
        <f>VLOOKUP(E126,VIP!$A$2:$O12878,2,0)</f>
        <v>DRBR230</v>
      </c>
      <c r="G126" s="119" t="str">
        <f>VLOOKUP(E126,'LISTADO ATM'!$A$2:$B$899,2,0)</f>
        <v xml:space="preserve">ATM ITLA </v>
      </c>
      <c r="H126" s="119" t="str">
        <f>VLOOKUP(E126,VIP!$A$2:$O17799,7,FALSE)</f>
        <v>Si</v>
      </c>
      <c r="I126" s="119" t="str">
        <f>VLOOKUP(E126,VIP!$A$2:$O9764,8,FALSE)</f>
        <v>Si</v>
      </c>
      <c r="J126" s="119" t="str">
        <f>VLOOKUP(E126,VIP!$A$2:$O9714,8,FALSE)</f>
        <v>Si</v>
      </c>
      <c r="K126" s="119" t="str">
        <f>VLOOKUP(E126,VIP!$A$2:$O13288,6,0)</f>
        <v>NO</v>
      </c>
      <c r="L126" s="143" t="s">
        <v>2481</v>
      </c>
      <c r="M126" s="117" t="s">
        <v>2458</v>
      </c>
      <c r="N126" s="117" t="s">
        <v>2499</v>
      </c>
      <c r="O126" s="151" t="s">
        <v>2467</v>
      </c>
      <c r="P126" s="137"/>
      <c r="Q126" s="117" t="s">
        <v>2481</v>
      </c>
    </row>
    <row r="127" spans="1:17" s="99" customFormat="1" ht="18" x14ac:dyDescent="0.25">
      <c r="A127" s="119" t="str">
        <f>VLOOKUP(E127,'LISTADO ATM'!$A$2:$C$900,3,0)</f>
        <v>DISTRITO NACIONAL</v>
      </c>
      <c r="B127" s="132" t="s">
        <v>2706</v>
      </c>
      <c r="C127" s="118">
        <v>44314.595451388886</v>
      </c>
      <c r="D127" s="118" t="s">
        <v>2182</v>
      </c>
      <c r="E127" s="120">
        <v>391</v>
      </c>
      <c r="F127" s="151" t="str">
        <f>VLOOKUP(E127,VIP!$A$2:$O12875,2,0)</f>
        <v>DRBR391</v>
      </c>
      <c r="G127" s="119" t="str">
        <f>VLOOKUP(E127,'LISTADO ATM'!$A$2:$B$899,2,0)</f>
        <v xml:space="preserve">ATM S/M Jumbo Luperón </v>
      </c>
      <c r="H127" s="119" t="str">
        <f>VLOOKUP(E127,VIP!$A$2:$O17796,7,FALSE)</f>
        <v>Si</v>
      </c>
      <c r="I127" s="119" t="str">
        <f>VLOOKUP(E127,VIP!$A$2:$O9761,8,FALSE)</f>
        <v>Si</v>
      </c>
      <c r="J127" s="119" t="str">
        <f>VLOOKUP(E127,VIP!$A$2:$O9711,8,FALSE)</f>
        <v>Si</v>
      </c>
      <c r="K127" s="119" t="str">
        <f>VLOOKUP(E127,VIP!$A$2:$O13285,6,0)</f>
        <v>NO</v>
      </c>
      <c r="L127" s="143" t="s">
        <v>2481</v>
      </c>
      <c r="M127" s="117" t="s">
        <v>2458</v>
      </c>
      <c r="N127" s="117" t="s">
        <v>2465</v>
      </c>
      <c r="O127" s="151" t="s">
        <v>2467</v>
      </c>
      <c r="P127" s="137"/>
      <c r="Q127" s="117" t="s">
        <v>2481</v>
      </c>
    </row>
    <row r="128" spans="1:17" s="99" customFormat="1" ht="18" x14ac:dyDescent="0.25">
      <c r="A128" s="119" t="str">
        <f>VLOOKUP(E128,'LISTADO ATM'!$A$2:$C$900,3,0)</f>
        <v>DISTRITO NACIONAL</v>
      </c>
      <c r="B128" s="132" t="s">
        <v>2705</v>
      </c>
      <c r="C128" s="118">
        <v>44314.596458333333</v>
      </c>
      <c r="D128" s="118" t="s">
        <v>2182</v>
      </c>
      <c r="E128" s="120">
        <v>707</v>
      </c>
      <c r="F128" s="151" t="str">
        <f>VLOOKUP(E128,VIP!$A$2:$O12874,2,0)</f>
        <v>DRBR707</v>
      </c>
      <c r="G128" s="119" t="str">
        <f>VLOOKUP(E128,'LISTADO ATM'!$A$2:$B$899,2,0)</f>
        <v xml:space="preserve">ATM IAD </v>
      </c>
      <c r="H128" s="119" t="str">
        <f>VLOOKUP(E128,VIP!$A$2:$O17795,7,FALSE)</f>
        <v>No</v>
      </c>
      <c r="I128" s="119" t="str">
        <f>VLOOKUP(E128,VIP!$A$2:$O9760,8,FALSE)</f>
        <v>No</v>
      </c>
      <c r="J128" s="119" t="str">
        <f>VLOOKUP(E128,VIP!$A$2:$O9710,8,FALSE)</f>
        <v>No</v>
      </c>
      <c r="K128" s="119" t="str">
        <f>VLOOKUP(E128,VIP!$A$2:$O13284,6,0)</f>
        <v>NO</v>
      </c>
      <c r="L128" s="143" t="s">
        <v>2481</v>
      </c>
      <c r="M128" s="117" t="s">
        <v>2458</v>
      </c>
      <c r="N128" s="117" t="s">
        <v>2465</v>
      </c>
      <c r="O128" s="151" t="s">
        <v>2467</v>
      </c>
      <c r="P128" s="137"/>
      <c r="Q128" s="117" t="s">
        <v>2481</v>
      </c>
    </row>
    <row r="129" spans="1:17" s="99" customFormat="1" ht="18" x14ac:dyDescent="0.25">
      <c r="A129" s="119" t="str">
        <f>VLOOKUP(E129,'LISTADO ATM'!$A$2:$C$900,3,0)</f>
        <v>ESTE</v>
      </c>
      <c r="B129" s="132" t="s">
        <v>2704</v>
      </c>
      <c r="C129" s="118">
        <v>44314.59716435185</v>
      </c>
      <c r="D129" s="118" t="s">
        <v>2182</v>
      </c>
      <c r="E129" s="120">
        <v>121</v>
      </c>
      <c r="F129" s="151" t="str">
        <f>VLOOKUP(E129,VIP!$A$2:$O12873,2,0)</f>
        <v>DRBR121</v>
      </c>
      <c r="G129" s="119" t="str">
        <f>VLOOKUP(E129,'LISTADO ATM'!$A$2:$B$899,2,0)</f>
        <v xml:space="preserve">ATM Oficina Bayaguana </v>
      </c>
      <c r="H129" s="119" t="str">
        <f>VLOOKUP(E129,VIP!$A$2:$O17794,7,FALSE)</f>
        <v>Si</v>
      </c>
      <c r="I129" s="119" t="str">
        <f>VLOOKUP(E129,VIP!$A$2:$O9759,8,FALSE)</f>
        <v>Si</v>
      </c>
      <c r="J129" s="119" t="str">
        <f>VLOOKUP(E129,VIP!$A$2:$O9709,8,FALSE)</f>
        <v>Si</v>
      </c>
      <c r="K129" s="119" t="str">
        <f>VLOOKUP(E129,VIP!$A$2:$O13283,6,0)</f>
        <v>SI</v>
      </c>
      <c r="L129" s="143" t="s">
        <v>2481</v>
      </c>
      <c r="M129" s="117" t="s">
        <v>2458</v>
      </c>
      <c r="N129" s="117" t="s">
        <v>2465</v>
      </c>
      <c r="O129" s="151" t="s">
        <v>2467</v>
      </c>
      <c r="P129" s="137"/>
      <c r="Q129" s="117" t="s">
        <v>2481</v>
      </c>
    </row>
    <row r="130" spans="1:17" s="99" customFormat="1" ht="18" x14ac:dyDescent="0.25">
      <c r="A130" s="119" t="str">
        <f>VLOOKUP(E130,'LISTADO ATM'!$A$2:$C$900,3,0)</f>
        <v>DISTRITO NACIONAL</v>
      </c>
      <c r="B130" s="132">
        <v>3335864539</v>
      </c>
      <c r="C130" s="118">
        <v>44310.686180555553</v>
      </c>
      <c r="D130" s="118" t="s">
        <v>2182</v>
      </c>
      <c r="E130" s="120">
        <v>327</v>
      </c>
      <c r="F130" s="151" t="str">
        <f>VLOOKUP(E130,VIP!$A$2:$O12835,2,0)</f>
        <v>DRBR327</v>
      </c>
      <c r="G130" s="119" t="str">
        <f>VLOOKUP(E130,'LISTADO ATM'!$A$2:$B$899,2,0)</f>
        <v xml:space="preserve">ATM UNP CCN (Nacional 27 de Febrero) </v>
      </c>
      <c r="H130" s="119" t="str">
        <f>VLOOKUP(E130,VIP!$A$2:$O17756,7,FALSE)</f>
        <v>Si</v>
      </c>
      <c r="I130" s="119" t="str">
        <f>VLOOKUP(E130,VIP!$A$2:$O9721,8,FALSE)</f>
        <v>Si</v>
      </c>
      <c r="J130" s="119" t="str">
        <f>VLOOKUP(E130,VIP!$A$2:$O9671,8,FALSE)</f>
        <v>Si</v>
      </c>
      <c r="K130" s="119" t="str">
        <f>VLOOKUP(E130,VIP!$A$2:$O13245,6,0)</f>
        <v>NO</v>
      </c>
      <c r="L130" s="143" t="s">
        <v>2580</v>
      </c>
      <c r="M130" s="117" t="s">
        <v>2458</v>
      </c>
      <c r="N130" s="117" t="s">
        <v>2465</v>
      </c>
      <c r="O130" s="151" t="s">
        <v>2467</v>
      </c>
      <c r="P130" s="137"/>
      <c r="Q130" s="117" t="s">
        <v>2580</v>
      </c>
    </row>
    <row r="131" spans="1:17" s="99" customFormat="1" ht="18" x14ac:dyDescent="0.25">
      <c r="A131" s="119" t="str">
        <f>VLOOKUP(E131,'LISTADO ATM'!$A$2:$C$900,3,0)</f>
        <v>NORTE</v>
      </c>
      <c r="B131" s="132" t="s">
        <v>2701</v>
      </c>
      <c r="C131" s="118">
        <v>44314.624328703707</v>
      </c>
      <c r="D131" s="118" t="s">
        <v>2183</v>
      </c>
      <c r="E131" s="120">
        <v>712</v>
      </c>
      <c r="F131" s="151" t="str">
        <f>VLOOKUP(E131,VIP!$A$2:$O12870,2,0)</f>
        <v>DRBR128</v>
      </c>
      <c r="G131" s="119" t="str">
        <f>VLOOKUP(E131,'LISTADO ATM'!$A$2:$B$899,2,0)</f>
        <v xml:space="preserve">ATM Oficina Imbert </v>
      </c>
      <c r="H131" s="119" t="str">
        <f>VLOOKUP(E131,VIP!$A$2:$O17791,7,FALSE)</f>
        <v>Si</v>
      </c>
      <c r="I131" s="119" t="str">
        <f>VLOOKUP(E131,VIP!$A$2:$O9756,8,FALSE)</f>
        <v>Si</v>
      </c>
      <c r="J131" s="119" t="str">
        <f>VLOOKUP(E131,VIP!$A$2:$O9706,8,FALSE)</f>
        <v>Si</v>
      </c>
      <c r="K131" s="119" t="str">
        <f>VLOOKUP(E131,VIP!$A$2:$O13280,6,0)</f>
        <v>SI</v>
      </c>
      <c r="L131" s="143" t="s">
        <v>2714</v>
      </c>
      <c r="M131" s="117" t="s">
        <v>2458</v>
      </c>
      <c r="N131" s="117" t="s">
        <v>2465</v>
      </c>
      <c r="O131" s="151" t="s">
        <v>2715</v>
      </c>
      <c r="P131" s="137"/>
      <c r="Q131" s="117" t="s">
        <v>2714</v>
      </c>
    </row>
  </sheetData>
  <autoFilter ref="A4:Q4" xr:uid="{00000000-0009-0000-0000-000000000000}">
    <sortState xmlns:xlrd2="http://schemas.microsoft.com/office/spreadsheetml/2017/richdata2" ref="A5:Q131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1"/>
  <sheetViews>
    <sheetView topLeftCell="A73" zoomScaleNormal="100" workbookViewId="0">
      <selection activeCell="B91" sqref="B91"/>
    </sheetView>
  </sheetViews>
  <sheetFormatPr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4.140625" style="99" bestFit="1" customWidth="1"/>
    <col min="6" max="16384" width="23.42578125" style="99"/>
  </cols>
  <sheetData>
    <row r="1" spans="1:5" ht="22.5" x14ac:dyDescent="0.25">
      <c r="A1" s="168" t="s">
        <v>2151</v>
      </c>
      <c r="B1" s="169"/>
      <c r="C1" s="169"/>
      <c r="D1" s="169"/>
      <c r="E1" s="170"/>
    </row>
    <row r="2" spans="1:5" ht="25.5" x14ac:dyDescent="0.25">
      <c r="A2" s="171" t="s">
        <v>2463</v>
      </c>
      <c r="B2" s="172"/>
      <c r="C2" s="172"/>
      <c r="D2" s="172"/>
      <c r="E2" s="173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44314.25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44314.708333333336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5" t="s">
        <v>2418</v>
      </c>
      <c r="B7" s="166"/>
      <c r="C7" s="166"/>
      <c r="D7" s="166"/>
      <c r="E7" s="167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25">
      <c r="A9" s="141" t="str">
        <f>VLOOKUP(B9,'[1]LISTADO ATM'!$A$2:$C$821,3,0)</f>
        <v>SUR</v>
      </c>
      <c r="B9" s="122">
        <v>252</v>
      </c>
      <c r="C9" s="114" t="str">
        <f>VLOOKUP(B9,'[1]LISTADO ATM'!$A$2:$B$821,2,0)</f>
        <v xml:space="preserve">ATM Banco Agrícola (Barahona) </v>
      </c>
      <c r="D9" s="123" t="s">
        <v>2583</v>
      </c>
      <c r="E9" s="132" t="s">
        <v>2613</v>
      </c>
    </row>
    <row r="10" spans="1:5" ht="18.75" customHeight="1" x14ac:dyDescent="0.25">
      <c r="A10" s="141" t="str">
        <f>VLOOKUP(B10,'[1]LISTADO ATM'!$A$2:$C$821,3,0)</f>
        <v>DISTRITO NACIONAL</v>
      </c>
      <c r="B10" s="122">
        <v>377</v>
      </c>
      <c r="C10" s="114" t="str">
        <f>VLOOKUP(B10,'[1]LISTADO ATM'!$A$2:$B$821,2,0)</f>
        <v>ATM Estación del Metro Eduardo Brito</v>
      </c>
      <c r="D10" s="123" t="s">
        <v>2583</v>
      </c>
      <c r="E10" s="132">
        <v>3335868018</v>
      </c>
    </row>
    <row r="11" spans="1:5" ht="18.75" customHeight="1" x14ac:dyDescent="0.25">
      <c r="A11" s="141" t="str">
        <f>VLOOKUP(B11,'[1]LISTADO ATM'!$A$2:$C$821,3,0)</f>
        <v>DISTRITO NACIONAL</v>
      </c>
      <c r="B11" s="122">
        <v>443</v>
      </c>
      <c r="C11" s="114" t="str">
        <f>VLOOKUP(B11,'[1]LISTADO ATM'!$A$2:$B$821,2,0)</f>
        <v xml:space="preserve">ATM Edificio San Rafael </v>
      </c>
      <c r="D11" s="123" t="s">
        <v>2583</v>
      </c>
      <c r="E11" s="132">
        <v>3335868113</v>
      </c>
    </row>
    <row r="12" spans="1:5" ht="18.75" customHeight="1" x14ac:dyDescent="0.25">
      <c r="A12" s="141" t="str">
        <f>VLOOKUP(B12,'[1]LISTADO ATM'!$A$2:$C$821,3,0)</f>
        <v>DISTRITO NACIONAL</v>
      </c>
      <c r="B12" s="122">
        <v>525</v>
      </c>
      <c r="C12" s="114" t="str">
        <f>VLOOKUP(B12,'[1]LISTADO ATM'!$A$2:$B$821,2,0)</f>
        <v>ATM S/M Bravo Las Americas</v>
      </c>
      <c r="D12" s="123" t="s">
        <v>2583</v>
      </c>
      <c r="E12" s="132" t="s">
        <v>2632</v>
      </c>
    </row>
    <row r="13" spans="1:5" ht="18.75" customHeight="1" x14ac:dyDescent="0.25">
      <c r="A13" s="141" t="str">
        <f>VLOOKUP(B13,'[1]LISTADO ATM'!$A$2:$C$821,3,0)</f>
        <v>DISTRITO NACIONAL</v>
      </c>
      <c r="B13" s="122">
        <v>684</v>
      </c>
      <c r="C13" s="114" t="str">
        <f>VLOOKUP(B13,'[1]LISTADO ATM'!$A$2:$B$821,2,0)</f>
        <v>ATM Estación Texaco Prolongación 27 Febrero</v>
      </c>
      <c r="D13" s="123" t="s">
        <v>2583</v>
      </c>
      <c r="E13" s="132" t="s">
        <v>2631</v>
      </c>
    </row>
    <row r="14" spans="1:5" ht="18.75" customHeight="1" x14ac:dyDescent="0.25">
      <c r="A14" s="141" t="str">
        <f>VLOOKUP(B14,'[1]LISTADO ATM'!$A$2:$C$821,3,0)</f>
        <v>NORTE</v>
      </c>
      <c r="B14" s="122">
        <v>950</v>
      </c>
      <c r="C14" s="114" t="str">
        <f>VLOOKUP(B14,'[1]LISTADO ATM'!$A$2:$B$821,2,0)</f>
        <v xml:space="preserve">ATM Oficina Monterrico </v>
      </c>
      <c r="D14" s="123" t="s">
        <v>2583</v>
      </c>
      <c r="E14" s="132" t="s">
        <v>2610</v>
      </c>
    </row>
    <row r="15" spans="1:5" ht="18.75" customHeight="1" x14ac:dyDescent="0.25">
      <c r="A15" s="141" t="str">
        <f>VLOOKUP(B15,'[1]LISTADO ATM'!$A$2:$C$821,3,0)</f>
        <v>DISTRITO NACIONAL</v>
      </c>
      <c r="B15" s="122">
        <v>887</v>
      </c>
      <c r="C15" s="114" t="str">
        <f>VLOOKUP(B15,'[1]LISTADO ATM'!$A$2:$B$821,2,0)</f>
        <v>ATM S/M Bravo Los Proceres</v>
      </c>
      <c r="D15" s="123" t="s">
        <v>2583</v>
      </c>
      <c r="E15" s="132">
        <v>3335868017</v>
      </c>
    </row>
    <row r="16" spans="1:5" ht="18.75" customHeight="1" x14ac:dyDescent="0.25">
      <c r="A16" s="141" t="str">
        <f>VLOOKUP(B16,'[1]LISTADO ATM'!$A$2:$C$821,3,0)</f>
        <v>SUR</v>
      </c>
      <c r="B16" s="122">
        <v>829</v>
      </c>
      <c r="C16" s="114" t="str">
        <f>VLOOKUP(B16,'[1]LISTADO ATM'!$A$2:$B$821,2,0)</f>
        <v xml:space="preserve">ATM UNP Multicentro Sirena Baní </v>
      </c>
      <c r="D16" s="123" t="s">
        <v>2583</v>
      </c>
      <c r="E16" s="132">
        <v>3335868485</v>
      </c>
    </row>
    <row r="17" spans="1:5" ht="18.75" customHeight="1" x14ac:dyDescent="0.25">
      <c r="A17" s="141" t="str">
        <f>VLOOKUP(B17,'[1]LISTADO ATM'!$A$2:$C$821,3,0)</f>
        <v>DISTRITO NACIONAL</v>
      </c>
      <c r="B17" s="122">
        <v>363</v>
      </c>
      <c r="C17" s="114" t="str">
        <f>VLOOKUP(B17,'[1]LISTADO ATM'!$A$2:$B$821,2,0)</f>
        <v>ATM S/M Bravo Villa Mella</v>
      </c>
      <c r="D17" s="123" t="s">
        <v>2583</v>
      </c>
      <c r="E17" s="132">
        <v>3335868600</v>
      </c>
    </row>
    <row r="18" spans="1:5" ht="18.75" customHeight="1" x14ac:dyDescent="0.25">
      <c r="A18" s="141" t="str">
        <f>VLOOKUP(B18,'[1]LISTADO ATM'!$A$2:$C$821,3,0)</f>
        <v>SUR</v>
      </c>
      <c r="B18" s="122">
        <v>356</v>
      </c>
      <c r="C18" s="114" t="str">
        <f>VLOOKUP(B18,'[1]LISTADO ATM'!$A$2:$B$821,2,0)</f>
        <v xml:space="preserve">ATM Estación Sigma (San Cristóbal) </v>
      </c>
      <c r="D18" s="123" t="s">
        <v>2583</v>
      </c>
      <c r="E18" s="132">
        <v>3335868631</v>
      </c>
    </row>
    <row r="19" spans="1:5" ht="18.75" customHeight="1" x14ac:dyDescent="0.25">
      <c r="A19" s="141" t="str">
        <f>VLOOKUP(B19,'[1]LISTADO ATM'!$A$2:$C$821,3,0)</f>
        <v>DISTRITO NACIONAL</v>
      </c>
      <c r="B19" s="122">
        <v>904</v>
      </c>
      <c r="C19" s="114" t="str">
        <f>VLOOKUP(B19,'[1]LISTADO ATM'!$A$2:$B$821,2,0)</f>
        <v xml:space="preserve">ATM Oficina Multicentro La Sirena Churchill </v>
      </c>
      <c r="D19" s="123" t="s">
        <v>2583</v>
      </c>
      <c r="E19" s="132">
        <v>3335868146</v>
      </c>
    </row>
    <row r="20" spans="1:5" ht="18.75" customHeight="1" x14ac:dyDescent="0.25">
      <c r="A20" s="141" t="str">
        <f>VLOOKUP(B20,'[1]LISTADO ATM'!$A$2:$C$821,3,0)</f>
        <v>NORTE</v>
      </c>
      <c r="B20" s="122">
        <v>138</v>
      </c>
      <c r="C20" s="114" t="str">
        <f>VLOOKUP(B20,'[1]LISTADO ATM'!$A$2:$B$821,2,0)</f>
        <v xml:space="preserve">ATM UNP Fantino </v>
      </c>
      <c r="D20" s="123" t="s">
        <v>2583</v>
      </c>
      <c r="E20" s="132" t="s">
        <v>2675</v>
      </c>
    </row>
    <row r="21" spans="1:5" ht="18.75" customHeight="1" x14ac:dyDescent="0.25">
      <c r="A21" s="141" t="str">
        <f>VLOOKUP(B21,'[1]LISTADO ATM'!$A$2:$C$821,3,0)</f>
        <v>DISTRITO NACIONAL</v>
      </c>
      <c r="B21" s="122">
        <v>585</v>
      </c>
      <c r="C21" s="114" t="str">
        <f>VLOOKUP(B21,'[1]LISTADO ATM'!$A$2:$B$821,2,0)</f>
        <v xml:space="preserve">ATM Oficina Haina Oriental </v>
      </c>
      <c r="D21" s="123" t="s">
        <v>2583</v>
      </c>
      <c r="E21" s="132">
        <v>3335868574</v>
      </c>
    </row>
    <row r="22" spans="1:5" ht="18.75" customHeight="1" x14ac:dyDescent="0.25">
      <c r="A22" s="141" t="e">
        <f>VLOOKUP(B22,'[1]LISTADO ATM'!$A$2:$C$821,3,0)</f>
        <v>#N/A</v>
      </c>
      <c r="B22" s="122"/>
      <c r="C22" s="114" t="e">
        <f>VLOOKUP(B22,'[1]LISTADO ATM'!$A$2:$B$821,2,0)</f>
        <v>#N/A</v>
      </c>
      <c r="D22" s="123"/>
      <c r="E22" s="132"/>
    </row>
    <row r="23" spans="1:5" ht="18.75" customHeight="1" x14ac:dyDescent="0.25">
      <c r="A23" s="141" t="e">
        <f>VLOOKUP(B23,'[1]LISTADO ATM'!$A$2:$C$821,3,0)</f>
        <v>#N/A</v>
      </c>
      <c r="B23" s="122"/>
      <c r="C23" s="114" t="e">
        <f>VLOOKUP(B23,'[1]LISTADO ATM'!$A$2:$B$821,2,0)</f>
        <v>#N/A</v>
      </c>
      <c r="D23" s="123"/>
      <c r="E23" s="132"/>
    </row>
    <row r="24" spans="1:5" ht="18.75" customHeight="1" x14ac:dyDescent="0.25">
      <c r="A24" s="141" t="e">
        <f>VLOOKUP(B24,'[1]LISTADO ATM'!$A$2:$C$821,3,0)</f>
        <v>#N/A</v>
      </c>
      <c r="B24" s="122"/>
      <c r="C24" s="114" t="e">
        <f>VLOOKUP(B24,'[1]LISTADO ATM'!$A$2:$B$821,2,0)</f>
        <v>#N/A</v>
      </c>
      <c r="D24" s="123"/>
      <c r="E24" s="132"/>
    </row>
    <row r="25" spans="1:5" ht="18.75" customHeight="1" x14ac:dyDescent="0.25">
      <c r="A25" s="141" t="e">
        <f>VLOOKUP(B25,'[1]LISTADO ATM'!$A$2:$C$821,3,0)</f>
        <v>#N/A</v>
      </c>
      <c r="B25" s="122"/>
      <c r="C25" s="114" t="e">
        <f>VLOOKUP(B25,'[1]LISTADO ATM'!$A$2:$B$821,2,0)</f>
        <v>#N/A</v>
      </c>
      <c r="D25" s="123"/>
      <c r="E25" s="132"/>
    </row>
    <row r="26" spans="1:5" ht="18.75" customHeight="1" x14ac:dyDescent="0.25">
      <c r="A26" s="141" t="e">
        <f>VLOOKUP(B26,'[1]LISTADO ATM'!$A$2:$C$821,3,0)</f>
        <v>#N/A</v>
      </c>
      <c r="B26" s="122"/>
      <c r="C26" s="114" t="e">
        <f>VLOOKUP(B26,'[1]LISTADO ATM'!$A$2:$B$821,2,0)</f>
        <v>#N/A</v>
      </c>
      <c r="D26" s="123"/>
      <c r="E26" s="132"/>
    </row>
    <row r="27" spans="1:5" ht="18.75" thickBot="1" x14ac:dyDescent="0.3">
      <c r="A27" s="103" t="s">
        <v>2488</v>
      </c>
      <c r="B27" s="144">
        <f>COUNT(B9:B26)</f>
        <v>13</v>
      </c>
      <c r="C27" s="162"/>
      <c r="D27" s="163"/>
      <c r="E27" s="164"/>
    </row>
    <row r="28" spans="1:5" x14ac:dyDescent="0.25">
      <c r="B28" s="105"/>
      <c r="E28" s="105"/>
    </row>
    <row r="29" spans="1:5" ht="18" x14ac:dyDescent="0.25">
      <c r="A29" s="165" t="s">
        <v>2489</v>
      </c>
      <c r="B29" s="166"/>
      <c r="C29" s="166"/>
      <c r="D29" s="166"/>
      <c r="E29" s="167"/>
    </row>
    <row r="30" spans="1:5" ht="18" x14ac:dyDescent="0.25">
      <c r="A30" s="102" t="s">
        <v>15</v>
      </c>
      <c r="B30" s="102" t="s">
        <v>2419</v>
      </c>
      <c r="C30" s="102" t="s">
        <v>46</v>
      </c>
      <c r="D30" s="102" t="s">
        <v>2422</v>
      </c>
      <c r="E30" s="111" t="s">
        <v>2420</v>
      </c>
    </row>
    <row r="31" spans="1:5" ht="18.75" customHeight="1" x14ac:dyDescent="0.25">
      <c r="A31" s="100" t="str">
        <f>VLOOKUP(B31,'[1]LISTADO ATM'!$A$2:$C$821,3,0)</f>
        <v>DISTRITO NACIONAL</v>
      </c>
      <c r="B31" s="122">
        <v>241</v>
      </c>
      <c r="C31" s="114" t="str">
        <f>VLOOKUP(B31,'[1]LISTADO ATM'!$A$2:$B$821,2,0)</f>
        <v xml:space="preserve">ATM Palacio Nacional (Presidencia) </v>
      </c>
      <c r="D31" s="123" t="s">
        <v>2516</v>
      </c>
      <c r="E31" s="132" t="s">
        <v>2584</v>
      </c>
    </row>
    <row r="32" spans="1:5" ht="18.75" customHeight="1" x14ac:dyDescent="0.25">
      <c r="A32" s="100" t="e">
        <f>VLOOKUP(B32,'[1]LISTADO ATM'!$A$2:$C$821,3,0)</f>
        <v>#N/A</v>
      </c>
      <c r="B32" s="122"/>
      <c r="C32" s="114" t="e">
        <f>VLOOKUP(B32,'[1]LISTADO ATM'!$A$2:$B$821,2,0)</f>
        <v>#N/A</v>
      </c>
      <c r="D32" s="123"/>
      <c r="E32" s="132"/>
    </row>
    <row r="33" spans="1:5" ht="18.75" customHeight="1" x14ac:dyDescent="0.25">
      <c r="A33" s="100" t="e">
        <f>VLOOKUP(B33,'[1]LISTADO ATM'!$A$2:$C$821,3,0)</f>
        <v>#N/A</v>
      </c>
      <c r="B33" s="122"/>
      <c r="C33" s="114" t="e">
        <f>VLOOKUP(B33,'[1]LISTADO ATM'!$A$2:$B$821,2,0)</f>
        <v>#N/A</v>
      </c>
      <c r="D33" s="123"/>
      <c r="E33" s="132"/>
    </row>
    <row r="34" spans="1:5" ht="18.75" thickBot="1" x14ac:dyDescent="0.3">
      <c r="A34" s="103" t="s">
        <v>2488</v>
      </c>
      <c r="B34" s="144">
        <f>COUNT(B31:B31)</f>
        <v>1</v>
      </c>
      <c r="C34" s="176"/>
      <c r="D34" s="177"/>
      <c r="E34" s="178"/>
    </row>
    <row r="35" spans="1:5" ht="15.75" thickBot="1" x14ac:dyDescent="0.3">
      <c r="B35" s="105"/>
      <c r="E35" s="105"/>
    </row>
    <row r="36" spans="1:5" ht="18.75" thickBot="1" x14ac:dyDescent="0.3">
      <c r="A36" s="179" t="s">
        <v>2490</v>
      </c>
      <c r="B36" s="180"/>
      <c r="C36" s="180"/>
      <c r="D36" s="180"/>
      <c r="E36" s="181"/>
    </row>
    <row r="37" spans="1:5" ht="18" x14ac:dyDescent="0.25">
      <c r="A37" s="102" t="s">
        <v>15</v>
      </c>
      <c r="B37" s="102" t="s">
        <v>2419</v>
      </c>
      <c r="C37" s="102" t="s">
        <v>46</v>
      </c>
      <c r="D37" s="102" t="s">
        <v>2422</v>
      </c>
      <c r="E37" s="111" t="s">
        <v>2420</v>
      </c>
    </row>
    <row r="38" spans="1:5" ht="18" customHeight="1" x14ac:dyDescent="0.25">
      <c r="A38" s="141" t="str">
        <f>VLOOKUP(B38,'[1]LISTADO ATM'!$A$2:$C$821,3,0)</f>
        <v>DISTRITO NACIONAL</v>
      </c>
      <c r="B38" s="122">
        <v>24</v>
      </c>
      <c r="C38" s="122" t="str">
        <f>VLOOKUP(B38,'[1]LISTADO ATM'!$A$2:$B$821,2,0)</f>
        <v xml:space="preserve">ATM Oficina Eusebio Manzueta </v>
      </c>
      <c r="D38" s="124" t="s">
        <v>2444</v>
      </c>
      <c r="E38" s="132" t="s">
        <v>2614</v>
      </c>
    </row>
    <row r="39" spans="1:5" ht="18" customHeight="1" x14ac:dyDescent="0.25">
      <c r="A39" s="141" t="str">
        <f>VLOOKUP(B39,'[1]LISTADO ATM'!$A$2:$C$821,3,0)</f>
        <v>SUR</v>
      </c>
      <c r="B39" s="122">
        <v>403</v>
      </c>
      <c r="C39" s="122" t="str">
        <f>VLOOKUP(B39,'[1]LISTADO ATM'!$A$2:$B$821,2,0)</f>
        <v xml:space="preserve">ATM Oficina Vicente Noble </v>
      </c>
      <c r="D39" s="124" t="s">
        <v>2444</v>
      </c>
      <c r="E39" s="132" t="s">
        <v>2630</v>
      </c>
    </row>
    <row r="40" spans="1:5" ht="18" customHeight="1" x14ac:dyDescent="0.25">
      <c r="A40" s="141" t="str">
        <f>VLOOKUP(B40,'[1]LISTADO ATM'!$A$2:$C$821,3,0)</f>
        <v>DISTRITO NACIONAL</v>
      </c>
      <c r="B40" s="122">
        <v>486</v>
      </c>
      <c r="C40" s="122" t="str">
        <f>VLOOKUP(B40,'[1]LISTADO ATM'!$A$2:$B$821,2,0)</f>
        <v xml:space="preserve">ATM Olé La Caleta </v>
      </c>
      <c r="D40" s="124" t="s">
        <v>2444</v>
      </c>
      <c r="E40" s="132" t="s">
        <v>2590</v>
      </c>
    </row>
    <row r="41" spans="1:5" ht="18" customHeight="1" x14ac:dyDescent="0.25">
      <c r="A41" s="141" t="str">
        <f>VLOOKUP(B41,'[1]LISTADO ATM'!$A$2:$C$821,3,0)</f>
        <v>SUR</v>
      </c>
      <c r="B41" s="122">
        <v>750</v>
      </c>
      <c r="C41" s="122" t="str">
        <f>VLOOKUP(B41,'[1]LISTADO ATM'!$A$2:$B$821,2,0)</f>
        <v xml:space="preserve">ATM UNP Duvergé </v>
      </c>
      <c r="D41" s="124" t="s">
        <v>2444</v>
      </c>
      <c r="E41" s="132" t="s">
        <v>2611</v>
      </c>
    </row>
    <row r="42" spans="1:5" ht="18" customHeight="1" x14ac:dyDescent="0.25">
      <c r="A42" s="141" t="str">
        <f>VLOOKUP(B42,'[1]LISTADO ATM'!$A$2:$C$821,3,0)</f>
        <v>NORTE</v>
      </c>
      <c r="B42" s="122">
        <v>712</v>
      </c>
      <c r="C42" s="122" t="str">
        <f>VLOOKUP(B42,'[1]LISTADO ATM'!$A$2:$B$821,2,0)</f>
        <v xml:space="preserve">ATM Oficina Imbert </v>
      </c>
      <c r="D42" s="124" t="s">
        <v>2444</v>
      </c>
      <c r="E42" s="132">
        <v>3335868023</v>
      </c>
    </row>
    <row r="43" spans="1:5" ht="18" customHeight="1" x14ac:dyDescent="0.25">
      <c r="A43" s="141" t="str">
        <f>VLOOKUP(B43,'[1]LISTADO ATM'!$A$2:$C$821,3,0)</f>
        <v>SUR</v>
      </c>
      <c r="B43" s="122">
        <v>249</v>
      </c>
      <c r="C43" s="122" t="str">
        <f>VLOOKUP(B43,'[1]LISTADO ATM'!$A$2:$B$821,2,0)</f>
        <v xml:space="preserve">ATM Banco Agrícola Neiba </v>
      </c>
      <c r="D43" s="124" t="s">
        <v>2444</v>
      </c>
      <c r="E43" s="132">
        <v>3335868070</v>
      </c>
    </row>
    <row r="44" spans="1:5" ht="18" x14ac:dyDescent="0.25">
      <c r="A44" s="141" t="str">
        <f>VLOOKUP(B44,'[1]LISTADO ATM'!$A$2:$C$821,3,0)</f>
        <v>NORTE</v>
      </c>
      <c r="B44" s="122">
        <v>728</v>
      </c>
      <c r="C44" s="122" t="str">
        <f>VLOOKUP(B44,'[1]LISTADO ATM'!$A$2:$B$821,2,0)</f>
        <v xml:space="preserve">ATM UNP La Vega Oficina Regional Norcentral </v>
      </c>
      <c r="D44" s="124" t="s">
        <v>2444</v>
      </c>
      <c r="E44" s="132">
        <v>3335868495</v>
      </c>
    </row>
    <row r="45" spans="1:5" ht="18" customHeight="1" x14ac:dyDescent="0.25">
      <c r="A45" s="141" t="str">
        <f>VLOOKUP(B45,'[1]LISTADO ATM'!$A$2:$C$821,3,0)</f>
        <v>SUR</v>
      </c>
      <c r="B45" s="122">
        <v>44</v>
      </c>
      <c r="C45" s="122" t="str">
        <f>VLOOKUP(B45,'[1]LISTADO ATM'!$A$2:$B$821,2,0)</f>
        <v xml:space="preserve">ATM Oficina Pedernales </v>
      </c>
      <c r="D45" s="124" t="s">
        <v>2444</v>
      </c>
      <c r="E45" s="132">
        <v>3335868704</v>
      </c>
    </row>
    <row r="46" spans="1:5" ht="18" customHeight="1" x14ac:dyDescent="0.25">
      <c r="A46" s="141"/>
      <c r="B46" s="122"/>
      <c r="C46" s="122"/>
      <c r="D46" s="152"/>
      <c r="E46" s="132"/>
    </row>
    <row r="47" spans="1:5" ht="18" customHeight="1" x14ac:dyDescent="0.25">
      <c r="A47" s="141"/>
      <c r="B47" s="122"/>
      <c r="C47" s="122"/>
      <c r="D47" s="152"/>
      <c r="E47" s="132"/>
    </row>
    <row r="48" spans="1:5" ht="18" customHeight="1" x14ac:dyDescent="0.25">
      <c r="A48" s="141" t="e">
        <f>VLOOKUP(B48,'[1]LISTADO ATM'!$A$2:$C$821,3,0)</f>
        <v>#N/A</v>
      </c>
      <c r="B48" s="122"/>
      <c r="C48" s="122" t="e">
        <f>VLOOKUP(B48,'[1]LISTADO ATM'!$A$2:$B$821,2,0)</f>
        <v>#N/A</v>
      </c>
      <c r="D48" s="152"/>
      <c r="E48" s="132"/>
    </row>
    <row r="49" spans="1:5" ht="18.75" thickBot="1" x14ac:dyDescent="0.3">
      <c r="A49" s="142" t="s">
        <v>2488</v>
      </c>
      <c r="B49" s="144">
        <f>COUNT(B38:B45)</f>
        <v>8</v>
      </c>
      <c r="C49" s="113"/>
      <c r="D49" s="113"/>
      <c r="E49" s="113"/>
    </row>
    <row r="50" spans="1:5" ht="15.75" thickBot="1" x14ac:dyDescent="0.3">
      <c r="B50" s="105"/>
      <c r="E50" s="105"/>
    </row>
    <row r="51" spans="1:5" ht="18" customHeight="1" thickBot="1" x14ac:dyDescent="0.3">
      <c r="A51" s="179" t="s">
        <v>2570</v>
      </c>
      <c r="B51" s="180"/>
      <c r="C51" s="180"/>
      <c r="D51" s="180"/>
      <c r="E51" s="181"/>
    </row>
    <row r="52" spans="1:5" ht="18" x14ac:dyDescent="0.25">
      <c r="A52" s="102" t="s">
        <v>15</v>
      </c>
      <c r="B52" s="102" t="s">
        <v>2419</v>
      </c>
      <c r="C52" s="102" t="s">
        <v>46</v>
      </c>
      <c r="D52" s="102" t="s">
        <v>2422</v>
      </c>
      <c r="E52" s="111" t="s">
        <v>2420</v>
      </c>
    </row>
    <row r="53" spans="1:5" ht="18.75" customHeight="1" x14ac:dyDescent="0.25">
      <c r="A53" s="100" t="str">
        <f>VLOOKUP(B53,'[1]LISTADO ATM'!$A$2:$C$821,3,0)</f>
        <v>DISTRITO NACIONAL</v>
      </c>
      <c r="B53" s="122">
        <v>908</v>
      </c>
      <c r="C53" s="122" t="str">
        <f>VLOOKUP(B53,'[1]LISTADO ATM'!$A$2:$B$821,2,0)</f>
        <v xml:space="preserve">ATM Oficina Plaza Botánika </v>
      </c>
      <c r="D53" s="114" t="s">
        <v>2515</v>
      </c>
      <c r="E53" s="132" t="s">
        <v>2593</v>
      </c>
    </row>
    <row r="54" spans="1:5" ht="18.75" customHeight="1" x14ac:dyDescent="0.25">
      <c r="A54" s="100" t="str">
        <f>VLOOKUP(B54,'[1]LISTADO ATM'!$A$2:$C$821,3,0)</f>
        <v>DISTRITO NACIONAL</v>
      </c>
      <c r="B54" s="122">
        <v>577</v>
      </c>
      <c r="C54" s="122" t="str">
        <f>VLOOKUP(B54,'[1]LISTADO ATM'!$A$2:$B$821,2,0)</f>
        <v xml:space="preserve">ATM Olé Ave. Duarte </v>
      </c>
      <c r="D54" s="114" t="s">
        <v>2515</v>
      </c>
      <c r="E54" s="132" t="s">
        <v>2612</v>
      </c>
    </row>
    <row r="55" spans="1:5" ht="18.75" customHeight="1" x14ac:dyDescent="0.25">
      <c r="A55" s="100" t="str">
        <f>VLOOKUP(B55,'[1]LISTADO ATM'!$A$2:$C$821,3,0)</f>
        <v>DISTRITO NACIONAL</v>
      </c>
      <c r="B55" s="122">
        <v>438</v>
      </c>
      <c r="C55" s="122" t="str">
        <f>VLOOKUP(B55,'[1]LISTADO ATM'!$A$2:$B$821,2,0)</f>
        <v xml:space="preserve">ATM Autobanco Torre IV </v>
      </c>
      <c r="D55" s="114" t="s">
        <v>2515</v>
      </c>
      <c r="E55" s="132">
        <v>3335868481</v>
      </c>
    </row>
    <row r="56" spans="1:5" ht="18.75" customHeight="1" x14ac:dyDescent="0.25">
      <c r="A56" s="100" t="str">
        <f>VLOOKUP(B56,'[1]LISTADO ATM'!$A$2:$C$821,3,0)</f>
        <v>DISTRITO NACIONAL</v>
      </c>
      <c r="B56" s="122">
        <v>578</v>
      </c>
      <c r="C56" s="122" t="str">
        <f>VLOOKUP(B56,'[1]LISTADO ATM'!$A$2:$B$821,2,0)</f>
        <v xml:space="preserve">ATM Procuraduría General de la República </v>
      </c>
      <c r="D56" s="114" t="s">
        <v>2515</v>
      </c>
      <c r="E56" s="132">
        <v>3335868628</v>
      </c>
    </row>
    <row r="57" spans="1:5" ht="18.75" customHeight="1" x14ac:dyDescent="0.25">
      <c r="A57" s="100" t="str">
        <f>VLOOKUP(B57,'[1]LISTADO ATM'!$A$2:$C$821,3,0)</f>
        <v>DISTRITO NACIONAL</v>
      </c>
      <c r="B57" s="122">
        <v>240</v>
      </c>
      <c r="C57" s="122" t="str">
        <f>VLOOKUP(B57,'[1]LISTADO ATM'!$A$2:$B$821,2,0)</f>
        <v xml:space="preserve">ATM Oficina Carrefour I </v>
      </c>
      <c r="D57" s="114" t="s">
        <v>2515</v>
      </c>
      <c r="E57" s="132">
        <v>3335868644</v>
      </c>
    </row>
    <row r="58" spans="1:5" ht="18.75" customHeight="1" x14ac:dyDescent="0.25">
      <c r="A58" s="100" t="str">
        <f>VLOOKUP(B58,'[1]LISTADO ATM'!$A$2:$C$821,3,0)</f>
        <v>DISTRITO NACIONAL</v>
      </c>
      <c r="B58" s="122">
        <v>909</v>
      </c>
      <c r="C58" s="122" t="str">
        <f>VLOOKUP(B58,'[1]LISTADO ATM'!$A$2:$B$821,2,0)</f>
        <v xml:space="preserve">ATM UNP UASD </v>
      </c>
      <c r="D58" s="114" t="s">
        <v>2515</v>
      </c>
      <c r="E58" s="132">
        <v>3335868682</v>
      </c>
    </row>
    <row r="59" spans="1:5" ht="18.75" customHeight="1" x14ac:dyDescent="0.25">
      <c r="A59" s="100" t="str">
        <f>VLOOKUP(B59,'[1]LISTADO ATM'!$A$2:$C$821,3,0)</f>
        <v>SUR</v>
      </c>
      <c r="B59" s="122">
        <v>537</v>
      </c>
      <c r="C59" s="122" t="str">
        <f>VLOOKUP(B59,'[1]LISTADO ATM'!$A$2:$B$821,2,0)</f>
        <v xml:space="preserve">ATM Estación Texaco Enriquillo (Barahona) </v>
      </c>
      <c r="D59" s="114" t="s">
        <v>2515</v>
      </c>
      <c r="E59" s="132">
        <v>3335868684</v>
      </c>
    </row>
    <row r="60" spans="1:5" ht="18.75" customHeight="1" x14ac:dyDescent="0.25">
      <c r="A60" s="100" t="str">
        <f>VLOOKUP(B60,'[1]LISTADO ATM'!$A$2:$C$821,3,0)</f>
        <v>DISTRITO NACIONAL</v>
      </c>
      <c r="B60" s="122">
        <v>542</v>
      </c>
      <c r="C60" s="122" t="str">
        <f>VLOOKUP(B60,'[1]LISTADO ATM'!$A$2:$B$821,2,0)</f>
        <v>ATM S/M la Cadena Carretera Mella</v>
      </c>
      <c r="D60" s="114" t="s">
        <v>2515</v>
      </c>
      <c r="E60" s="132">
        <v>3335868698</v>
      </c>
    </row>
    <row r="61" spans="1:5" ht="18.75" customHeight="1" x14ac:dyDescent="0.25">
      <c r="A61" s="100" t="str">
        <f>VLOOKUP(B61,'[1]LISTADO ATM'!$A$2:$C$821,3,0)</f>
        <v>DISTRITO NACIONAL</v>
      </c>
      <c r="B61" s="122">
        <v>194</v>
      </c>
      <c r="C61" s="122" t="str">
        <f>VLOOKUP(B61,'[1]LISTADO ATM'!$A$2:$B$821,2,0)</f>
        <v xml:space="preserve">ATM UNP Pantoja </v>
      </c>
      <c r="D61" s="114" t="s">
        <v>2515</v>
      </c>
      <c r="E61" s="132">
        <v>3335868906</v>
      </c>
    </row>
    <row r="62" spans="1:5" ht="18.75" customHeight="1" x14ac:dyDescent="0.25">
      <c r="A62" s="100" t="e">
        <f>VLOOKUP(B62,'[1]LISTADO ATM'!$A$2:$C$821,3,0)</f>
        <v>#N/A</v>
      </c>
      <c r="B62" s="122"/>
      <c r="C62" s="122" t="e">
        <f>VLOOKUP(B62,'[1]LISTADO ATM'!$A$2:$B$821,2,0)</f>
        <v>#N/A</v>
      </c>
      <c r="D62" s="122"/>
      <c r="E62" s="153"/>
    </row>
    <row r="63" spans="1:5" ht="18.75" thickBot="1" x14ac:dyDescent="0.3">
      <c r="A63" s="103"/>
      <c r="B63" s="144">
        <f>COUNT(B53:B62)</f>
        <v>9</v>
      </c>
      <c r="C63" s="113"/>
      <c r="D63" s="148"/>
      <c r="E63" s="149"/>
    </row>
    <row r="64" spans="1:5" ht="15.75" thickBot="1" x14ac:dyDescent="0.3">
      <c r="B64" s="105"/>
      <c r="E64" s="105"/>
    </row>
    <row r="65" spans="1:5" ht="18" x14ac:dyDescent="0.25">
      <c r="A65" s="182" t="s">
        <v>2491</v>
      </c>
      <c r="B65" s="183"/>
      <c r="C65" s="183"/>
      <c r="D65" s="183"/>
      <c r="E65" s="184"/>
    </row>
    <row r="66" spans="1:5" ht="18" x14ac:dyDescent="0.25">
      <c r="A66" s="102" t="s">
        <v>15</v>
      </c>
      <c r="B66" s="102" t="s">
        <v>2419</v>
      </c>
      <c r="C66" s="104" t="s">
        <v>46</v>
      </c>
      <c r="D66" s="125" t="s">
        <v>2422</v>
      </c>
      <c r="E66" s="111" t="s">
        <v>2420</v>
      </c>
    </row>
    <row r="67" spans="1:5" ht="18.75" customHeight="1" x14ac:dyDescent="0.25">
      <c r="A67" s="100" t="str">
        <f>VLOOKUP(B67,'[1]LISTADO ATM'!$A$2:$C$821,3,0)</f>
        <v>DISTRITO NACIONAL</v>
      </c>
      <c r="B67" s="122">
        <v>113</v>
      </c>
      <c r="C67" s="122" t="str">
        <f>VLOOKUP(B67,'[1]LISTADO ATM'!$A$2:$B$821,2,0)</f>
        <v xml:space="preserve">ATM Autoservicio Atalaya del Mar </v>
      </c>
      <c r="D67" s="122" t="s">
        <v>2716</v>
      </c>
      <c r="E67" s="132">
        <v>335864224</v>
      </c>
    </row>
    <row r="68" spans="1:5" ht="18.75" customHeight="1" x14ac:dyDescent="0.25">
      <c r="A68" s="100" t="str">
        <f>VLOOKUP(B68,'[1]LISTADO ATM'!$A$2:$C$821,3,0)</f>
        <v>DISTRITO NACIONAL</v>
      </c>
      <c r="B68" s="122">
        <v>545</v>
      </c>
      <c r="C68" s="122" t="str">
        <f>VLOOKUP(B68,'[1]LISTADO ATM'!$A$2:$B$821,2,0)</f>
        <v xml:space="preserve">ATM Oficina Isabel La Católica II  </v>
      </c>
      <c r="D68" s="154" t="s">
        <v>2517</v>
      </c>
      <c r="E68" s="132">
        <v>3335867629</v>
      </c>
    </row>
    <row r="69" spans="1:5" ht="18.75" customHeight="1" x14ac:dyDescent="0.25">
      <c r="A69" s="100" t="str">
        <f>VLOOKUP(B69,'[1]LISTADO ATM'!$A$2:$C$821,3,0)</f>
        <v>DISTRITO NACIONAL</v>
      </c>
      <c r="B69" s="122">
        <v>686</v>
      </c>
      <c r="C69" s="122" t="str">
        <f>VLOOKUP(B69,'[1]LISTADO ATM'!$A$2:$B$821,2,0)</f>
        <v>ATM Autoservicio Oficina Máximo Gómez</v>
      </c>
      <c r="D69" s="154" t="s">
        <v>2517</v>
      </c>
      <c r="E69" s="132">
        <v>3335868614</v>
      </c>
    </row>
    <row r="70" spans="1:5" ht="18.75" thickBot="1" x14ac:dyDescent="0.3">
      <c r="A70" s="103" t="s">
        <v>2488</v>
      </c>
      <c r="B70" s="144">
        <f>COUNT(B67:B67)</f>
        <v>1</v>
      </c>
      <c r="C70" s="113"/>
      <c r="D70" s="126"/>
      <c r="E70" s="126"/>
    </row>
    <row r="71" spans="1:5" ht="15.75" thickBot="1" x14ac:dyDescent="0.3">
      <c r="B71" s="105"/>
      <c r="E71" s="105"/>
    </row>
    <row r="72" spans="1:5" ht="18.75" thickBot="1" x14ac:dyDescent="0.3">
      <c r="A72" s="185" t="s">
        <v>2492</v>
      </c>
      <c r="B72" s="186"/>
      <c r="C72" s="99" t="s">
        <v>2415</v>
      </c>
      <c r="D72" s="105"/>
      <c r="E72" s="105"/>
    </row>
    <row r="73" spans="1:5" ht="18.75" thickBot="1" x14ac:dyDescent="0.3">
      <c r="A73" s="127">
        <f>+B49+B63+B70</f>
        <v>18</v>
      </c>
      <c r="B73" s="128"/>
    </row>
    <row r="74" spans="1:5" ht="15.75" thickBot="1" x14ac:dyDescent="0.3">
      <c r="B74" s="105"/>
      <c r="E74" s="105"/>
    </row>
    <row r="75" spans="1:5" ht="18.75" thickBot="1" x14ac:dyDescent="0.3">
      <c r="A75" s="179" t="s">
        <v>2493</v>
      </c>
      <c r="B75" s="180"/>
      <c r="C75" s="180"/>
      <c r="D75" s="180"/>
      <c r="E75" s="181"/>
    </row>
    <row r="76" spans="1:5" ht="18" x14ac:dyDescent="0.25">
      <c r="A76" s="106" t="s">
        <v>15</v>
      </c>
      <c r="B76" s="111" t="s">
        <v>2419</v>
      </c>
      <c r="C76" s="104" t="s">
        <v>46</v>
      </c>
      <c r="D76" s="187" t="s">
        <v>2422</v>
      </c>
      <c r="E76" s="188"/>
    </row>
    <row r="77" spans="1:5" ht="18" x14ac:dyDescent="0.25">
      <c r="A77" s="122" t="str">
        <f>VLOOKUP(B77,'[1]LISTADO ATM'!$A$2:$C$821,3,0)</f>
        <v>DISTRITO NACIONAL</v>
      </c>
      <c r="B77" s="122">
        <v>561</v>
      </c>
      <c r="C77" s="122" t="str">
        <f>VLOOKUP(B77,'[1]LISTADO ATM'!$A$2:$B$821,2,0)</f>
        <v xml:space="preserve">ATM Comando Regional P.N. S.D. Este </v>
      </c>
      <c r="D77" s="174" t="s">
        <v>2572</v>
      </c>
      <c r="E77" s="175"/>
    </row>
    <row r="78" spans="1:5" ht="18" x14ac:dyDescent="0.25">
      <c r="A78" s="122" t="str">
        <f>VLOOKUP(B78,'[1]LISTADO ATM'!$A$2:$C$821,3,0)</f>
        <v>DISTRITO NACIONAL</v>
      </c>
      <c r="B78" s="122">
        <v>115</v>
      </c>
      <c r="C78" s="122" t="str">
        <f>VLOOKUP(B78,'[1]LISTADO ATM'!$A$2:$B$821,2,0)</f>
        <v xml:space="preserve">ATM Oficina Megacentro I </v>
      </c>
      <c r="D78" s="174" t="s">
        <v>2495</v>
      </c>
      <c r="E78" s="175"/>
    </row>
    <row r="79" spans="1:5" ht="18" x14ac:dyDescent="0.25">
      <c r="A79" s="122" t="str">
        <f>VLOOKUP(B79,'[1]LISTADO ATM'!$A$2:$C$821,3,0)</f>
        <v>DISTRITO NACIONAL</v>
      </c>
      <c r="B79" s="122">
        <v>336</v>
      </c>
      <c r="C79" s="122" t="str">
        <f>VLOOKUP(B79,'[1]LISTADO ATM'!$A$2:$B$821,2,0)</f>
        <v>ATM Instituto Nacional de Cancer (incart)</v>
      </c>
      <c r="D79" s="174" t="s">
        <v>2495</v>
      </c>
      <c r="E79" s="175"/>
    </row>
    <row r="80" spans="1:5" ht="18" x14ac:dyDescent="0.25">
      <c r="A80" s="122" t="str">
        <f>VLOOKUP(B80,'[1]LISTADO ATM'!$A$2:$C$821,3,0)</f>
        <v>DISTRITO NACIONAL</v>
      </c>
      <c r="B80" s="122">
        <v>382</v>
      </c>
      <c r="C80" s="122" t="str">
        <f>VLOOKUP(B80,'[1]LISTADO ATM'!$A$2:$B$821,2,0)</f>
        <v>ATM Estación del Metro María Montés</v>
      </c>
      <c r="D80" s="174" t="s">
        <v>2495</v>
      </c>
      <c r="E80" s="175"/>
    </row>
    <row r="81" spans="1:5" ht="18" x14ac:dyDescent="0.25">
      <c r="A81" s="122" t="str">
        <f>VLOOKUP(B81,'[1]LISTADO ATM'!$A$2:$C$821,3,0)</f>
        <v>DISTRITO NACIONAL</v>
      </c>
      <c r="B81" s="122">
        <v>26</v>
      </c>
      <c r="C81" s="122" t="str">
        <f>VLOOKUP(B81,'[1]LISTADO ATM'!$A$2:$B$821,2,0)</f>
        <v>ATM S/M Jumbo San Isidro</v>
      </c>
      <c r="D81" s="174" t="s">
        <v>2495</v>
      </c>
      <c r="E81" s="175"/>
    </row>
    <row r="82" spans="1:5" ht="18" x14ac:dyDescent="0.25">
      <c r="A82" s="122" t="str">
        <f>VLOOKUP(B82,'[1]LISTADO ATM'!$A$2:$C$821,3,0)</f>
        <v>NORTE</v>
      </c>
      <c r="B82" s="122">
        <v>94</v>
      </c>
      <c r="C82" s="122" t="str">
        <f>VLOOKUP(B82,'[1]LISTADO ATM'!$A$2:$B$821,2,0)</f>
        <v xml:space="preserve">ATM Centro de Caja Porvenir (San Francisco) </v>
      </c>
      <c r="D82" s="174" t="s">
        <v>2495</v>
      </c>
      <c r="E82" s="175"/>
    </row>
    <row r="83" spans="1:5" ht="18" x14ac:dyDescent="0.25">
      <c r="A83" s="122" t="str">
        <f>VLOOKUP(B83,'[1]LISTADO ATM'!$A$2:$C$821,3,0)</f>
        <v>NORTE</v>
      </c>
      <c r="B83" s="122">
        <v>151</v>
      </c>
      <c r="C83" s="122" t="str">
        <f>VLOOKUP(B83,'[1]LISTADO ATM'!$A$2:$B$821,2,0)</f>
        <v xml:space="preserve">ATM Oficina Nagua </v>
      </c>
      <c r="D83" s="174" t="s">
        <v>2495</v>
      </c>
      <c r="E83" s="175"/>
    </row>
    <row r="84" spans="1:5" ht="18" x14ac:dyDescent="0.25">
      <c r="A84" s="122" t="str">
        <f>VLOOKUP(B84,'[1]LISTADO ATM'!$A$2:$C$821,3,0)</f>
        <v>NORTE</v>
      </c>
      <c r="B84" s="122">
        <v>138</v>
      </c>
      <c r="C84" s="122" t="str">
        <f>VLOOKUP(B84,'[1]LISTADO ATM'!$A$2:$B$821,2,0)</f>
        <v xml:space="preserve">ATM UNP Fantino </v>
      </c>
      <c r="D84" s="174" t="s">
        <v>2572</v>
      </c>
      <c r="E84" s="175"/>
    </row>
    <row r="85" spans="1:5" ht="18" x14ac:dyDescent="0.25">
      <c r="A85" s="122" t="str">
        <f>VLOOKUP(B85,'[1]LISTADO ATM'!$A$2:$C$821,3,0)</f>
        <v>DISTRITO NACIONAL</v>
      </c>
      <c r="B85" s="122">
        <v>389</v>
      </c>
      <c r="C85" s="122" t="str">
        <f>VLOOKUP(B85,'[1]LISTADO ATM'!$A$2:$B$821,2,0)</f>
        <v xml:space="preserve">ATM Casino Hotel Princess </v>
      </c>
      <c r="D85" s="150"/>
      <c r="E85" s="151"/>
    </row>
    <row r="86" spans="1:5" ht="18" x14ac:dyDescent="0.25">
      <c r="A86" s="122" t="e">
        <f>VLOOKUP(B86,'[1]LISTADO ATM'!$A$2:$C$821,3,0)</f>
        <v>#N/A</v>
      </c>
      <c r="B86" s="122"/>
      <c r="C86" s="122" t="e">
        <f>VLOOKUP(B86,'[1]LISTADO ATM'!$A$2:$B$821,2,0)</f>
        <v>#N/A</v>
      </c>
      <c r="D86" s="150"/>
      <c r="E86" s="151"/>
    </row>
    <row r="87" spans="1:5" ht="18" x14ac:dyDescent="0.25">
      <c r="A87" s="122" t="e">
        <f>VLOOKUP(B87,'[1]LISTADO ATM'!$A$2:$C$821,3,0)</f>
        <v>#N/A</v>
      </c>
      <c r="B87" s="122"/>
      <c r="C87" s="122" t="e">
        <f>VLOOKUP(B87,'[1]LISTADO ATM'!$A$2:$B$821,2,0)</f>
        <v>#N/A</v>
      </c>
      <c r="D87" s="150"/>
      <c r="E87" s="151"/>
    </row>
    <row r="88" spans="1:5" ht="18" x14ac:dyDescent="0.25">
      <c r="A88" s="122" t="e">
        <f>VLOOKUP(B88,'[1]LISTADO ATM'!$A$2:$C$821,3,0)</f>
        <v>#N/A</v>
      </c>
      <c r="B88" s="122"/>
      <c r="C88" s="122" t="e">
        <f>VLOOKUP(B88,'[1]LISTADO ATM'!$A$2:$B$821,2,0)</f>
        <v>#N/A</v>
      </c>
      <c r="D88" s="150"/>
      <c r="E88" s="151"/>
    </row>
    <row r="89" spans="1:5" ht="18" x14ac:dyDescent="0.25">
      <c r="A89" s="122" t="e">
        <f>VLOOKUP(B89,'[1]LISTADO ATM'!$A$2:$C$821,3,0)</f>
        <v>#N/A</v>
      </c>
      <c r="B89" s="122"/>
      <c r="C89" s="122" t="e">
        <f>VLOOKUP(B89,'[1]LISTADO ATM'!$A$2:$B$821,2,0)</f>
        <v>#N/A</v>
      </c>
      <c r="D89" s="150"/>
      <c r="E89" s="151"/>
    </row>
    <row r="90" spans="1:5" ht="18.75" thickBot="1" x14ac:dyDescent="0.3">
      <c r="A90" s="103" t="s">
        <v>2488</v>
      </c>
      <c r="B90" s="144">
        <f>COUNT(B77:B89)</f>
        <v>9</v>
      </c>
      <c r="C90" s="129"/>
      <c r="D90" s="129"/>
      <c r="E90" s="130"/>
    </row>
    <row r="91" spans="1:5" x14ac:dyDescent="0.25">
      <c r="B91" s="158"/>
    </row>
  </sheetData>
  <autoFilter ref="A66:E69" xr:uid="{00000000-0009-0000-0000-000001000000}">
    <sortState xmlns:xlrd2="http://schemas.microsoft.com/office/spreadsheetml/2017/richdata2" ref="A67:E70">
      <sortCondition ref="D66:D69"/>
    </sortState>
  </autoFilter>
  <mergeCells count="20">
    <mergeCell ref="C34:E34"/>
    <mergeCell ref="A36:E36"/>
    <mergeCell ref="A65:E65"/>
    <mergeCell ref="A72:B72"/>
    <mergeCell ref="D82:E82"/>
    <mergeCell ref="A75:E75"/>
    <mergeCell ref="A51:E51"/>
    <mergeCell ref="D76:E76"/>
    <mergeCell ref="D77:E77"/>
    <mergeCell ref="D78:E78"/>
    <mergeCell ref="D83:E83"/>
    <mergeCell ref="D84:E84"/>
    <mergeCell ref="D79:E79"/>
    <mergeCell ref="D80:E80"/>
    <mergeCell ref="D81:E81"/>
    <mergeCell ref="C27:E27"/>
    <mergeCell ref="A29:E29"/>
    <mergeCell ref="A1:E1"/>
    <mergeCell ref="A2:E2"/>
    <mergeCell ref="A7:E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2576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2518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2571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2578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2577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 xr:uid="{00000000-0009-0000-0000-000002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1:A1048576">
    <cfRule type="duplicateValues" dxfId="212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9" t="s">
        <v>2426</v>
      </c>
      <c r="B1" s="190"/>
      <c r="C1" s="190"/>
      <c r="D1" s="190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9" t="s">
        <v>2436</v>
      </c>
      <c r="B18" s="190"/>
      <c r="C18" s="190"/>
      <c r="D18" s="190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211" priority="119326"/>
  </conditionalFormatting>
  <conditionalFormatting sqref="B33">
    <cfRule type="duplicateValues" dxfId="210" priority="119327"/>
    <cfRule type="duplicateValues" dxfId="209" priority="119328"/>
  </conditionalFormatting>
  <conditionalFormatting sqref="A33">
    <cfRule type="duplicateValues" dxfId="208" priority="119340"/>
  </conditionalFormatting>
  <conditionalFormatting sqref="A33">
    <cfRule type="duplicateValues" dxfId="207" priority="119341"/>
    <cfRule type="duplicateValues" dxfId="206" priority="119342"/>
  </conditionalFormatting>
  <conditionalFormatting sqref="B4:B8">
    <cfRule type="duplicateValues" dxfId="205" priority="6"/>
  </conditionalFormatting>
  <conditionalFormatting sqref="B4:B8">
    <cfRule type="duplicateValues" dxfId="204" priority="5"/>
  </conditionalFormatting>
  <conditionalFormatting sqref="A3:A8">
    <cfRule type="duplicateValues" dxfId="203" priority="3"/>
    <cfRule type="duplicateValues" dxfId="202" priority="4"/>
  </conditionalFormatting>
  <conditionalFormatting sqref="B3">
    <cfRule type="duplicateValues" dxfId="201" priority="2"/>
  </conditionalFormatting>
  <conditionalFormatting sqref="B3">
    <cfRule type="duplicateValues" dxfId="20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D13" sqref="D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221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202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201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201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200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199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160.5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159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159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165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118.15079861111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57.6746064814797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9" priority="69"/>
  </conditionalFormatting>
  <conditionalFormatting sqref="E9:E1048576 E1:E2">
    <cfRule type="duplicateValues" dxfId="198" priority="99250"/>
  </conditionalFormatting>
  <conditionalFormatting sqref="E4">
    <cfRule type="duplicateValues" dxfId="197" priority="62"/>
  </conditionalFormatting>
  <conditionalFormatting sqref="E5:E8">
    <cfRule type="duplicateValues" dxfId="196" priority="60"/>
  </conditionalFormatting>
  <conditionalFormatting sqref="B12">
    <cfRule type="duplicateValues" dxfId="195" priority="34"/>
    <cfRule type="duplicateValues" dxfId="194" priority="35"/>
    <cfRule type="duplicateValues" dxfId="193" priority="36"/>
  </conditionalFormatting>
  <conditionalFormatting sqref="B12">
    <cfRule type="duplicateValues" dxfId="192" priority="33"/>
  </conditionalFormatting>
  <conditionalFormatting sqref="B12">
    <cfRule type="duplicateValues" dxfId="191" priority="31"/>
    <cfRule type="duplicateValues" dxfId="190" priority="32"/>
  </conditionalFormatting>
  <conditionalFormatting sqref="B12">
    <cfRule type="duplicateValues" dxfId="189" priority="28"/>
    <cfRule type="duplicateValues" dxfId="188" priority="29"/>
    <cfRule type="duplicateValues" dxfId="187" priority="30"/>
  </conditionalFormatting>
  <conditionalFormatting sqref="B12">
    <cfRule type="duplicateValues" dxfId="186" priority="27"/>
  </conditionalFormatting>
  <conditionalFormatting sqref="B12">
    <cfRule type="duplicateValues" dxfId="185" priority="25"/>
    <cfRule type="duplicateValues" dxfId="184" priority="26"/>
  </conditionalFormatting>
  <conditionalFormatting sqref="B12">
    <cfRule type="duplicateValues" dxfId="183" priority="24"/>
  </conditionalFormatting>
  <conditionalFormatting sqref="B12">
    <cfRule type="duplicateValues" dxfId="182" priority="21"/>
    <cfRule type="duplicateValues" dxfId="181" priority="22"/>
    <cfRule type="duplicateValues" dxfId="180" priority="23"/>
  </conditionalFormatting>
  <conditionalFormatting sqref="B12">
    <cfRule type="duplicateValues" dxfId="179" priority="20"/>
  </conditionalFormatting>
  <conditionalFormatting sqref="B12">
    <cfRule type="duplicateValues" dxfId="178" priority="19"/>
  </conditionalFormatting>
  <conditionalFormatting sqref="B14">
    <cfRule type="duplicateValues" dxfId="177" priority="18"/>
  </conditionalFormatting>
  <conditionalFormatting sqref="B14">
    <cfRule type="duplicateValues" dxfId="176" priority="15"/>
    <cfRule type="duplicateValues" dxfId="175" priority="16"/>
    <cfRule type="duplicateValues" dxfId="174" priority="17"/>
  </conditionalFormatting>
  <conditionalFormatting sqref="B14">
    <cfRule type="duplicateValues" dxfId="173" priority="13"/>
    <cfRule type="duplicateValues" dxfId="172" priority="14"/>
  </conditionalFormatting>
  <conditionalFormatting sqref="B14">
    <cfRule type="duplicateValues" dxfId="171" priority="10"/>
    <cfRule type="duplicateValues" dxfId="170" priority="11"/>
    <cfRule type="duplicateValues" dxfId="169" priority="12"/>
  </conditionalFormatting>
  <conditionalFormatting sqref="B14">
    <cfRule type="duplicateValues" dxfId="168" priority="9"/>
  </conditionalFormatting>
  <conditionalFormatting sqref="B14">
    <cfRule type="duplicateValues" dxfId="167" priority="8"/>
  </conditionalFormatting>
  <conditionalFormatting sqref="B14">
    <cfRule type="duplicateValues" dxfId="166" priority="7"/>
  </conditionalFormatting>
  <conditionalFormatting sqref="B14">
    <cfRule type="duplicateValues" dxfId="165" priority="4"/>
    <cfRule type="duplicateValues" dxfId="164" priority="5"/>
    <cfRule type="duplicateValues" dxfId="163" priority="6"/>
  </conditionalFormatting>
  <conditionalFormatting sqref="B14">
    <cfRule type="duplicateValues" dxfId="162" priority="2"/>
    <cfRule type="duplicateValues" dxfId="161" priority="3"/>
  </conditionalFormatting>
  <conditionalFormatting sqref="C14">
    <cfRule type="duplicateValues" dxfId="16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2573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2574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2575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2565</v>
      </c>
      <c r="C6" s="29" t="s">
        <v>2521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2566</v>
      </c>
      <c r="C8" s="29" t="s">
        <v>2522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2567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2568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2569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2523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2524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2525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2526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2553</v>
      </c>
      <c r="C374" s="29" t="s">
        <v>2540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2527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2554</v>
      </c>
      <c r="C377" s="29" t="s">
        <v>2541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2519</v>
      </c>
      <c r="D388" s="29" t="s">
        <v>87</v>
      </c>
      <c r="E388" s="29" t="s">
        <v>90</v>
      </c>
      <c r="F388" s="32" t="s">
        <v>2032</v>
      </c>
      <c r="G388" s="32" t="s">
        <v>2520</v>
      </c>
      <c r="H388" s="32" t="s">
        <v>2520</v>
      </c>
      <c r="I388" s="32" t="s">
        <v>1277</v>
      </c>
      <c r="J388" s="32" t="s">
        <v>2034</v>
      </c>
      <c r="K388" s="32" t="s">
        <v>2520</v>
      </c>
      <c r="L388" s="32" t="s">
        <v>2520</v>
      </c>
      <c r="M388" s="32" t="s">
        <v>2520</v>
      </c>
      <c r="N388" s="32" t="s">
        <v>2520</v>
      </c>
      <c r="O388" s="32" t="s">
        <v>1182</v>
      </c>
    </row>
    <row r="389" spans="1:15" ht="15.75" x14ac:dyDescent="0.25">
      <c r="A389" s="31">
        <v>363</v>
      </c>
      <c r="B389" s="32" t="s">
        <v>2555</v>
      </c>
      <c r="C389" s="29" t="s">
        <v>2542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2556</v>
      </c>
      <c r="C391" s="29" t="s">
        <v>2543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2557</v>
      </c>
      <c r="C393" s="29" t="s">
        <v>2544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2558</v>
      </c>
      <c r="C394" s="29" t="s">
        <v>2545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2552</v>
      </c>
      <c r="C395" s="29" t="s">
        <v>2539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2528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2562</v>
      </c>
      <c r="C399" s="29" t="s">
        <v>2549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2529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2530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2531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2563</v>
      </c>
      <c r="C405" s="29" t="s">
        <v>2550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2532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2559</v>
      </c>
      <c r="C499" s="29" t="s">
        <v>2546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2533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2560</v>
      </c>
      <c r="C549" s="29" t="s">
        <v>2547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2534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2535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2564</v>
      </c>
      <c r="C583" s="29" t="s">
        <v>2551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2561</v>
      </c>
      <c r="C650" s="29" t="s">
        <v>2548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2536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2537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2538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 xr:uid="{00000000-0009-0000-0000-000007000000}">
    <sortState xmlns:xlrd2="http://schemas.microsoft.com/office/spreadsheetml/2017/richdata2" ref="A2:O807">
      <sortCondition sortBy="cellColor" ref="A1:A807" dxfId="159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8" priority="2"/>
  </conditionalFormatting>
  <conditionalFormatting sqref="B1:B1048576">
    <cfRule type="duplicateValues" dxfId="15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2021-04-28T20:00:08Z</dcterms:modified>
</cp:coreProperties>
</file>