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6" l="1"/>
  <c r="B62" i="16"/>
  <c r="B42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A7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B12" i="16"/>
  <c r="C11" i="16"/>
  <c r="A11" i="16"/>
  <c r="C10" i="16"/>
  <c r="A10" i="16"/>
  <c r="C9" i="16"/>
  <c r="A9" i="16"/>
  <c r="A14" i="1" l="1"/>
  <c r="A6" i="1"/>
  <c r="A5" i="1"/>
  <c r="F14" i="1"/>
  <c r="G14" i="1"/>
  <c r="H14" i="1"/>
  <c r="I14" i="1"/>
  <c r="J14" i="1"/>
  <c r="K14" i="1"/>
  <c r="F6" i="1"/>
  <c r="G6" i="1"/>
  <c r="H6" i="1"/>
  <c r="I6" i="1"/>
  <c r="J6" i="1"/>
  <c r="K6" i="1"/>
  <c r="F5" i="1"/>
  <c r="G5" i="1"/>
  <c r="H5" i="1"/>
  <c r="I5" i="1"/>
  <c r="J5" i="1"/>
  <c r="K5" i="1"/>
  <c r="A108" i="1"/>
  <c r="A109" i="1"/>
  <c r="A110" i="1"/>
  <c r="A53" i="1"/>
  <c r="A54" i="1"/>
  <c r="A55" i="1"/>
  <c r="A82" i="1"/>
  <c r="A111" i="1"/>
  <c r="A56" i="1"/>
  <c r="A79" i="1"/>
  <c r="A96" i="1"/>
  <c r="A64" i="1"/>
  <c r="A57" i="1"/>
  <c r="A83" i="1"/>
  <c r="A97" i="1"/>
  <c r="A84" i="1"/>
  <c r="A98" i="1"/>
  <c r="A99" i="1"/>
  <c r="A80" i="1"/>
  <c r="A81" i="1"/>
  <c r="A100" i="1"/>
  <c r="A101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82" i="1"/>
  <c r="G82" i="1"/>
  <c r="H82" i="1"/>
  <c r="I82" i="1"/>
  <c r="J82" i="1"/>
  <c r="K82" i="1"/>
  <c r="F111" i="1"/>
  <c r="G111" i="1"/>
  <c r="H111" i="1"/>
  <c r="I111" i="1"/>
  <c r="J111" i="1"/>
  <c r="K111" i="1"/>
  <c r="F56" i="1"/>
  <c r="G56" i="1"/>
  <c r="H56" i="1"/>
  <c r="I56" i="1"/>
  <c r="J56" i="1"/>
  <c r="K56" i="1"/>
  <c r="F79" i="1"/>
  <c r="G79" i="1"/>
  <c r="H79" i="1"/>
  <c r="I79" i="1"/>
  <c r="J79" i="1"/>
  <c r="K79" i="1"/>
  <c r="F96" i="1"/>
  <c r="G96" i="1"/>
  <c r="H96" i="1"/>
  <c r="I96" i="1"/>
  <c r="J96" i="1"/>
  <c r="K96" i="1"/>
  <c r="F64" i="1"/>
  <c r="G64" i="1"/>
  <c r="H64" i="1"/>
  <c r="I64" i="1"/>
  <c r="J64" i="1"/>
  <c r="K64" i="1"/>
  <c r="F57" i="1"/>
  <c r="G57" i="1"/>
  <c r="H57" i="1"/>
  <c r="I57" i="1"/>
  <c r="J57" i="1"/>
  <c r="K57" i="1"/>
  <c r="F83" i="1"/>
  <c r="G83" i="1"/>
  <c r="H83" i="1"/>
  <c r="I83" i="1"/>
  <c r="J83" i="1"/>
  <c r="K83" i="1"/>
  <c r="F97" i="1"/>
  <c r="G97" i="1"/>
  <c r="H97" i="1"/>
  <c r="I97" i="1"/>
  <c r="J97" i="1"/>
  <c r="K97" i="1"/>
  <c r="F84" i="1"/>
  <c r="G84" i="1"/>
  <c r="H84" i="1"/>
  <c r="I84" i="1"/>
  <c r="J84" i="1"/>
  <c r="K84" i="1"/>
  <c r="F98" i="1"/>
  <c r="G98" i="1"/>
  <c r="H98" i="1"/>
  <c r="I98" i="1"/>
  <c r="J98" i="1"/>
  <c r="K98" i="1"/>
  <c r="F99" i="1"/>
  <c r="G99" i="1"/>
  <c r="H99" i="1"/>
  <c r="I99" i="1"/>
  <c r="J99" i="1"/>
  <c r="K99" i="1"/>
  <c r="F80" i="1"/>
  <c r="G80" i="1"/>
  <c r="H80" i="1"/>
  <c r="I80" i="1"/>
  <c r="J80" i="1"/>
  <c r="K80" i="1"/>
  <c r="F81" i="1"/>
  <c r="G81" i="1"/>
  <c r="H81" i="1"/>
  <c r="I81" i="1"/>
  <c r="J81" i="1"/>
  <c r="K81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9" i="1" l="1"/>
  <c r="G19" i="1"/>
  <c r="H19" i="1"/>
  <c r="I19" i="1"/>
  <c r="J19" i="1"/>
  <c r="K19" i="1"/>
  <c r="F78" i="1"/>
  <c r="G78" i="1"/>
  <c r="H78" i="1"/>
  <c r="I78" i="1"/>
  <c r="J78" i="1"/>
  <c r="K78" i="1"/>
  <c r="F112" i="1"/>
  <c r="G112" i="1"/>
  <c r="H112" i="1"/>
  <c r="I112" i="1"/>
  <c r="J112" i="1"/>
  <c r="K112" i="1"/>
  <c r="F11" i="1"/>
  <c r="G11" i="1"/>
  <c r="H11" i="1"/>
  <c r="I11" i="1"/>
  <c r="J11" i="1"/>
  <c r="K11" i="1"/>
  <c r="F95" i="1"/>
  <c r="G95" i="1"/>
  <c r="H95" i="1"/>
  <c r="I95" i="1"/>
  <c r="J95" i="1"/>
  <c r="K95" i="1"/>
  <c r="F18" i="1"/>
  <c r="G18" i="1"/>
  <c r="H18" i="1"/>
  <c r="I18" i="1"/>
  <c r="J18" i="1"/>
  <c r="K18" i="1"/>
  <c r="F94" i="1"/>
  <c r="G94" i="1"/>
  <c r="H94" i="1"/>
  <c r="I94" i="1"/>
  <c r="J94" i="1"/>
  <c r="K94" i="1"/>
  <c r="F107" i="1"/>
  <c r="G107" i="1"/>
  <c r="H107" i="1"/>
  <c r="I107" i="1"/>
  <c r="J107" i="1"/>
  <c r="K107" i="1"/>
  <c r="F52" i="1"/>
  <c r="G52" i="1"/>
  <c r="H52" i="1"/>
  <c r="I52" i="1"/>
  <c r="J52" i="1"/>
  <c r="K52" i="1"/>
  <c r="F24" i="1"/>
  <c r="G24" i="1"/>
  <c r="H24" i="1"/>
  <c r="I24" i="1"/>
  <c r="J24" i="1"/>
  <c r="K24" i="1"/>
  <c r="F51" i="1"/>
  <c r="G51" i="1"/>
  <c r="H51" i="1"/>
  <c r="I51" i="1"/>
  <c r="J51" i="1"/>
  <c r="K51" i="1"/>
  <c r="F106" i="1"/>
  <c r="G106" i="1"/>
  <c r="H106" i="1"/>
  <c r="I106" i="1"/>
  <c r="J106" i="1"/>
  <c r="K106" i="1"/>
  <c r="F23" i="1"/>
  <c r="G23" i="1"/>
  <c r="H23" i="1"/>
  <c r="I23" i="1"/>
  <c r="J23" i="1"/>
  <c r="K23" i="1"/>
  <c r="F13" i="1"/>
  <c r="G13" i="1"/>
  <c r="H13" i="1"/>
  <c r="I13" i="1"/>
  <c r="J13" i="1"/>
  <c r="K13" i="1"/>
  <c r="F67" i="1"/>
  <c r="G67" i="1"/>
  <c r="H67" i="1"/>
  <c r="I67" i="1"/>
  <c r="J67" i="1"/>
  <c r="K67" i="1"/>
  <c r="F35" i="1"/>
  <c r="G35" i="1"/>
  <c r="H35" i="1"/>
  <c r="I35" i="1"/>
  <c r="J35" i="1"/>
  <c r="K35" i="1"/>
  <c r="A19" i="1"/>
  <c r="A78" i="1"/>
  <c r="A112" i="1"/>
  <c r="A11" i="1"/>
  <c r="A95" i="1"/>
  <c r="A18" i="1"/>
  <c r="A94" i="1"/>
  <c r="A107" i="1"/>
  <c r="A52" i="1"/>
  <c r="A24" i="1"/>
  <c r="A51" i="1"/>
  <c r="A106" i="1"/>
  <c r="A23" i="1"/>
  <c r="A13" i="1"/>
  <c r="A67" i="1"/>
  <c r="A35" i="1"/>
  <c r="A87" i="1" l="1"/>
  <c r="F87" i="1"/>
  <c r="G87" i="1"/>
  <c r="H87" i="1"/>
  <c r="I87" i="1"/>
  <c r="J87" i="1"/>
  <c r="K8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05" i="1"/>
  <c r="G105" i="1"/>
  <c r="H105" i="1"/>
  <c r="I105" i="1"/>
  <c r="J105" i="1"/>
  <c r="K105" i="1"/>
  <c r="F66" i="1"/>
  <c r="G66" i="1"/>
  <c r="H66" i="1"/>
  <c r="I66" i="1"/>
  <c r="J66" i="1"/>
  <c r="K66" i="1"/>
  <c r="F63" i="1"/>
  <c r="G63" i="1"/>
  <c r="H63" i="1"/>
  <c r="I63" i="1"/>
  <c r="J63" i="1"/>
  <c r="K63" i="1"/>
  <c r="F46" i="1"/>
  <c r="G46" i="1"/>
  <c r="H46" i="1"/>
  <c r="I46" i="1"/>
  <c r="J46" i="1"/>
  <c r="K46" i="1"/>
  <c r="A50" i="1"/>
  <c r="A49" i="1"/>
  <c r="A48" i="1"/>
  <c r="A47" i="1"/>
  <c r="A105" i="1"/>
  <c r="A66" i="1"/>
  <c r="A63" i="1"/>
  <c r="A46" i="1"/>
  <c r="K93" i="1" l="1"/>
  <c r="J93" i="1"/>
  <c r="I93" i="1"/>
  <c r="H93" i="1"/>
  <c r="G93" i="1"/>
  <c r="F93" i="1"/>
  <c r="A93" i="1"/>
  <c r="A10" i="1" l="1"/>
  <c r="F10" i="1"/>
  <c r="G10" i="1"/>
  <c r="H10" i="1"/>
  <c r="I10" i="1"/>
  <c r="J10" i="1"/>
  <c r="K10" i="1"/>
  <c r="A62" i="1"/>
  <c r="F62" i="1"/>
  <c r="G62" i="1"/>
  <c r="H62" i="1"/>
  <c r="I62" i="1"/>
  <c r="J62" i="1"/>
  <c r="K62" i="1"/>
  <c r="A16" i="1"/>
  <c r="F16" i="1"/>
  <c r="G16" i="1"/>
  <c r="H16" i="1"/>
  <c r="I16" i="1"/>
  <c r="J16" i="1"/>
  <c r="K16" i="1"/>
  <c r="A86" i="1"/>
  <c r="F86" i="1"/>
  <c r="G86" i="1"/>
  <c r="H86" i="1"/>
  <c r="I86" i="1"/>
  <c r="J86" i="1"/>
  <c r="K86" i="1"/>
  <c r="A45" i="1"/>
  <c r="F45" i="1"/>
  <c r="G45" i="1"/>
  <c r="H45" i="1"/>
  <c r="I45" i="1"/>
  <c r="J45" i="1"/>
  <c r="K45" i="1"/>
  <c r="A85" i="1"/>
  <c r="F85" i="1"/>
  <c r="G85" i="1"/>
  <c r="H85" i="1"/>
  <c r="I85" i="1"/>
  <c r="J85" i="1"/>
  <c r="K85" i="1"/>
  <c r="A61" i="1"/>
  <c r="F61" i="1"/>
  <c r="G61" i="1"/>
  <c r="H61" i="1"/>
  <c r="I61" i="1"/>
  <c r="J61" i="1"/>
  <c r="K61" i="1"/>
  <c r="A22" i="1"/>
  <c r="F22" i="1"/>
  <c r="G22" i="1"/>
  <c r="H22" i="1"/>
  <c r="I22" i="1"/>
  <c r="J22" i="1"/>
  <c r="K22" i="1"/>
  <c r="A44" i="1"/>
  <c r="F44" i="1"/>
  <c r="G44" i="1"/>
  <c r="H44" i="1"/>
  <c r="I44" i="1"/>
  <c r="J44" i="1"/>
  <c r="K44" i="1"/>
  <c r="A77" i="1"/>
  <c r="F77" i="1"/>
  <c r="G77" i="1"/>
  <c r="H77" i="1"/>
  <c r="I77" i="1"/>
  <c r="J77" i="1"/>
  <c r="K77" i="1"/>
  <c r="A76" i="1"/>
  <c r="A60" i="1"/>
  <c r="A15" i="1"/>
  <c r="A9" i="1"/>
  <c r="A104" i="1"/>
  <c r="A43" i="1"/>
  <c r="A65" i="1"/>
  <c r="A42" i="1"/>
  <c r="A92" i="1"/>
  <c r="A91" i="1"/>
  <c r="A75" i="1"/>
  <c r="A74" i="1"/>
  <c r="A90" i="1"/>
  <c r="A17" i="1"/>
  <c r="F76" i="1"/>
  <c r="G76" i="1"/>
  <c r="H76" i="1"/>
  <c r="I76" i="1"/>
  <c r="J76" i="1"/>
  <c r="K76" i="1"/>
  <c r="F60" i="1"/>
  <c r="G60" i="1"/>
  <c r="H60" i="1"/>
  <c r="I60" i="1"/>
  <c r="J60" i="1"/>
  <c r="K60" i="1"/>
  <c r="F15" i="1"/>
  <c r="G15" i="1"/>
  <c r="H15" i="1"/>
  <c r="I15" i="1"/>
  <c r="J15" i="1"/>
  <c r="K15" i="1"/>
  <c r="F9" i="1"/>
  <c r="G9" i="1"/>
  <c r="H9" i="1"/>
  <c r="I9" i="1"/>
  <c r="J9" i="1"/>
  <c r="K9" i="1"/>
  <c r="F104" i="1"/>
  <c r="G104" i="1"/>
  <c r="H104" i="1"/>
  <c r="I104" i="1"/>
  <c r="J104" i="1"/>
  <c r="K104" i="1"/>
  <c r="F43" i="1"/>
  <c r="G43" i="1"/>
  <c r="H43" i="1"/>
  <c r="I43" i="1"/>
  <c r="J43" i="1"/>
  <c r="K43" i="1"/>
  <c r="F65" i="1"/>
  <c r="G65" i="1"/>
  <c r="H65" i="1"/>
  <c r="I65" i="1"/>
  <c r="J65" i="1"/>
  <c r="K65" i="1"/>
  <c r="F42" i="1"/>
  <c r="G42" i="1"/>
  <c r="H42" i="1"/>
  <c r="I42" i="1"/>
  <c r="J42" i="1"/>
  <c r="K42" i="1"/>
  <c r="F92" i="1"/>
  <c r="G92" i="1"/>
  <c r="H92" i="1"/>
  <c r="I92" i="1"/>
  <c r="J92" i="1"/>
  <c r="K92" i="1"/>
  <c r="F91" i="1"/>
  <c r="G91" i="1"/>
  <c r="H91" i="1"/>
  <c r="I91" i="1"/>
  <c r="J91" i="1"/>
  <c r="K91" i="1"/>
  <c r="F75" i="1"/>
  <c r="G75" i="1"/>
  <c r="H75" i="1"/>
  <c r="I75" i="1"/>
  <c r="J75" i="1"/>
  <c r="K75" i="1"/>
  <c r="F74" i="1"/>
  <c r="G74" i="1"/>
  <c r="H74" i="1"/>
  <c r="I74" i="1"/>
  <c r="J74" i="1"/>
  <c r="K74" i="1"/>
  <c r="F90" i="1"/>
  <c r="G90" i="1"/>
  <c r="H90" i="1"/>
  <c r="I90" i="1"/>
  <c r="J90" i="1"/>
  <c r="K90" i="1"/>
  <c r="F17" i="1"/>
  <c r="G17" i="1"/>
  <c r="H17" i="1"/>
  <c r="I17" i="1"/>
  <c r="J17" i="1"/>
  <c r="K17" i="1"/>
  <c r="F59" i="1" l="1"/>
  <c r="G59" i="1"/>
  <c r="H59" i="1"/>
  <c r="I59" i="1"/>
  <c r="J59" i="1"/>
  <c r="K59" i="1"/>
  <c r="F21" i="1"/>
  <c r="G21" i="1"/>
  <c r="H21" i="1"/>
  <c r="I21" i="1"/>
  <c r="J21" i="1"/>
  <c r="K21" i="1"/>
  <c r="F103" i="1"/>
  <c r="G103" i="1"/>
  <c r="H103" i="1"/>
  <c r="I103" i="1"/>
  <c r="J103" i="1"/>
  <c r="K103" i="1"/>
  <c r="F41" i="1"/>
  <c r="G41" i="1"/>
  <c r="H41" i="1"/>
  <c r="I41" i="1"/>
  <c r="J41" i="1"/>
  <c r="K41" i="1"/>
  <c r="F58" i="1"/>
  <c r="G58" i="1"/>
  <c r="H58" i="1"/>
  <c r="I58" i="1"/>
  <c r="J58" i="1"/>
  <c r="K5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9" i="1"/>
  <c r="A21" i="1"/>
  <c r="A103" i="1"/>
  <c r="A41" i="1"/>
  <c r="A58" i="1"/>
  <c r="A40" i="1"/>
  <c r="A39" i="1"/>
  <c r="A38" i="1"/>
  <c r="A3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02" i="1"/>
  <c r="G102" i="1"/>
  <c r="H102" i="1"/>
  <c r="I102" i="1"/>
  <c r="J102" i="1"/>
  <c r="K102" i="1"/>
  <c r="F36" i="1"/>
  <c r="G36" i="1"/>
  <c r="H36" i="1"/>
  <c r="I36" i="1"/>
  <c r="J36" i="1"/>
  <c r="K36" i="1"/>
  <c r="F20" i="1"/>
  <c r="G20" i="1"/>
  <c r="H20" i="1"/>
  <c r="I20" i="1"/>
  <c r="J20" i="1"/>
  <c r="K20" i="1"/>
  <c r="A73" i="1"/>
  <c r="A72" i="1"/>
  <c r="A71" i="1"/>
  <c r="A70" i="1"/>
  <c r="A69" i="1"/>
  <c r="A102" i="1"/>
  <c r="A36" i="1"/>
  <c r="A20" i="1"/>
  <c r="A8" i="1" l="1"/>
  <c r="A12" i="1"/>
  <c r="F8" i="1"/>
  <c r="G8" i="1"/>
  <c r="H8" i="1"/>
  <c r="I8" i="1"/>
  <c r="J8" i="1"/>
  <c r="K8" i="1"/>
  <c r="F12" i="1"/>
  <c r="G12" i="1"/>
  <c r="H12" i="1"/>
  <c r="I12" i="1"/>
  <c r="J12" i="1"/>
  <c r="K12" i="1"/>
  <c r="F34" i="1" l="1"/>
  <c r="G34" i="1"/>
  <c r="H34" i="1"/>
  <c r="I34" i="1"/>
  <c r="J34" i="1"/>
  <c r="K34" i="1"/>
  <c r="F89" i="1"/>
  <c r="G89" i="1"/>
  <c r="H89" i="1"/>
  <c r="I89" i="1"/>
  <c r="J89" i="1"/>
  <c r="K89" i="1"/>
  <c r="F33" i="1"/>
  <c r="G33" i="1"/>
  <c r="H33" i="1"/>
  <c r="I33" i="1"/>
  <c r="J33" i="1"/>
  <c r="K33" i="1"/>
  <c r="A34" i="1"/>
  <c r="A89" i="1"/>
  <c r="A33" i="1"/>
  <c r="F88" i="1" l="1"/>
  <c r="G88" i="1"/>
  <c r="H88" i="1"/>
  <c r="I88" i="1"/>
  <c r="J88" i="1"/>
  <c r="K88" i="1"/>
  <c r="A88" i="1"/>
  <c r="F7" i="1"/>
  <c r="G7" i="1"/>
  <c r="H7" i="1"/>
  <c r="I7" i="1"/>
  <c r="J7" i="1"/>
  <c r="K7" i="1"/>
  <c r="F32" i="1"/>
  <c r="G32" i="1"/>
  <c r="H32" i="1"/>
  <c r="I32" i="1"/>
  <c r="J32" i="1"/>
  <c r="K32" i="1"/>
  <c r="F68" i="1"/>
  <c r="G68" i="1"/>
  <c r="H68" i="1"/>
  <c r="I68" i="1"/>
  <c r="J68" i="1"/>
  <c r="K6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7" i="1"/>
  <c r="A32" i="1"/>
  <c r="A68" i="1"/>
  <c r="A31" i="1"/>
  <c r="A30" i="1"/>
  <c r="A29" i="1"/>
  <c r="F28" i="1" l="1"/>
  <c r="G28" i="1"/>
  <c r="H28" i="1"/>
  <c r="I28" i="1"/>
  <c r="J28" i="1"/>
  <c r="K28" i="1"/>
  <c r="A28" i="1"/>
  <c r="A27" i="1" l="1"/>
  <c r="F27" i="1"/>
  <c r="G27" i="1"/>
  <c r="H27" i="1"/>
  <c r="I27" i="1"/>
  <c r="J27" i="1"/>
  <c r="K27" i="1"/>
  <c r="A26" i="1" l="1"/>
  <c r="F26" i="1"/>
  <c r="G26" i="1"/>
  <c r="H26" i="1"/>
  <c r="I26" i="1"/>
  <c r="J26" i="1"/>
  <c r="K26" i="1"/>
  <c r="K25" i="1" l="1"/>
  <c r="J25" i="1"/>
  <c r="I25" i="1"/>
  <c r="H25" i="1"/>
  <c r="G25" i="1"/>
  <c r="F25" i="1"/>
  <c r="A2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<sst xmlns="http://schemas.openxmlformats.org/spreadsheetml/2006/main" count="13792" uniqueCount="2699">
  <si>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</si>
  <si>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</si>
  <si>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</si>
  <si>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</si>
  <si>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</si>
  <si>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</si>
  <si>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</si>
  <si>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</si>
  <si>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</si>
  <si>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</si>
  <si>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</si>
  <si>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</si>
  <si>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</si>
  <si>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</si>
  <si>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</si>
  <si>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</si>
  <si>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</si>
  <si>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</si>
  <si>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</si>
  <si>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</si>
  <si>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</si>
  <si>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</si>
  <si>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</si>
  <si>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</si>
  <si>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</si>
  <si>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</si>
  <si>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</si>
  <si>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</si>
  <si>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</si>
  <si>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</si>
  <si>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</si>
  <si>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</si>
  <si>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</si>
  <si>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</si>
  <si>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</si>
  <si>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</si>
  <si>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</si>
  <si>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</si>
  <si>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</si>
  <si>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</si>
  <si>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</si>
  <si>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</si>
  <si>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</si>
  <si>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</si>
  <si>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</si>
  <si>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</si>
  <si>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</si>
  <si>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</si>
  <si>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</si>
  <si>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</si>
  <si>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</si>
  <si>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</si>
  <si>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</si>
  <si>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</si>
  <si>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</si>
  <si>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</si>
  <si>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</si>
  <si>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</si>
  <si>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</si>
  <si>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</si>
  <si>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</si>
  <si>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</si>
  <si>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</si>
  <si>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</si>
  <si>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</si>
  <si>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</si>
  <si>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</si>
  <si>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</si>
  <si>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</si>
  <si>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</si>
  <si>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</si>
  <si>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</si>
  <si>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</si>
  <si>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</si>
  <si>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</si>
  <si>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</si>
  <si>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</si>
  <si>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</si>
  <si>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</si>
  <si>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</si>
  <si>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</si>
  <si>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</si>
  <si>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</si>
  <si>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</si>
  <si>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</si>
  <si>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</si>
  <si>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</si>
  <si>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</si>
  <si>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</si>
  <si>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</si>
  <si>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</si>
  <si>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</si>
  <si>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</si>
  <si>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</si>
  <si>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</si>
  <si>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</si>
  <si>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</si>
  <si>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</si>
  <si>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</si>
  <si>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</si>
  <si>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</si>
  <si>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</si>
  <si>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</si>
  <si>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</si>
  <si>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</si>
  <si>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</si>
  <si>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</si>
  <si>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</si>
  <si>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</si>
  <si>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</si>
  <si>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</si>
  <si>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</si>
  <si>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</si>
  <si>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</si>
  <si>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</si>
  <si>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</si>
  <si>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</si>
  <si>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</si>
  <si>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</si>
  <si>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</si>
  <si>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</si>
  <si>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</si>
  <si>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</si>
  <si>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</si>
  <si>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</si>
  <si>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</si>
  <si>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</si>
  <si>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</si>
  <si>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</si>
  <si>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</si>
  <si>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</si>
  <si>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</si>
  <si>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</si>
  <si>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</si>
  <si>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</si>
  <si>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</si>
  <si>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</si>
  <si>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</si>
  <si>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</si>
  <si>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</si>
  <si>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</si>
  <si>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</si>
  <si>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</si>
  <si>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</si>
  <si>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</si>
  <si>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</si>
  <si>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</si>
  <si>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</si>
  <si>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</si>
  <si>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</si>
  <si>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</si>
  <si>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</si>
  <si>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</si>
  <si>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</si>
  <si>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</si>
  <si>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</si>
  <si>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</si>
  <si>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</si>
  <si>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</si>
  <si>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</si>
  <si>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</si>
  <si>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</si>
  <si>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</si>
  <si>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</si>
  <si>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</si>
  <si>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</si>
  <si>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</si>
  <si>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</si>
  <si>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</si>
  <si>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</si>
  <si>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</si>
  <si>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</si>
  <si>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</si>
  <si>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</si>
  <si>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</si>
  <si>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</si>
  <si>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</si>
  <si>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</si>
  <si>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</si>
  <si>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</si>
  <si>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</si>
  <si>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</si>
  <si>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</si>
  <si>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</si>
  <si>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</si>
  <si>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</si>
  <si>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</si>
  <si>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</si>
  <si>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</si>
  <si>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</si>
  <si>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</si>
  <si>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</si>
  <si>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</si>
  <si>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</si>
  <si>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</si>
  <si>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</si>
  <si>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</si>
  <si>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</si>
  <si>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</si>
  <si>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</si>
  <si>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</si>
  <si>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</si>
  <si>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</si>
  <si>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</si>
  <si>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</si>
  <si>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</si>
  <si>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</si>
  <si>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</si>
  <si>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</si>
  <si>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</si>
  <si>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</si>
  <si>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</si>
  <si>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</si>
  <si>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</si>
  <si>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</si>
  <si>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</si>
  <si>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</si>
  <si>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</si>
  <si>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</si>
  <si>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</si>
  <si>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</si>
  <si>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</si>
  <si>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</si>
  <si>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</si>
  <si>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</si>
  <si>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</si>
  <si>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</si>
  <si>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</si>
  <si>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</si>
  <si>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</si>
  <si>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</si>
  <si>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</si>
  <si>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</si>
  <si>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</si>
  <si>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</si>
  <si>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</si>
  <si>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</si>
  <si>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</si>
  <si>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</si>
  <si>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</si>
  <si>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</si>
  <si>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</si>
  <si>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</si>
  <si>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</si>
  <si>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</si>
  <si>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</si>
  <si>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</si>
  <si>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</si>
  <si>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</si>
  <si>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</si>
  <si>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</si>
  <si>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</si>
  <si>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</si>
  <si>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</si>
  <si>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</si>
  <si>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</si>
  <si>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</si>
  <si>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</si>
  <si>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</si>
  <si>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</si>
  <si>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</si>
  <si>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</si>
  <si>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</si>
  <si>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</si>
  <si>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</si>
  <si>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</si>
  <si>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</si>
  <si>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</si>
  <si>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</si>
  <si>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</si>
  <si>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</si>
  <si>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</si>
  <si>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</si>
  <si>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</si>
  <si>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</si>
  <si>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</si>
  <si>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</si>
  <si>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</si>
  <si>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</si>
  <si>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</si>
  <si>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</si>
  <si>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</si>
  <si>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</si>
  <si>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</si>
  <si>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</si>
  <si>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</si>
  <si>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</si>
  <si>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</si>
  <si>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</si>
  <si>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</si>
  <si>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</si>
  <si>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</si>
  <si>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</si>
  <si>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</si>
  <si>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</si>
  <si>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</si>
  <si>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</si>
  <si>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</si>
  <si>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</si>
  <si>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</si>
  <si>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</si>
  <si>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</si>
  <si>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</si>
  <si>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</si>
  <si>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</si>
  <si>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</si>
  <si>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</si>
  <si>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</si>
  <si>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</si>
  <si>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</si>
  <si>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</si>
  <si>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</si>
  <si>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</si>
  <si>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</si>
  <si>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</si>
  <si>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</si>
  <si>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</si>
  <si>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</si>
  <si>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</si>
  <si>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</si>
  <si>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</si>
  <si>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</si>
  <si>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</si>
  <si>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</si>
  <si>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</si>
  <si>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</si>
  <si>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</si>
  <si>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</si>
  <si>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</si>
  <si>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</si>
  <si>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</si>
  <si>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</si>
  <si>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</si>
  <si>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</si>
  <si>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</si>
  <si>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</si>
  <si>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</si>
  <si>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</si>
  <si>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</si>
  <si>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</si>
  <si>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</si>
  <si>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</si>
  <si>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</si>
  <si>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</si>
  <si>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</si>
  <si>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</si>
  <si>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</si>
  <si>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</si>
  <si>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</si>
  <si>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</si>
  <si>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</si>
  <si>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</si>
  <si>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</si>
  <si>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</si>
  <si>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</si>
  <si>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</si>
  <si>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</si>
  <si>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</si>
  <si>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</si>
  <si>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</si>
  <si>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</si>
  <si>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</si>
  <si>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</si>
  <si>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</si>
  <si>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</si>
  <si>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</si>
  <si>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</si>
  <si>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</si>
  <si>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</si>
  <si>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</si>
  <si>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</si>
  <si>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</si>
  <si>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</si>
  <si>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</si>
  <si>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</si>
  <si>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</si>
  <si>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</si>
  <si>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</si>
  <si>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</si>
  <si>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</si>
  <si>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</si>
  <si>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</si>
  <si>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</si>
  <si>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</si>
  <si>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</si>
  <si>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</si>
  <si>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</si>
  <si>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</si>
  <si>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</si>
  <si>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</si>
  <si>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</si>
  <si>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</si>
  <si>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</si>
  <si>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</si>
  <si>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</si>
  <si>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</si>
  <si>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</si>
  <si>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</si>
  <si>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</si>
  <si>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</si>
  <si>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</si>
  <si>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</si>
  <si>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</si>
  <si>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</si>
  <si>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</si>
  <si>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</si>
  <si>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</si>
  <si>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</si>
  <si>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</si>
  <si>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</si>
  <si>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</si>
  <si>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</si>
  <si>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</si>
  <si>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</si>
  <si>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</si>
  <si>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</si>
  <si>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</si>
  <si>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</si>
  <si>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</si>
  <si>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</si>
  <si>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</si>
  <si>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</si>
  <si>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</si>
  <si>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</si>
  <si>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</si>
  <si>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</si>
  <si>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</si>
  <si>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</si>
  <si>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</si>
  <si>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</si>
  <si>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</si>
  <si>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</si>
  <si>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</si>
  <si>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</si>
  <si>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</si>
  <si>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</si>
  <si>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</si>
  <si>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</si>
  <si>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</si>
  <si>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</si>
  <si>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</si>
  <si>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</si>
  <si>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</si>
  <si>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</si>
  <si>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</si>
  <si>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</si>
  <si>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</si>
  <si>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</si>
  <si>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</si>
  <si>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</si>
  <si>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</si>
  <si>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</si>
  <si>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</si>
  <si>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</si>
  <si>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</si>
  <si>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</si>
  <si>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</si>
  <si>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</si>
  <si>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</si>
  <si>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</si>
  <si>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</si>
  <si>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</si>
  <si>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</si>
  <si>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</si>
  <si>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</si>
  <si>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</si>
  <si>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</si>
  <si>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</si>
  <si>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</si>
  <si>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</si>
  <si>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</si>
  <si>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</si>
  <si>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</si>
  <si>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</si>
  <si>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</si>
  <si>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</si>
  <si>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</si>
  <si>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</si>
  <si>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</si>
  <si>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</si>
  <si>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</si>
  <si>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</si>
  <si>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</si>
  <si>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</si>
  <si>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</si>
  <si>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</si>
  <si>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</si>
  <si>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</si>
  <si>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</si>
  <si>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</si>
  <si>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</si>
  <si>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</si>
  <si>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</si>
  <si>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</si>
  <si>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</si>
  <si>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</si>
  <si>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</si>
  <si>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</si>
  <si>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</si>
  <si>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</si>
  <si>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</si>
  <si>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</si>
  <si>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</si>
  <si>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</si>
  <si>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</si>
  <si>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</si>
  <si>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</si>
  <si>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</si>
  <si>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</si>
  <si>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</si>
  <si>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</si>
  <si>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</si>
  <si>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</si>
  <si>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</si>
  <si>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</si>
  <si>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</si>
  <si>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</si>
  <si>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</si>
  <si>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</si>
  <si>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</si>
  <si>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</si>
  <si>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</si>
  <si>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</si>
  <si>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</si>
  <si>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</si>
  <si>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</si>
  <si>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</si>
  <si>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</si>
  <si>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</si>
  <si>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</si>
  <si>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</si>
  <si>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</si>
  <si>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</si>
  <si>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</si>
  <si>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</si>
  <si>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</si>
  <si>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</si>
  <si>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</si>
  <si>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</si>
  <si>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</si>
  <si>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</si>
  <si>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</si>
  <si>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</si>
  <si>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</si>
  <si>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</si>
  <si>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</si>
  <si>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</si>
  <si>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</si>
  <si>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</si>
  <si>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</si>
  <si>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</si>
  <si>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</si>
  <si>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</si>
  <si>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</si>
  <si>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</si>
  <si>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</si>
  <si>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</si>
  <si>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</si>
  <si>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</si>
  <si>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</si>
  <si>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</si>
  <si>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</si>
  <si>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</si>
  <si>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</si>
  <si>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</si>
  <si>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</si>
  <si>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</si>
  <si>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</si>
  <si>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</si>
  <si>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</si>
  <si>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</si>
  <si>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</si>
  <si>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</si>
  <si>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</si>
  <si>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</si>
  <si>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</si>
  <si>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</si>
  <si>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</si>
  <si>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</si>
  <si>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</si>
  <si>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</si>
  <si>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</si>
  <si>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</si>
  <si>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</si>
  <si>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</si>
  <si>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</si>
  <si>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</si>
  <si>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</si>
  <si>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</si>
  <si>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</si>
  <si>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</si>
  <si>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</si>
  <si>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</si>
  <si>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</si>
  <si>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</si>
  <si>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</si>
  <si>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</si>
  <si>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</si>
  <si>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</si>
  <si>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</si>
  <si>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</si>
  <si>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</si>
  <si>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</si>
  <si>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</si>
  <si>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</si>
  <si>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</si>
  <si>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</si>
  <si>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</si>
  <si>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</si>
  <si>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</si>
  <si>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</si>
  <si>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</si>
  <si>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</si>
  <si>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</si>
  <si>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</si>
  <si>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</si>
  <si>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</si>
  <si>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</si>
  <si>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</si>
  <si>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</si>
  <si>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</si>
  <si>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</si>
  <si>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</si>
  <si>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</si>
  <si>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</si>
  <si>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</si>
  <si>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</si>
  <si>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</si>
  <si>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</si>
  <si>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</si>
  <si>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</si>
  <si>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</si>
  <si>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</si>
  <si>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</si>
  <si>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</si>
  <si>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</si>
  <si>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</si>
  <si>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</si>
  <si>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</si>
  <si>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</si>
  <si>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</si>
  <si>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</si>
  <si>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</si>
  <si>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</si>
  <si>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</si>
  <si>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</si>
  <si>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</si>
  <si>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</si>
  <si>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</si>
  <si>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</si>
  <si>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</si>
  <si>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</si>
  <si>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</si>
  <si>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</si>
  <si>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</si>
  <si>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</si>
  <si>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</si>
  <si>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</si>
  <si>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</si>
  <si>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</si>
  <si>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</si>
  <si>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</si>
  <si>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</si>
  <si>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</si>
  <si>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</si>
  <si>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</si>
  <si>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</si>
  <si>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</si>
  <si>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</si>
  <si>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</si>
  <si>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</si>
  <si>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</si>
  <si>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</si>
  <si>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</si>
  <si>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</si>
  <si>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</si>
  <si>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</si>
  <si>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</si>
  <si>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</si>
  <si>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</si>
  <si>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</si>
  <si>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</si>
  <si>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</si>
  <si>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</si>
  <si>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</si>
  <si>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</si>
  <si>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</si>
  <si>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</si>
  <si>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</si>
  <si>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</si>
  <si>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</si>
  <si>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</si>
  <si>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</si>
  <si>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</si>
  <si>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</si>
  <si>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</si>
  <si>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</si>
  <si>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</si>
  <si>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</si>
  <si>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</si>
  <si>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</si>
  <si>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</si>
  <si>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</si>
  <si>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</si>
  <si>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</si>
  <si>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</si>
  <si>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</si>
  <si>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</si>
  <si>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</si>
  <si>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</si>
  <si>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</si>
  <si>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</si>
  <si>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</si>
  <si>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</si>
  <si>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</si>
  <si>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</si>
  <si>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</si>
  <si>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</si>
  <si>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</si>
  <si>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</si>
  <si>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</si>
  <si>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</si>
  <si>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</si>
  <si>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</si>
  <si>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</si>
  <si>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</si>
  <si>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</si>
  <si>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</si>
  <si>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</si>
  <si>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</si>
  <si>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</si>
  <si>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</si>
  <si>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</si>
  <si>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</si>
  <si>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</si>
  <si>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</si>
  <si>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</si>
  <si>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</si>
  <si>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</si>
  <si>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</si>
  <si>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</si>
  <si>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</si>
  <si>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</si>
  <si>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</si>
  <si>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</si>
  <si>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</si>
  <si>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</si>
  <si>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</si>
  <si>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</si>
  <si>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</si>
  <si>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</si>
  <si>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</si>
  <si>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</si>
  <si>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</si>
  <si>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</si>
  <si>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</si>
  <si>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</si>
  <si>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</si>
  <si>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</si>
  <si>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</si>
  <si>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</si>
  <si>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</si>
  <si>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</si>
  <si>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</si>
  <si>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</si>
  <si>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</si>
  <si>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</si>
  <si>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</si>
  <si>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</si>
  <si>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</si>
  <si>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</si>
  <si>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</si>
  <si>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</si>
  <si>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</si>
  <si>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</si>
  <si>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</si>
  <si>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</si>
  <si>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</si>
  <si>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</si>
  <si>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</si>
  <si>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</si>
  <si>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</si>
  <si>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</si>
  <si>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</si>
  <si>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</si>
  <si>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</si>
  <si>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</si>
  <si>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</si>
  <si>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</si>
  <si>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</si>
  <si>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</si>
  <si>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</si>
  <si>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</si>
  <si>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</si>
  <si>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</si>
  <si>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</si>
  <si>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</si>
  <si>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</si>
  <si>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</si>
  <si>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</si>
  <si>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</si>
  <si>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</si>
  <si>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</si>
  <si>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</si>
  <si>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</si>
  <si>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</si>
  <si>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</si>
  <si>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</si>
  <si>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</si>
  <si>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</si>
  <si>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</si>
  <si>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</si>
  <si>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</si>
  <si>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</si>
  <si>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</si>
  <si>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</si>
  <si>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</si>
  <si>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</si>
  <si>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</si>
  <si>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</si>
  <si>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</si>
  <si>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</si>
  <si>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</si>
  <si>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</si>
  <si>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</si>
  <si>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</si>
  <si>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</si>
  <si>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</si>
  <si>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</si>
  <si>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</si>
  <si>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</si>
  <si>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</si>
  <si>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</si>
  <si>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</si>
  <si>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</si>
  <si>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</si>
  <si>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</si>
  <si>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</si>
  <si>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</si>
  <si>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</si>
  <si>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</si>
  <si>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</si>
  <si>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</si>
  <si>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</si>
  <si>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</si>
  <si>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</si>
  <si>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</si>
  <si>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</si>
  <si>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</si>
  <si>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</si>
  <si>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</si>
  <si>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</si>
  <si>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</si>
  <si>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</si>
  <si>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</si>
  <si>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</si>
  <si>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</si>
  <si>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</si>
  <si>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</si>
  <si>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</si>
  <si>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</si>
  <si>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</si>
  <si>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</si>
  <si>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</si>
  <si>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</si>
  <si>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</si>
  <si>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</si>
  <si>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</si>
  <si>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</si>
  <si>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</si>
  <si>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</si>
  <si>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</si>
  <si>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</si>
  <si>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</si>
  <si>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</si>
  <si>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</si>
  <si>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</si>
  <si>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</si>
  <si>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</si>
  <si>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</si>
  <si>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</si>
  <si>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</si>
  <si>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</si>
  <si>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</si>
  <si>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</si>
  <si>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</si>
  <si>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</si>
  <si>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</si>
  <si>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</si>
  <si>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</si>
  <si>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</si>
  <si>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</si>
  <si>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</si>
  <si>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</si>
  <si>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</si>
  <si>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</si>
  <si>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</si>
  <si>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</si>
  <si>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</si>
  <si>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</si>
  <si>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</si>
  <si>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</si>
  <si>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</si>
  <si>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</si>
  <si>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</si>
  <si>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</si>
  <si>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</si>
  <si>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</si>
  <si>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</si>
  <si>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</si>
  <si>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</si>
  <si>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</si>
  <si>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</si>
  <si>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</si>
  <si>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</si>
  <si>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</si>
  <si>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</si>
  <si>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</si>
  <si>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</si>
  <si>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</si>
  <si>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</si>
  <si>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</si>
  <si>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</si>
  <si>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</si>
  <si>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</si>
  <si>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</si>
  <si>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</si>
  <si>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</si>
  <si>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</si>
  <si>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</si>
  <si>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</si>
  <si>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</si>
  <si>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</si>
  <si>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</si>
  <si>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</si>
  <si>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</si>
  <si>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</si>
  <si>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</si>
  <si>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</si>
  <si>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</si>
  <si>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</si>
  <si>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</si>
  <si>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</si>
  <si>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</si>
  <si>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</si>
  <si>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</si>
  <si>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</si>
  <si>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</si>
  <si>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</si>
  <si>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</si>
  <si>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</si>
  <si>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</si>
  <si>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</si>
  <si>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</si>
  <si>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</si>
  <si>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</si>
  <si>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</si>
  <si>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</si>
  <si>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</si>
  <si>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</si>
  <si>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</si>
  <si>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</si>
  <si>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</si>
  <si>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</si>
  <si>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</si>
  <si>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</si>
  <si>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</si>
  <si>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</si>
  <si>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</si>
  <si>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</si>
  <si>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</si>
  <si>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</si>
  <si>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</si>
  <si>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</si>
  <si>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</si>
  <si>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</si>
  <si>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</si>
  <si>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</si>
  <si>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</si>
  <si>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</si>
  <si>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</si>
  <si>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</si>
  <si>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</si>
  <si>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</si>
  <si>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</si>
  <si>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</si>
  <si>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</si>
  <si>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</si>
  <si>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</si>
  <si>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</si>
  <si>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</si>
  <si>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</si>
  <si>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</si>
  <si>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</si>
  <si>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</si>
  <si>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</si>
  <si>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</si>
  <si>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</si>
  <si>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</si>
  <si>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</si>
  <si>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</si>
  <si>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</si>
  <si>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</si>
  <si>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</si>
  <si>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</si>
  <si>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</si>
  <si>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</si>
  <si>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</si>
  <si>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</si>
  <si>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</si>
  <si>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</si>
  <si>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</si>
  <si>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</si>
  <si>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</si>
  <si>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</si>
  <si>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</si>
  <si>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</si>
  <si>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</si>
  <si>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</si>
  <si>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</si>
  <si>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</si>
  <si>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</si>
  <si>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</si>
  <si>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</si>
  <si>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</si>
  <si>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</si>
  <si>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</si>
  <si>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</si>
  <si>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</si>
  <si>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</si>
  <si>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</si>
  <si>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</si>
  <si>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</si>
  <si>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</si>
  <si>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</si>
  <si>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</si>
  <si>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</si>
  <si>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</si>
  <si>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</si>
  <si>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</si>
  <si>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</si>
  <si>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</si>
  <si>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</si>
  <si>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</si>
  <si>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</si>
  <si>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</si>
  <si>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</si>
  <si>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</si>
  <si>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</si>
  <si>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</si>
  <si>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</si>
  <si>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</si>
  <si>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</si>
  <si>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</si>
  <si>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</si>
  <si>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</si>
  <si>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</si>
  <si>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</si>
  <si>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</si>
  <si>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</si>
  <si>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</si>
  <si>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</si>
  <si>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</si>
  <si>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</si>
  <si>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</si>
  <si>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</si>
  <si>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</si>
  <si>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</si>
  <si>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</si>
  <si>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</si>
  <si>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</si>
  <si>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</si>
  <si>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</si>
  <si>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</si>
  <si>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</si>
  <si>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</si>
  <si>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</si>
  <si>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</si>
  <si>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</si>
  <si>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</si>
  <si>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</si>
  <si>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</si>
  <si>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</si>
  <si>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</si>
  <si>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</si>
  <si>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</si>
  <si>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</si>
  <si>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</si>
  <si>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</si>
  <si>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</si>
  <si>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</si>
  <si>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</si>
  <si>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</si>
  <si>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</si>
  <si>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</si>
  <si>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</si>
  <si>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</si>
  <si>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</si>
  <si>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</si>
  <si>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</si>
  <si>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</si>
  <si>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</si>
  <si>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</si>
  <si>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</si>
  <si>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</si>
  <si>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</si>
  <si>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</si>
  <si>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</si>
  <si>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</si>
  <si>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</si>
  <si>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</si>
  <si>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</si>
  <si>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</si>
  <si>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</si>
  <si>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</si>
  <si>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</si>
  <si>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</si>
  <si>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</si>
  <si>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</si>
  <si>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</si>
  <si>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</si>
  <si>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</si>
  <si>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</si>
  <si>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</si>
  <si>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</si>
  <si>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</si>
  <si>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</si>
  <si>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</si>
  <si>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</si>
  <si>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</si>
  <si>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</si>
  <si>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</si>
  <si>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</si>
  <si>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</si>
  <si>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</si>
  <si>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</si>
  <si>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</si>
  <si>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</si>
  <si>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</si>
  <si>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</si>
  <si>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</si>
  <si>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</si>
  <si>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</si>
  <si>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</si>
  <si>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</si>
  <si>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</si>
  <si>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</si>
  <si>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</si>
  <si>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</si>
  <si>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</si>
  <si>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</si>
  <si>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</si>
  <si>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</si>
  <si>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</si>
  <si>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</si>
  <si>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</si>
  <si>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</si>
  <si>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</si>
  <si>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</si>
  <si>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</si>
  <si>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</si>
  <si>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</si>
  <si>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</si>
  <si>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</si>
  <si>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</si>
  <si>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</si>
  <si>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</si>
  <si>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</si>
  <si>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</si>
  <si>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</si>
  <si>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</si>
  <si>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</si>
  <si>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</si>
  <si>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</si>
  <si>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</si>
  <si>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</si>
  <si>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</si>
  <si>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</si>
  <si>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</si>
  <si>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</si>
  <si>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</si>
  <si>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</si>
  <si>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</si>
  <si>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</si>
  <si>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</si>
  <si>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</si>
  <si>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</si>
  <si>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</si>
  <si>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</si>
  <si>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</si>
  <si>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</si>
  <si>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</si>
  <si>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</si>
  <si>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</si>
  <si>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</si>
  <si>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</si>
  <si>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</si>
  <si>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</si>
  <si>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</si>
  <si>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</si>
  <si>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</si>
  <si>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</si>
  <si>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</si>
  <si>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</si>
  <si>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</si>
  <si>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</si>
  <si>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</si>
  <si>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</si>
  <si>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</si>
  <si>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</si>
  <si>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</si>
  <si>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</si>
  <si>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</si>
  <si>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</si>
  <si>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</si>
  <si>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</si>
  <si>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</si>
  <si>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</si>
  <si>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</si>
  <si>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</si>
  <si>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</si>
  <si>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</si>
  <si>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</si>
  <si>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</si>
  <si>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</si>
  <si>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</si>
  <si>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</si>
  <si>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</si>
  <si>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</si>
  <si>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</si>
  <si>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</si>
  <si>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</si>
  <si>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</si>
  <si>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</si>
  <si>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</si>
  <si>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</si>
  <si>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</si>
  <si>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</si>
  <si>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</si>
  <si>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</si>
  <si>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</si>
  <si>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</si>
  <si>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</si>
  <si>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</si>
  <si>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</si>
  <si>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</si>
  <si>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</si>
  <si>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</si>
  <si>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</si>
  <si>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</si>
  <si>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</si>
  <si>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</si>
  <si>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</si>
  <si>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</si>
  <si>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</si>
  <si>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</si>
  <si>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</si>
  <si>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</si>
  <si>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</si>
  <si>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</si>
  <si>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</si>
  <si>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</si>
  <si>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</si>
  <si>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</si>
  <si>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</si>
  <si>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</si>
  <si>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</si>
  <si>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</si>
  <si>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</si>
  <si>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</si>
  <si>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</si>
  <si>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</si>
  <si>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</si>
  <si>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</si>
  <si>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</si>
  <si>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</si>
  <si>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</si>
  <si>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</si>
  <si>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</si>
  <si>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</si>
  <si>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</si>
  <si>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</si>
  <si>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</si>
  <si>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</si>
  <si>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</si>
  <si>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</si>
  <si>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</si>
  <si>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</si>
  <si>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</si>
  <si>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</si>
  <si>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</si>
  <si>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</si>
  <si>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</si>
  <si>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</si>
  <si>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</si>
  <si>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</si>
  <si>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</si>
  <si>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</si>
  <si>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</si>
  <si>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</si>
  <si>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</si>
  <si>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</si>
  <si>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</si>
  <si>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</si>
  <si>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</si>
  <si>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</si>
  <si>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</si>
  <si>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</si>
  <si>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</si>
  <si>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</si>
  <si>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</si>
  <si>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</si>
  <si>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</si>
  <si>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</si>
  <si>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</si>
  <si>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</si>
  <si>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</si>
  <si>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</si>
  <si>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</si>
  <si>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</si>
  <si>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</si>
  <si>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</si>
  <si>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</si>
  <si>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</si>
  <si>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</si>
  <si>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</si>
  <si>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</si>
  <si>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</si>
  <si>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</si>
  <si>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</si>
  <si>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</si>
  <si>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</si>
  <si>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</si>
  <si>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</si>
  <si>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</si>
  <si>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</si>
  <si>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</si>
  <si>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</si>
  <si>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</si>
  <si>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</si>
  <si>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</si>
  <si>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</si>
  <si>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</si>
  <si>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</si>
  <si>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</si>
  <si>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</si>
  <si>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</si>
  <si>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</si>
  <si>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</si>
  <si>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</si>
  <si>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</si>
  <si>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</si>
  <si>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</si>
  <si>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</si>
  <si>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</si>
  <si>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</si>
  <si>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</si>
  <si>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</si>
  <si>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</si>
  <si>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</si>
  <si>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</si>
  <si>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</si>
  <si>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</si>
  <si>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</si>
  <si>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</si>
  <si>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</si>
  <si>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</si>
  <si>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</si>
  <si>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</si>
  <si>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</si>
  <si>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</si>
  <si>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</si>
  <si>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</si>
  <si>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</si>
  <si>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</si>
  <si>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</si>
  <si>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</si>
  <si>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</si>
  <si>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</si>
  <si>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</si>
  <si>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</si>
  <si>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</si>
  <si>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</si>
  <si>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</si>
  <si>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</si>
  <si>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</si>
  <si>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</si>
  <si>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</si>
  <si>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</si>
  <si>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</si>
  <si>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</si>
  <si>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</si>
  <si>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</si>
  <si>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</si>
  <si>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</si>
  <si>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</si>
  <si>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</si>
  <si>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</si>
  <si>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</si>
  <si>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</si>
  <si>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</si>
  <si>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</si>
  <si>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</si>
  <si>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</si>
  <si>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</si>
  <si>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</si>
  <si>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</si>
  <si>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</si>
  <si>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</si>
  <si>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</si>
  <si>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</si>
  <si>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</si>
  <si>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</si>
  <si>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</si>
  <si>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</si>
  <si>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</si>
  <si>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</si>
  <si>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</si>
  <si>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</si>
  <si>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</si>
  <si>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</si>
  <si>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</si>
  <si>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</si>
  <si>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</si>
  <si>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</si>
  <si>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</si>
  <si>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</si>
  <si>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</si>
  <si>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</si>
  <si>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</si>
  <si>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</si>
  <si>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</si>
  <si>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</si>
  <si>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</si>
  <si>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</si>
  <si>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</si>
  <si>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</si>
  <si>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</si>
  <si>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</si>
  <si>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</si>
  <si>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</si>
  <si>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</si>
  <si>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</si>
  <si>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</si>
  <si>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</si>
  <si>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</si>
  <si>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</si>
  <si>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</si>
  <si>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</si>
  <si>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</si>
  <si>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</si>
  <si>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</si>
  <si>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</si>
  <si>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</si>
  <si>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</si>
  <si>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</si>
  <si>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</si>
  <si>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</si>
  <si>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</si>
  <si>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</si>
  <si>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</si>
  <si>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</si>
  <si>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</si>
  <si>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</si>
  <si>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</si>
  <si>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</si>
  <si>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</si>
  <si>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</si>
  <si>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</si>
  <si>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</si>
  <si>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</si>
  <si>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</si>
  <si>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</si>
  <si>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</si>
  <si>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</si>
  <si>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</si>
  <si>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</si>
  <si>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</si>
  <si>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</si>
  <si>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</si>
  <si>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</si>
  <si>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</si>
  <si>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</si>
  <si>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</si>
  <si>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</si>
  <si>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</si>
  <si>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</si>
  <si>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</si>
  <si>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</si>
  <si>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</si>
  <si>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</si>
  <si>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</si>
  <si>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</si>
  <si>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</si>
  <si>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</si>
  <si>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</si>
  <si>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</si>
  <si>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</si>
  <si>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</si>
  <si>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</si>
  <si>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</si>
  <si>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</si>
  <si>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</si>
  <si>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</si>
  <si>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</si>
  <si>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</si>
  <si>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</si>
  <si>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</si>
  <si>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</si>
  <si>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</si>
  <si>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</si>
  <si>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</si>
  <si>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</si>
  <si>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</si>
  <si>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</si>
  <si>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</si>
  <si>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</si>
  <si>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</si>
  <si>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</si>
  <si>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</si>
  <si>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</si>
  <si>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</si>
  <si>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</si>
  <si>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</si>
  <si>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</si>
  <si>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</si>
  <si>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</si>
  <si>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</si>
  <si>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</si>
  <si>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</si>
  <si>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</si>
  <si>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</si>
  <si>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</si>
  <si>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</si>
  <si>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</si>
  <si>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</si>
  <si>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</si>
  <si>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</si>
  <si>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</si>
  <si>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</si>
  <si>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</si>
  <si>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</si>
  <si>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</si>
  <si>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</si>
  <si>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</si>
  <si>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</si>
  <si>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</si>
  <si>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</si>
  <si>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</si>
  <si>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</si>
  <si>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</si>
  <si>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</si>
  <si>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</si>
  <si>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</si>
  <si>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</si>
  <si>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</si>
  <si>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</si>
  <si>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</si>
  <si>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</si>
  <si>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</si>
  <si>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</si>
  <si>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</si>
  <si>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</si>
  <si>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</si>
  <si>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</si>
  <si>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</si>
  <si>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</si>
  <si>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</si>
  <si>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</si>
  <si>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</si>
  <si>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</si>
  <si>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</si>
  <si>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</si>
  <si>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</si>
  <si>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</si>
  <si>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</si>
  <si>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</si>
  <si>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</si>
  <si>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</si>
  <si>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</si>
  <si>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</si>
  <si>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</si>
  <si>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</si>
  <si>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</si>
  <si>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</si>
  <si>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</si>
  <si>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</si>
  <si>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</si>
  <si>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</si>
  <si>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</si>
  <si>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</si>
  <si>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</si>
  <si>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</si>
  <si>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</si>
  <si>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</si>
  <si>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</si>
  <si>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</si>
  <si>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</si>
  <si>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</si>
  <si>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</si>
  <si>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</si>
  <si>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</si>
  <si>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</si>
  <si>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</si>
  <si>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</si>
  <si>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</si>
  <si>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</si>
  <si>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</si>
  <si>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</si>
  <si>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</si>
  <si>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</si>
  <si>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</si>
  <si>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</si>
  <si>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</si>
  <si>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</si>
  <si>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</si>
  <si>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</si>
  <si>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</si>
  <si>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</si>
  <si>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</si>
  <si>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</si>
  <si>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</si>
  <si>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</si>
  <si>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</si>
  <si>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</si>
  <si>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</si>
  <si>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</si>
  <si>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</si>
  <si>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</si>
  <si>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</si>
  <si>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</si>
  <si>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</si>
  <si>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</si>
  <si>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</si>
  <si>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</si>
  <si>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</si>
  <si>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</si>
  <si>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</si>
  <si>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</si>
  <si>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</si>
  <si>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</si>
  <si>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</si>
  <si>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</si>
  <si>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</si>
  <si>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</si>
  <si>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</si>
  <si>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</si>
  <si>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</si>
  <si>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</si>
  <si>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</si>
  <si>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</si>
  <si>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</si>
  <si>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</si>
  <si>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</si>
  <si>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</si>
  <si>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</si>
  <si>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</si>
  <si>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</si>
  <si>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</si>
  <si>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</si>
  <si>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</si>
  <si>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</si>
  <si>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</si>
  <si>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</si>
  <si>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</si>
  <si>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</si>
  <si>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</si>
  <si>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</si>
  <si>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</si>
  <si>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</si>
  <si>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</si>
  <si>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</si>
  <si>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</si>
  <si>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</si>
  <si>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</si>
  <si>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</si>
  <si>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</si>
  <si>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</si>
  <si>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</si>
  <si>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</si>
  <si>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</si>
  <si>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</si>
  <si>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</si>
  <si>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</si>
  <si>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</si>
  <si>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</si>
  <si>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</si>
  <si>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</si>
  <si>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</si>
  <si>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</si>
  <si>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</si>
  <si>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</si>
  <si>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</si>
  <si>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</si>
  <si>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</si>
  <si>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</si>
  <si>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</si>
  <si>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</si>
  <si>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</si>
  <si>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</si>
  <si>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</si>
  <si>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</si>
  <si>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</si>
  <si>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</si>
  <si>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</si>
  <si>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</si>
  <si>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</si>
  <si>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</si>
  <si>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</si>
  <si>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</si>
  <si>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</si>
  <si>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</si>
  <si>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</si>
  <si>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</si>
  <si>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</si>
  <si>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</si>
  <si>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</si>
  <si>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</si>
  <si>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</si>
  <si>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</si>
  <si>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</si>
  <si>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</si>
  <si>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</si>
  <si>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</si>
  <si>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</si>
  <si>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</si>
  <si>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</si>
  <si>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</si>
  <si>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</si>
  <si>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</si>
  <si>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</si>
  <si>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</si>
  <si>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</si>
  <si>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</si>
  <si>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</si>
  <si>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</si>
  <si>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</si>
  <si>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</si>
  <si>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</si>
  <si>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</si>
  <si>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</si>
  <si>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</si>
  <si>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</si>
  <si>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</si>
  <si>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</si>
  <si>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</si>
  <si>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</si>
  <si>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</si>
  <si>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</si>
  <si>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</si>
  <si>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</si>
  <si>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</si>
  <si>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</si>
  <si>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</si>
  <si>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</si>
  <si>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</si>
  <si>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</si>
  <si>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</si>
  <si>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</si>
  <si>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</si>
  <si>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</si>
  <si>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</si>
  <si>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</si>
  <si>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</si>
  <si>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</si>
  <si>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</si>
  <si>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</si>
  <si>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</si>
  <si>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</si>
  <si>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</si>
  <si>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</si>
  <si>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</si>
  <si>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</si>
  <si>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</si>
  <si>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</si>
  <si>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</si>
  <si>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</si>
  <si>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</si>
  <si>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</si>
  <si>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</si>
  <si>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</si>
  <si>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</si>
  <si>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</si>
  <si>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</si>
  <si>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</si>
  <si>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</si>
  <si>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</si>
  <si>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</si>
  <si>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</si>
  <si>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</si>
  <si>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</si>
  <si>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</si>
  <si>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</si>
  <si>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</si>
  <si>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</si>
  <si>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</si>
  <si>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</si>
  <si>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</si>
  <si>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</si>
  <si>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</si>
  <si>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</si>
  <si>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</si>
  <si>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</si>
  <si>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</si>
  <si>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</si>
  <si>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</si>
  <si>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</si>
  <si>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</si>
  <si>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</si>
  <si>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</si>
  <si>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</si>
  <si>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</si>
  <si>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</si>
  <si>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</si>
  <si>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</si>
  <si>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</si>
  <si>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</si>
  <si>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</si>
  <si>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</si>
  <si>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</si>
  <si>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</si>
  <si>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</si>
  <si>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</si>
  <si>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</si>
  <si>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</si>
  <si>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</si>
  <si>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</si>
  <si>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</si>
  <si>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</si>
  <si>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</si>
  <si>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</si>
  <si>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</si>
  <si>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</si>
  <si>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</si>
  <si>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</si>
  <si>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</si>
  <si>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</si>
  <si>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</si>
  <si>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</si>
  <si>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</si>
  <si>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</si>
  <si>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</si>
  <si>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</si>
  <si>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</si>
  <si>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</si>
  <si>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</si>
  <si>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</si>
  <si>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</si>
  <si>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</si>
  <si>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</si>
  <si>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</si>
  <si>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</si>
  <si>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</si>
  <si>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</si>
  <si>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</si>
  <si>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</si>
  <si>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</si>
  <si>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</si>
  <si>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</si>
  <si>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</si>
  <si>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</si>
  <si>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</si>
  <si>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</si>
  <si>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</si>
  <si>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</si>
  <si>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</si>
  <si>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</si>
  <si>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</si>
  <si>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</si>
  <si>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</si>
  <si>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</si>
  <si>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</si>
  <si>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</si>
  <si>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</si>
  <si>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</si>
  <si>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</si>
  <si>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</si>
  <si>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</si>
  <si>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</si>
  <si>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</si>
  <si>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</si>
  <si>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</si>
  <si>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</si>
  <si>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</si>
  <si>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</si>
  <si>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</si>
  <si>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</si>
  <si>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</si>
  <si>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</si>
  <si>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</si>
  <si>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</si>
  <si>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</si>
  <si>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</si>
  <si>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</si>
  <si>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</si>
  <si>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</si>
  <si>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</si>
  <si>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</si>
  <si>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</si>
  <si>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</si>
  <si>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</si>
  <si>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</si>
  <si>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</si>
  <si>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</si>
  <si>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</si>
  <si>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</si>
  <si>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</si>
  <si>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</si>
  <si>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</si>
  <si>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</si>
  <si>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</si>
  <si>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</si>
  <si>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</si>
  <si>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</si>
  <si>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</si>
  <si>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</si>
  <si>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</si>
  <si>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</si>
  <si>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</si>
  <si>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</si>
  <si>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</si>
  <si>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</si>
  <si>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</si>
  <si>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</si>
  <si>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</si>
  <si>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</si>
  <si>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</si>
  <si>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</si>
  <si>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</si>
  <si>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</si>
  <si>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</si>
  <si>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</si>
  <si>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</si>
  <si>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</si>
  <si>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</si>
  <si>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</si>
  <si>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</si>
  <si>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</si>
  <si>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</si>
  <si>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</si>
  <si>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</si>
  <si>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</si>
  <si>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</si>
  <si>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</si>
  <si>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</si>
  <si>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</si>
  <si>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</si>
  <si>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</si>
  <si>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</si>
  <si>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</si>
  <si>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</si>
  <si>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</si>
  <si>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</si>
  <si>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</si>
  <si>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</si>
  <si>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</si>
  <si>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</si>
  <si>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</si>
  <si>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</si>
  <si>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</si>
  <si>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</si>
  <si>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</si>
  <si>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</si>
  <si>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</si>
  <si>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</si>
  <si>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</si>
  <si>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</si>
  <si>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</si>
  <si>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</si>
  <si>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</si>
  <si>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</si>
  <si>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</si>
  <si>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</si>
  <si>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</si>
  <si>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</si>
  <si>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</si>
  <si>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</si>
  <si>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</si>
  <si>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</si>
  <si>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</si>
  <si>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</si>
  <si>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</si>
  <si>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</si>
  <si>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</si>
  <si>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</si>
  <si>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</si>
  <si>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</si>
  <si>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</si>
  <si>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</si>
  <si>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</si>
  <si>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</si>
  <si>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</si>
  <si>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</si>
  <si>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</si>
  <si>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</si>
  <si>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</si>
  <si>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</si>
  <si>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</si>
  <si>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</si>
  <si>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</si>
  <si>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</si>
  <si>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</si>
  <si>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</si>
  <si>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</si>
  <si>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</si>
  <si>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</si>
  <si>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</si>
  <si>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</si>
  <si>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</si>
  <si>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</si>
  <si>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</si>
  <si>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</si>
  <si>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</si>
  <si>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</si>
  <si>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</si>
  <si>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</si>
  <si>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</si>
  <si>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</si>
  <si>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</si>
  <si>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</si>
  <si>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</si>
  <si>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</si>
  <si>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</si>
  <si>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</si>
  <si>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</si>
  <si>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</si>
  <si>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</si>
  <si>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</si>
  <si>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</si>
  <si>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</si>
  <si>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</si>
  <si>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</si>
  <si>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</si>
  <si>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</si>
  <si>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</si>
  <si>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</si>
  <si>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</si>
  <si>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</si>
  <si>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</si>
  <si>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</si>
  <si>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</si>
  <si>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</si>
  <si>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</si>
  <si>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</si>
  <si>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</si>
  <si>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</si>
  <si>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</si>
  <si>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</si>
  <si>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</si>
  <si>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</si>
  <si>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</si>
  <si>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</si>
  <si>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</si>
  <si>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</si>
  <si>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</si>
  <si>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</si>
  <si>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</si>
  <si>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</si>
  <si>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</si>
  <si>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</si>
  <si>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</si>
  <si>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</si>
  <si>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</si>
  <si>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</si>
  <si>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</si>
  <si>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</si>
  <si>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</si>
  <si>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</si>
  <si>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</si>
  <si>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</si>
  <si>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</si>
  <si>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</si>
  <si>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</si>
  <si>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</si>
  <si>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</si>
  <si>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</si>
  <si>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</si>
  <si>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</si>
  <si>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</si>
  <si>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</si>
  <si>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</si>
  <si>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</si>
  <si>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</si>
  <si>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</si>
  <si>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</si>
  <si>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</si>
  <si>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</si>
  <si>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</si>
  <si>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</si>
  <si>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</si>
  <si>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</si>
  <si>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</si>
  <si>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</si>
  <si>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</si>
  <si>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</si>
  <si>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</si>
  <si>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</si>
  <si>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</si>
  <si>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</si>
  <si>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</si>
  <si>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</si>
  <si>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</si>
  <si>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</si>
  <si>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</si>
  <si>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</si>
  <si>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</si>
  <si>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</si>
  <si>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</si>
  <si>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</si>
  <si>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</si>
  <si>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</si>
  <si>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</si>
  <si>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</si>
  <si>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</si>
  <si>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</si>
  <si>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</si>
  <si>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</si>
  <si>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</si>
  <si>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</si>
  <si>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</si>
  <si>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</si>
  <si>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</si>
  <si>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</si>
  <si>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</si>
  <si>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</si>
  <si>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</si>
  <si>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</si>
  <si>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</si>
  <si>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</si>
  <si>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</si>
  <si>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</si>
  <si>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</si>
  <si>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</si>
  <si>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</si>
  <si>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</si>
  <si>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</si>
  <si>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</si>
  <si>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</si>
  <si>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</si>
  <si>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</si>
  <si>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</si>
  <si>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</si>
  <si>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</si>
  <si>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</si>
  <si>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</si>
  <si>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</si>
  <si>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</si>
  <si>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</si>
  <si>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</si>
  <si>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</si>
  <si>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</si>
  <si>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</si>
  <si>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</si>
  <si>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</si>
  <si>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</si>
  <si>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</si>
  <si>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</si>
  <si>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</si>
  <si>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</si>
  <si>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</si>
  <si>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</si>
  <si>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</si>
  <si>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</si>
  <si>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</si>
  <si>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</si>
  <si>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</si>
  <si>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</si>
  <si>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</si>
  <si>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</si>
  <si>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</si>
  <si>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</si>
  <si>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</si>
  <si>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</si>
  <si>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</si>
  <si>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</si>
  <si>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</si>
  <si>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</si>
  <si>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</si>
  <si>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</si>
  <si>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</si>
  <si>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</si>
  <si>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</si>
  <si>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</si>
  <si>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</si>
  <si>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</si>
  <si>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</si>
  <si>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</si>
  <si>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</si>
  <si>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</si>
  <si>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</si>
  <si>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</si>
  <si>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</si>
  <si>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</si>
  <si>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</si>
  <si>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</si>
  <si>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</si>
  <si>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</si>
  <si>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</si>
  <si>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</si>
  <si>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</si>
  <si>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</si>
  <si>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</si>
  <si>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</si>
  <si>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</si>
  <si>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</si>
  <si>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</si>
  <si>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</si>
  <si>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</si>
  <si>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</si>
  <si>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</si>
  <si>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</si>
  <si>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</si>
  <si>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</si>
  <si>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</si>
  <si>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</si>
  <si>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</si>
  <si>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</si>
  <si>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</si>
  <si>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</si>
  <si>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</si>
  <si>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</si>
  <si>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</si>
  <si>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</si>
  <si>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</si>
  <si>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</si>
  <si>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</si>
  <si>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</si>
  <si>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</si>
  <si>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</si>
  <si>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</si>
  <si>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</si>
  <si>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</si>
  <si>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</si>
  <si>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</si>
  <si>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</si>
  <si>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</si>
  <si>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</si>
  <si>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</si>
  <si>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</si>
  <si>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</si>
  <si>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</si>
  <si>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</si>
  <si>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</si>
  <si>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</si>
  <si>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</si>
  <si>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</si>
  <si>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</si>
  <si>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</si>
  <si>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</si>
  <si>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</si>
  <si>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</si>
  <si>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</si>
  <si>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</si>
  <si>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</si>
  <si>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</si>
  <si>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</si>
  <si>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</si>
  <si>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</si>
  <si>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</si>
  <si>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</si>
  <si>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</si>
  <si>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</si>
  <si>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</si>
  <si>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</si>
  <si>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</si>
  <si>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</si>
  <si>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</si>
  <si>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</si>
  <si>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</si>
  <si>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</si>
  <si>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</si>
  <si>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</si>
  <si>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</si>
  <si>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</si>
  <si>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</si>
  <si>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</si>
  <si>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</si>
  <si>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</si>
  <si>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</si>
  <si>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</si>
  <si>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</si>
  <si>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</si>
  <si>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</si>
  <si>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</si>
  <si>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</si>
  <si>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</si>
  <si>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</si>
  <si>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</si>
  <si>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</si>
  <si>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</si>
  <si>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</si>
  <si>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</si>
  <si>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</si>
  <si>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</si>
  <si>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</si>
  <si>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</si>
  <si>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</si>
  <si>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</si>
  <si>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</si>
  <si>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</si>
  <si>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</si>
  <si>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</si>
  <si>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</si>
  <si>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</si>
  <si>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</si>
  <si>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</si>
  <si>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</si>
  <si>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</si>
  <si>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</si>
  <si>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</si>
  <si>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</si>
  <si>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</si>
  <si>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</si>
  <si>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</si>
  <si>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</si>
  <si>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</si>
  <si>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</si>
  <si>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</si>
  <si>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</si>
  <si>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</si>
  <si>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</si>
  <si>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</si>
  <si>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</si>
  <si>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</si>
  <si>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</si>
  <si>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</si>
  <si>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</si>
  <si>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</si>
  <si>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</si>
  <si>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</si>
  <si>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</si>
  <si>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</si>
  <si>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</si>
  <si>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</si>
  <si>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</si>
  <si>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</si>
  <si>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</si>
  <si>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</si>
  <si>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</si>
  <si>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</si>
  <si>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</si>
  <si>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</si>
  <si>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</si>
  <si>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</si>
  <si>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</si>
  <si>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</si>
  <si>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</si>
  <si>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</si>
  <si>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</si>
  <si>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</si>
  <si>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</si>
  <si>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</si>
  <si>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</si>
  <si>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</si>
  <si>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</si>
  <si>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</si>
  <si>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</si>
  <si>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</si>
  <si>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</si>
  <si>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</si>
  <si>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</si>
  <si>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</si>
  <si>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</si>
  <si>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</si>
  <si>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</si>
  <si>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</si>
  <si>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</si>
  <si>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</si>
  <si>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</si>
  <si>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</si>
  <si>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</si>
  <si>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</si>
  <si>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</si>
  <si>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</si>
  <si>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</si>
  <si>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</si>
  <si>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</si>
  <si>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</si>
  <si>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</si>
  <si>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</si>
  <si>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</si>
  <si>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</si>
  <si>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</si>
  <si>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</si>
  <si>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</si>
  <si>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</si>
  <si>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</si>
  <si>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</si>
  <si>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</si>
  <si>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</si>
  <si>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</si>
  <si>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</si>
  <si>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</si>
  <si>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</si>
  <si>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</si>
  <si>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</si>
  <si>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</si>
  <si>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</si>
  <si>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</si>
  <si>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</si>
  <si>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</si>
  <si>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</si>
  <si>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</si>
  <si>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</si>
  <si>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</si>
  <si>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</si>
  <si>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</si>
  <si>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</si>
  <si>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</si>
  <si>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</si>
  <si>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</si>
  <si>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</si>
  <si>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</si>
  <si>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</si>
  <si>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</si>
  <si>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</si>
  <si>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</si>
  <si>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</si>
  <si>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</si>
  <si>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</si>
  <si>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</si>
  <si>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</si>
  <si>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</si>
  <si>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</si>
  <si>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</si>
  <si>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</si>
  <si>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</si>
  <si>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</si>
  <si>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</si>
  <si>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</si>
  <si>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</si>
  <si>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</si>
  <si>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</si>
  <si>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</si>
  <si>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</si>
  <si>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</si>
  <si>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</si>
  <si>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</si>
  <si>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</si>
  <si>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</si>
  <si>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</si>
  <si>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</si>
  <si>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</si>
  <si>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</si>
  <si>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</si>
  <si>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</si>
  <si>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</si>
  <si>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</si>
  <si>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</si>
  <si>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</si>
  <si>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</si>
  <si>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</si>
  <si>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</si>
  <si>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</si>
  <si>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</si>
  <si>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</si>
  <si>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</si>
  <si>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</si>
  <si>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</si>
  <si>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</si>
  <si>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</si>
  <si>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</si>
  <si>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</si>
  <si>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</si>
  <si>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</si>
  <si>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</si>
  <si>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</si>
  <si>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</si>
  <si>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</si>
  <si>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</si>
  <si>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</si>
  <si>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</si>
  <si>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</si>
  <si>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</si>
  <si>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</si>
  <si>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</si>
  <si>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</si>
  <si>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</si>
  <si>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</si>
  <si>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</si>
  <si>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</si>
  <si>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</si>
  <si>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</si>
  <si>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</si>
  <si>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</si>
  <si>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</si>
  <si>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</si>
  <si>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</si>
  <si>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</si>
  <si>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</si>
  <si>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</si>
  <si>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</si>
  <si>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</si>
  <si>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</si>
  <si>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</si>
  <si>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</si>
  <si>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</si>
  <si>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</si>
  <si>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</si>
  <si>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</si>
  <si>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</si>
  <si>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</si>
  <si>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</si>
  <si>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</si>
  <si>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</si>
  <si>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</si>
  <si>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</si>
  <si>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</si>
  <si>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</si>
  <si>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</si>
  <si>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</si>
  <si>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</si>
  <si>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</si>
  <si>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</si>
  <si>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</si>
  <si>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</si>
  <si>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</si>
  <si>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</si>
  <si>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</si>
  <si>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</si>
  <si>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</si>
  <si>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</si>
  <si>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</si>
  <si>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</si>
  <si>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</si>
  <si>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</si>
  <si>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</si>
  <si>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</si>
  <si>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</si>
  <si>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</si>
  <si>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</si>
  <si>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</si>
  <si>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</si>
  <si>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</si>
  <si>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</si>
  <si>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</si>
  <si>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</si>
  <si>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</si>
  <si>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</si>
  <si>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</si>
  <si>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</si>
  <si>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</si>
  <si>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</si>
  <si>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</si>
  <si>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</si>
  <si>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</si>
  <si>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</si>
  <si>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</si>
  <si>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</si>
  <si>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</si>
  <si>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</si>
  <si>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</si>
  <si>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</si>
  <si>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</si>
  <si>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</si>
  <si>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</si>
  <si>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</si>
  <si>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</si>
  <si>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</si>
  <si>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</si>
  <si>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</si>
  <si>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</si>
  <si>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</si>
  <si>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</si>
  <si>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</si>
  <si>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</si>
  <si>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</si>
  <si>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</si>
  <si>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</si>
  <si>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</si>
  <si>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</si>
  <si>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</si>
  <si>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</si>
  <si>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</si>
  <si>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</si>
  <si>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</si>
  <si>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</si>
  <si>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</si>
  <si>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</si>
  <si>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</si>
  <si>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</si>
  <si>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</si>
  <si>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</si>
  <si>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</si>
  <si>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</si>
  <si>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</si>
  <si>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</si>
  <si>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</si>
  <si>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</si>
  <si>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</si>
  <si>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</si>
  <si>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</si>
  <si>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</si>
  <si>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</si>
  <si>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</si>
  <si>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</si>
  <si>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</si>
  <si>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</si>
  <si>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</si>
  <si>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</si>
  <si>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</si>
  <si>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</si>
  <si>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</si>
  <si>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3335868837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</si>
  <si>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</si>
  <si>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</si>
  <si>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</si>
  <si>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</si>
  <si>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</si>
  <si>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</si>
  <si>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</si>
  <si>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</si>
  <si>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</si>
  <si>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</si>
  <si>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</si>
  <si>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</si>
  <si>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</si>
  <si>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</si>
  <si>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</si>
  <si>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</si>
  <si>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</si>
  <si>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</si>
  <si>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</si>
  <si>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</si>
  <si>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</si>
  <si>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</si>
  <si>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</si>
  <si>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</si>
  <si>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</si>
  <si>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</si>
  <si>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</si>
  <si>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</si>
  <si>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</si>
  <si>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</si>
  <si>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</si>
  <si>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</si>
  <si>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</si>
  <si>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</si>
  <si>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</si>
  <si>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</si>
  <si>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</si>
  <si>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</si>
  <si>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</si>
  <si>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</si>
  <si>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</si>
  <si>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</si>
  <si>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</si>
  <si>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</si>
  <si>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</si>
  <si>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</si>
  <si>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</si>
  <si>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</si>
  <si>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</si>
  <si>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</si>
  <si>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</si>
  <si>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</si>
  <si>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</si>
  <si>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</si>
  <si>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</si>
  <si>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</si>
  <si>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</si>
  <si>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</si>
  <si>
    <t>En Servicio</t>
  </si>
  <si>
    <t>3335869639</t>
  </si>
  <si>
    <t>3335869627</t>
  </si>
  <si>
    <t>3335869610</t>
  </si>
  <si>
    <t>3335869559</t>
  </si>
  <si>
    <t>3335869541</t>
  </si>
  <si>
    <t>3335869535</t>
  </si>
  <si>
    <t>3335869528</t>
  </si>
  <si>
    <t>3335869516</t>
  </si>
  <si>
    <t>3335869513</t>
  </si>
  <si>
    <t>3335869501</t>
  </si>
  <si>
    <t>3335869496</t>
  </si>
  <si>
    <t>3335869493</t>
  </si>
  <si>
    <t>3335869477</t>
  </si>
  <si>
    <t>3335869466</t>
  </si>
  <si>
    <t>3335869450</t>
  </si>
  <si>
    <t>3335869446</t>
  </si>
  <si>
    <t>3335869444</t>
  </si>
  <si>
    <t>3335869438</t>
  </si>
  <si>
    <t>3335869429</t>
  </si>
  <si>
    <t>3335869414</t>
  </si>
  <si>
    <t>3335869407</t>
  </si>
  <si>
    <t>3335869399</t>
  </si>
  <si>
    <t>Toribio Batista, Junior De Jesus</t>
  </si>
  <si>
    <t>Reyes Martinez, Samuel Elymax</t>
  </si>
  <si>
    <t>3335869525</t>
  </si>
  <si>
    <t>3335869447</t>
  </si>
  <si>
    <t>3335869363</t>
  </si>
  <si>
    <t>Closed</t>
  </si>
  <si>
    <t>Fernandez Pichardo, Jorge Rafael</t>
  </si>
  <si>
    <t>LECTOR - REINICIO</t>
  </si>
  <si>
    <t>Doñe Ramirez, Luis Manuel</t>
  </si>
  <si>
    <t>ENVIO DE CARGA</t>
  </si>
  <si>
    <t>Abastecido</t>
  </si>
  <si>
    <t>3335869444 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</si>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</sst>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2"/>
  <sheetViews>
    <sheetView tabSelected="1" topLeftCell="E1" zoomScale="70" zoomScaleNormal="70" workbookViewId="0">
      <pane ySplit="4" topLeftCell="A5" activePane="bottomLeft" state="frozen"/>
      <selection pane="bottomLeft" activeCell="I14" sqref="I14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bestFit="1" customWidth="1"/>
    <col min="4" max="4" width="27.42578125" style="90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1.85546875" style="47" customWidth="1"/>
    <col min="13" max="13" width="18.7109375" style="90" customWidth="1"/>
    <col min="14" max="14" width="16.5703125" style="90" customWidth="1"/>
    <col min="15" max="15" width="39.85546875" style="90" customWidth="1"/>
    <col min="16" max="16" width="22.140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5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2635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2" t="s">
        <v>2689</v>
      </c>
      <c r="C5" s="118">
        <v>44315.354456018518</v>
      </c>
      <c r="D5" s="118" t="s">
        <v>2485</v>
      </c>
      <c r="E5" s="120">
        <v>296</v>
      </c>
      <c r="F5" s="145" t="str">
        <f>VLOOKUP(E5,VIP!$A$2:$O12943,2,0)</f>
        <v>DRBR296</v>
      </c>
      <c r="G5" s="119" t="str">
        <f>VLOOKUP(E5,'LISTADO ATM'!$A$2:$B$899,2,0)</f>
        <v>ATM Estación BANICOMB (Baní)  ECO Petroleo</v>
      </c>
      <c r="H5" s="119" t="str">
        <f>VLOOKUP(E5,VIP!$A$2:$O17864,7,FALSE)</f>
        <v>Si</v>
      </c>
      <c r="I5" s="119" t="str">
        <f>VLOOKUP(E5,VIP!$A$2:$O9829,8,FALSE)</f>
        <v>Si</v>
      </c>
      <c r="J5" s="119" t="str">
        <f>VLOOKUP(E5,VIP!$A$2:$O9779,8,FALSE)</f>
        <v>Si</v>
      </c>
      <c r="K5" s="119" t="str">
        <f>VLOOKUP(E5,VIP!$A$2:$O13353,6,0)</f>
        <v>NO</v>
      </c>
      <c r="L5" s="143" t="s">
        <v>2694</v>
      </c>
      <c r="M5" s="199" t="s">
        <v>2662</v>
      </c>
      <c r="N5" s="117" t="s">
        <v>2690</v>
      </c>
      <c r="O5" s="145" t="s">
        <v>2693</v>
      </c>
      <c r="P5" s="137" t="s">
        <v>2698</v>
      </c>
      <c r="Q5" s="143" t="s">
        <v>2694</v>
      </c>
    </row>
    <row r="6" spans="1:18" s="99" customFormat="1" ht="18" x14ac:dyDescent="0.25">
      <c r="A6" s="119" t="str">
        <f>VLOOKUP(E6,'LISTADO ATM'!$A$2:$C$900,3,0)</f>
        <v>SUR</v>
      </c>
      <c r="B6" s="132" t="s">
        <v>2688</v>
      </c>
      <c r="C6" s="118">
        <v>44315.372141203705</v>
      </c>
      <c r="D6" s="118" t="s">
        <v>2485</v>
      </c>
      <c r="E6" s="120">
        <v>825</v>
      </c>
      <c r="F6" s="145" t="str">
        <f>VLOOKUP(E6,VIP!$A$2:$O12942,2,0)</f>
        <v>DRBR825</v>
      </c>
      <c r="G6" s="119" t="str">
        <f>VLOOKUP(E6,'LISTADO ATM'!$A$2:$B$899,2,0)</f>
        <v xml:space="preserve">ATM Estacion Eco Cibeles (Las Matas de Farfán) </v>
      </c>
      <c r="H6" s="119" t="str">
        <f>VLOOKUP(E6,VIP!$A$2:$O17863,7,FALSE)</f>
        <v>Si</v>
      </c>
      <c r="I6" s="119" t="str">
        <f>VLOOKUP(E6,VIP!$A$2:$O9828,8,FALSE)</f>
        <v>Si</v>
      </c>
      <c r="J6" s="119" t="str">
        <f>VLOOKUP(E6,VIP!$A$2:$O9778,8,FALSE)</f>
        <v>Si</v>
      </c>
      <c r="K6" s="119" t="str">
        <f>VLOOKUP(E6,VIP!$A$2:$O13352,6,0)</f>
        <v>NO</v>
      </c>
      <c r="L6" s="143" t="s">
        <v>2692</v>
      </c>
      <c r="M6" s="199" t="s">
        <v>2662</v>
      </c>
      <c r="N6" s="117" t="s">
        <v>2690</v>
      </c>
      <c r="O6" s="145" t="s">
        <v>2693</v>
      </c>
      <c r="P6" s="137" t="s">
        <v>2697</v>
      </c>
      <c r="Q6" s="143" t="s">
        <v>2692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2581</v>
      </c>
      <c r="C7" s="118">
        <v>44313.737766203703</v>
      </c>
      <c r="D7" s="118" t="s">
        <v>2182</v>
      </c>
      <c r="E7" s="120">
        <v>281</v>
      </c>
      <c r="F7" s="145" t="str">
        <f>VLOOKUP(E7,VIP!$A$2:$O12910,2,0)</f>
        <v>DRBR737</v>
      </c>
      <c r="G7" s="119" t="str">
        <f>VLOOKUP(E7,'LISTADO ATM'!$A$2:$B$899,2,0)</f>
        <v xml:space="preserve">ATM S/M Pola Independencia </v>
      </c>
      <c r="H7" s="119" t="str">
        <f>VLOOKUP(E7,VIP!$A$2:$O17831,7,FALSE)</f>
        <v>Si</v>
      </c>
      <c r="I7" s="119" t="str">
        <f>VLOOKUP(E7,VIP!$A$2:$O9796,8,FALSE)</f>
        <v>Si</v>
      </c>
      <c r="J7" s="119" t="str">
        <f>VLOOKUP(E7,VIP!$A$2:$O9746,8,FALSE)</f>
        <v>Si</v>
      </c>
      <c r="K7" s="119" t="str">
        <f>VLOOKUP(E7,VIP!$A$2:$O13320,6,0)</f>
        <v>NO</v>
      </c>
      <c r="L7" s="143" t="s">
        <v>2221</v>
      </c>
      <c r="M7" s="199" t="s">
        <v>2662</v>
      </c>
      <c r="N7" s="117" t="s">
        <v>2465</v>
      </c>
      <c r="O7" s="145" t="s">
        <v>2467</v>
      </c>
      <c r="P7" s="146"/>
      <c r="Q7" s="198">
        <v>44315.445486111108</v>
      </c>
    </row>
    <row r="8" spans="1:18" s="99" customFormat="1" ht="18" x14ac:dyDescent="0.25">
      <c r="A8" s="119" t="str">
        <f>VLOOKUP(E8,'LISTADO ATM'!$A$2:$C$900,3,0)</f>
        <v>DISTRITO NACIONAL</v>
      </c>
      <c r="B8" s="132" t="s">
        <v>2591</v>
      </c>
      <c r="C8" s="118">
        <v>44314.444768518515</v>
      </c>
      <c r="D8" s="118" t="s">
        <v>2182</v>
      </c>
      <c r="E8" s="120">
        <v>264</v>
      </c>
      <c r="F8" s="145" t="str">
        <f>VLOOKUP(E8,VIP!$A$2:$O12857,2,0)</f>
        <v>DRBR264</v>
      </c>
      <c r="G8" s="119" t="str">
        <f>VLOOKUP(E8,'LISTADO ATM'!$A$2:$B$899,2,0)</f>
        <v xml:space="preserve">ATM S/M Nacional Independencia </v>
      </c>
      <c r="H8" s="119" t="str">
        <f>VLOOKUP(E8,VIP!$A$2:$O17778,7,FALSE)</f>
        <v>Si</v>
      </c>
      <c r="I8" s="119" t="str">
        <f>VLOOKUP(E8,VIP!$A$2:$O9743,8,FALSE)</f>
        <v>Si</v>
      </c>
      <c r="J8" s="119" t="str">
        <f>VLOOKUP(E8,VIP!$A$2:$O9693,8,FALSE)</f>
        <v>Si</v>
      </c>
      <c r="K8" s="119" t="str">
        <f>VLOOKUP(E8,VIP!$A$2:$O13267,6,0)</f>
        <v>SI</v>
      </c>
      <c r="L8" s="143" t="s">
        <v>2221</v>
      </c>
      <c r="M8" s="199" t="s">
        <v>2662</v>
      </c>
      <c r="N8" s="117" t="s">
        <v>2465</v>
      </c>
      <c r="O8" s="145" t="s">
        <v>2467</v>
      </c>
      <c r="P8" s="146"/>
      <c r="Q8" s="198">
        <v>44315.445486111108</v>
      </c>
    </row>
    <row r="9" spans="1:18" s="99" customFormat="1" ht="18" x14ac:dyDescent="0.25">
      <c r="A9" s="119" t="str">
        <f>VLOOKUP(E9,'LISTADO ATM'!$A$2:$C$900,3,0)</f>
        <v>NORTE</v>
      </c>
      <c r="B9" s="132" t="s">
        <v>2614</v>
      </c>
      <c r="C9" s="118">
        <v>44314.769155092596</v>
      </c>
      <c r="D9" s="118" t="s">
        <v>2183</v>
      </c>
      <c r="E9" s="120">
        <v>497</v>
      </c>
      <c r="F9" s="145" t="str">
        <f>VLOOKUP(E9,VIP!$A$2:$O12890,2,0)</f>
        <v>DRBR497</v>
      </c>
      <c r="G9" s="119" t="str">
        <f>VLOOKUP(E9,'LISTADO ATM'!$A$2:$B$899,2,0)</f>
        <v xml:space="preserve">ATM Oficina El Portal II (Santiago) </v>
      </c>
      <c r="H9" s="119" t="str">
        <f>VLOOKUP(E9,VIP!$A$2:$O17811,7,FALSE)</f>
        <v>Si</v>
      </c>
      <c r="I9" s="119" t="str">
        <f>VLOOKUP(E9,VIP!$A$2:$O9776,8,FALSE)</f>
        <v>Si</v>
      </c>
      <c r="J9" s="119" t="str">
        <f>VLOOKUP(E9,VIP!$A$2:$O9726,8,FALSE)</f>
        <v>Si</v>
      </c>
      <c r="K9" s="119" t="str">
        <f>VLOOKUP(E9,VIP!$A$2:$O13300,6,0)</f>
        <v>SI</v>
      </c>
      <c r="L9" s="143" t="s">
        <v>2221</v>
      </c>
      <c r="M9" s="199" t="s">
        <v>2662</v>
      </c>
      <c r="N9" s="117" t="s">
        <v>2465</v>
      </c>
      <c r="O9" s="145" t="s">
        <v>2494</v>
      </c>
      <c r="P9" s="137"/>
      <c r="Q9" s="198">
        <v>44315.445486111108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2625</v>
      </c>
      <c r="C10" s="118">
        <v>44314.936076388891</v>
      </c>
      <c r="D10" s="118" t="s">
        <v>2182</v>
      </c>
      <c r="E10" s="120">
        <v>160</v>
      </c>
      <c r="F10" s="145" t="str">
        <f>VLOOKUP(E10,VIP!$A$2:$O12888,2,0)</f>
        <v>DRBR160</v>
      </c>
      <c r="G10" s="119" t="str">
        <f>VLOOKUP(E10,'LISTADO ATM'!$A$2:$B$899,2,0)</f>
        <v xml:space="preserve">ATM Oficina Herrera </v>
      </c>
      <c r="H10" s="119" t="str">
        <f>VLOOKUP(E10,VIP!$A$2:$O17809,7,FALSE)</f>
        <v>Si</v>
      </c>
      <c r="I10" s="119" t="str">
        <f>VLOOKUP(E10,VIP!$A$2:$O9774,8,FALSE)</f>
        <v>Si</v>
      </c>
      <c r="J10" s="119" t="str">
        <f>VLOOKUP(E10,VIP!$A$2:$O9724,8,FALSE)</f>
        <v>Si</v>
      </c>
      <c r="K10" s="119" t="str">
        <f>VLOOKUP(E10,VIP!$A$2:$O13298,6,0)</f>
        <v>NO</v>
      </c>
      <c r="L10" s="143" t="s">
        <v>2221</v>
      </c>
      <c r="M10" s="199" t="s">
        <v>2662</v>
      </c>
      <c r="N10" s="117" t="s">
        <v>2465</v>
      </c>
      <c r="O10" s="145" t="s">
        <v>2182</v>
      </c>
      <c r="P10" s="137"/>
      <c r="Q10" s="198">
        <v>44315.445486111108</v>
      </c>
    </row>
    <row r="11" spans="1:18" s="99" customFormat="1" ht="18" x14ac:dyDescent="0.25">
      <c r="A11" s="119" t="str">
        <f>VLOOKUP(E11,'LISTADO ATM'!$A$2:$C$900,3,0)</f>
        <v>ESTE</v>
      </c>
      <c r="B11" s="132" t="s">
        <v>2647</v>
      </c>
      <c r="C11" s="118">
        <v>44315.342152777775</v>
      </c>
      <c r="D11" s="118" t="s">
        <v>2182</v>
      </c>
      <c r="E11" s="120">
        <v>27</v>
      </c>
      <c r="F11" s="145" t="str">
        <f>VLOOKUP(E11,VIP!$A$2:$O12921,2,0)</f>
        <v>DRBR240</v>
      </c>
      <c r="G11" s="119" t="str">
        <f>VLOOKUP(E11,'LISTADO ATM'!$A$2:$B$899,2,0)</f>
        <v>ATM Oficina El Seibo II</v>
      </c>
      <c r="H11" s="119" t="str">
        <f>VLOOKUP(E11,VIP!$A$2:$O17842,7,FALSE)</f>
        <v>Si</v>
      </c>
      <c r="I11" s="119" t="str">
        <f>VLOOKUP(E11,VIP!$A$2:$O9807,8,FALSE)</f>
        <v>Si</v>
      </c>
      <c r="J11" s="119" t="str">
        <f>VLOOKUP(E11,VIP!$A$2:$O9757,8,FALSE)</f>
        <v>Si</v>
      </c>
      <c r="K11" s="119" t="str">
        <f>VLOOKUP(E11,VIP!$A$2:$O13331,6,0)</f>
        <v>NO</v>
      </c>
      <c r="L11" s="143" t="s">
        <v>2221</v>
      </c>
      <c r="M11" s="199" t="s">
        <v>2662</v>
      </c>
      <c r="N11" s="117" t="s">
        <v>2499</v>
      </c>
      <c r="O11" s="145" t="s">
        <v>2467</v>
      </c>
      <c r="P11" s="137"/>
      <c r="Q11" s="198">
        <v>44315.445486111108</v>
      </c>
    </row>
    <row r="12" spans="1:18" s="99" customFormat="1" ht="18" x14ac:dyDescent="0.25">
      <c r="A12" s="119" t="str">
        <f>VLOOKUP(E12,'LISTADO ATM'!$A$2:$C$900,3,0)</f>
        <v>SUR</v>
      </c>
      <c r="B12" s="132" t="s">
        <v>2592</v>
      </c>
      <c r="C12" s="118">
        <v>44314.427094907405</v>
      </c>
      <c r="D12" s="118" t="s">
        <v>2182</v>
      </c>
      <c r="E12" s="120">
        <v>619</v>
      </c>
      <c r="F12" s="145" t="str">
        <f>VLOOKUP(E12,VIP!$A$2:$O12862,2,0)</f>
        <v>DRBR619</v>
      </c>
      <c r="G12" s="119" t="str">
        <f>VLOOKUP(E12,'LISTADO ATM'!$A$2:$B$899,2,0)</f>
        <v xml:space="preserve">ATM Academia P.N. Hatillo (San Cristóbal) </v>
      </c>
      <c r="H12" s="119" t="str">
        <f>VLOOKUP(E12,VIP!$A$2:$O17783,7,FALSE)</f>
        <v>Si</v>
      </c>
      <c r="I12" s="119" t="str">
        <f>VLOOKUP(E12,VIP!$A$2:$O9748,8,FALSE)</f>
        <v>Si</v>
      </c>
      <c r="J12" s="119" t="str">
        <f>VLOOKUP(E12,VIP!$A$2:$O9698,8,FALSE)</f>
        <v>Si</v>
      </c>
      <c r="K12" s="119" t="str">
        <f>VLOOKUP(E12,VIP!$A$2:$O13272,6,0)</f>
        <v>NO</v>
      </c>
      <c r="L12" s="143" t="s">
        <v>2247</v>
      </c>
      <c r="M12" s="199" t="s">
        <v>2662</v>
      </c>
      <c r="N12" s="117" t="s">
        <v>2465</v>
      </c>
      <c r="O12" s="145" t="s">
        <v>2467</v>
      </c>
      <c r="P12" s="137"/>
      <c r="Q12" s="198">
        <v>44315.445486111108</v>
      </c>
    </row>
    <row r="13" spans="1:18" s="99" customFormat="1" ht="18" x14ac:dyDescent="0.25">
      <c r="A13" s="119" t="str">
        <f>VLOOKUP(E13,'LISTADO ATM'!$A$2:$C$900,3,0)</f>
        <v>DISTRITO NACIONAL</v>
      </c>
      <c r="B13" s="132" t="s">
        <v>2657</v>
      </c>
      <c r="C13" s="118">
        <v>44315.262361111112</v>
      </c>
      <c r="D13" s="118" t="s">
        <v>2182</v>
      </c>
      <c r="E13" s="120">
        <v>622</v>
      </c>
      <c r="F13" s="145" t="str">
        <f>VLOOKUP(E13,VIP!$A$2:$O12931,2,0)</f>
        <v>DRBR622</v>
      </c>
      <c r="G13" s="119" t="str">
        <f>VLOOKUP(E13,'LISTADO ATM'!$A$2:$B$899,2,0)</f>
        <v xml:space="preserve">ATM Ayuntamiento D.N. </v>
      </c>
      <c r="H13" s="119" t="str">
        <f>VLOOKUP(E13,VIP!$A$2:$O17852,7,FALSE)</f>
        <v>Si</v>
      </c>
      <c r="I13" s="119" t="str">
        <f>VLOOKUP(E13,VIP!$A$2:$O9817,8,FALSE)</f>
        <v>Si</v>
      </c>
      <c r="J13" s="119" t="str">
        <f>VLOOKUP(E13,VIP!$A$2:$O9767,8,FALSE)</f>
        <v>Si</v>
      </c>
      <c r="K13" s="119" t="str">
        <f>VLOOKUP(E13,VIP!$A$2:$O13341,6,0)</f>
        <v>NO</v>
      </c>
      <c r="L13" s="143" t="s">
        <v>2247</v>
      </c>
      <c r="M13" s="199" t="s">
        <v>2662</v>
      </c>
      <c r="N13" s="117" t="s">
        <v>2499</v>
      </c>
      <c r="O13" s="145" t="s">
        <v>2467</v>
      </c>
      <c r="P13" s="137"/>
      <c r="Q13" s="198">
        <v>44315.445486111108</v>
      </c>
    </row>
    <row r="14" spans="1:18" s="99" customFormat="1" ht="18" x14ac:dyDescent="0.25">
      <c r="A14" s="119" t="str">
        <f>VLOOKUP(E14,'LISTADO ATM'!$A$2:$C$900,3,0)</f>
        <v>NORTE</v>
      </c>
      <c r="B14" s="132" t="s">
        <v>2687</v>
      </c>
      <c r="C14" s="118">
        <v>44315.393055555556</v>
      </c>
      <c r="D14" s="118" t="s">
        <v>2183</v>
      </c>
      <c r="E14" s="120">
        <v>775</v>
      </c>
      <c r="F14" s="145" t="str">
        <f>VLOOKUP(E14,VIP!$A$2:$O12941,2,0)</f>
        <v>DRBR450</v>
      </c>
      <c r="G14" s="119" t="str">
        <f>VLOOKUP(E14,'LISTADO ATM'!$A$2:$B$899,2,0)</f>
        <v xml:space="preserve">ATM S/M Lilo (Montecristi) </v>
      </c>
      <c r="H14" s="119" t="str">
        <f>VLOOKUP(E14,VIP!$A$2:$O17862,7,FALSE)</f>
        <v>Si</v>
      </c>
      <c r="I14" s="119" t="str">
        <f>VLOOKUP(E14,VIP!$A$2:$O9827,8,FALSE)</f>
        <v>Si</v>
      </c>
      <c r="J14" s="119" t="str">
        <f>VLOOKUP(E14,VIP!$A$2:$O9777,8,FALSE)</f>
        <v>Si</v>
      </c>
      <c r="K14" s="119" t="str">
        <f>VLOOKUP(E14,VIP!$A$2:$O13351,6,0)</f>
        <v>NO</v>
      </c>
      <c r="L14" s="143" t="s">
        <v>2430</v>
      </c>
      <c r="M14" s="199" t="s">
        <v>2662</v>
      </c>
      <c r="N14" s="117" t="s">
        <v>2690</v>
      </c>
      <c r="O14" s="145" t="s">
        <v>2691</v>
      </c>
      <c r="P14" s="137"/>
      <c r="Q14" s="143" t="s">
        <v>2430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2613</v>
      </c>
      <c r="C15" s="118">
        <v>44314.770046296297</v>
      </c>
      <c r="D15" s="118" t="s">
        <v>2182</v>
      </c>
      <c r="E15" s="120">
        <v>224</v>
      </c>
      <c r="F15" s="145" t="str">
        <f>VLOOKUP(E15,VIP!$A$2:$O12889,2,0)</f>
        <v>DRBR224</v>
      </c>
      <c r="G15" s="119" t="str">
        <f>VLOOKUP(E15,'LISTADO ATM'!$A$2:$B$899,2,0)</f>
        <v xml:space="preserve">ATM S/M Nacional El Millón (Núñez de Cáceres) </v>
      </c>
      <c r="H15" s="119" t="str">
        <f>VLOOKUP(E15,VIP!$A$2:$O17810,7,FALSE)</f>
        <v>Si</v>
      </c>
      <c r="I15" s="119" t="str">
        <f>VLOOKUP(E15,VIP!$A$2:$O9775,8,FALSE)</f>
        <v>Si</v>
      </c>
      <c r="J15" s="119" t="str">
        <f>VLOOKUP(E15,VIP!$A$2:$O9725,8,FALSE)</f>
        <v>Si</v>
      </c>
      <c r="K15" s="119" t="str">
        <f>VLOOKUP(E15,VIP!$A$2:$O13299,6,0)</f>
        <v>SI</v>
      </c>
      <c r="L15" s="143" t="s">
        <v>2424</v>
      </c>
      <c r="M15" s="199" t="s">
        <v>2662</v>
      </c>
      <c r="N15" s="117" t="s">
        <v>2465</v>
      </c>
      <c r="O15" s="145" t="s">
        <v>2467</v>
      </c>
      <c r="P15" s="137"/>
      <c r="Q15" s="198">
        <v>44315.445486111108</v>
      </c>
    </row>
    <row r="16" spans="1:18" s="99" customFormat="1" ht="18" x14ac:dyDescent="0.25">
      <c r="A16" s="119" t="str">
        <f>VLOOKUP(E16,'LISTADO ATM'!$A$2:$C$900,3,0)</f>
        <v>DISTRITO NACIONAL</v>
      </c>
      <c r="B16" s="132" t="s">
        <v>2627</v>
      </c>
      <c r="C16" s="118">
        <v>44314.890069444446</v>
      </c>
      <c r="D16" s="118" t="s">
        <v>2182</v>
      </c>
      <c r="E16" s="120">
        <v>149</v>
      </c>
      <c r="F16" s="145" t="str">
        <f>VLOOKUP(E16,VIP!$A$2:$O12890,2,0)</f>
        <v>DRBR149</v>
      </c>
      <c r="G16" s="119" t="str">
        <f>VLOOKUP(E16,'LISTADO ATM'!$A$2:$B$899,2,0)</f>
        <v>ATM Estación Metro Concepción</v>
      </c>
      <c r="H16" s="119" t="str">
        <f>VLOOKUP(E16,VIP!$A$2:$O17811,7,FALSE)</f>
        <v>N/A</v>
      </c>
      <c r="I16" s="119" t="str">
        <f>VLOOKUP(E16,VIP!$A$2:$O9776,8,FALSE)</f>
        <v>N/A</v>
      </c>
      <c r="J16" s="119" t="str">
        <f>VLOOKUP(E16,VIP!$A$2:$O9726,8,FALSE)</f>
        <v>N/A</v>
      </c>
      <c r="K16" s="119" t="str">
        <f>VLOOKUP(E16,VIP!$A$2:$O13300,6,0)</f>
        <v>N/A</v>
      </c>
      <c r="L16" s="143" t="s">
        <v>2424</v>
      </c>
      <c r="M16" s="199" t="s">
        <v>2662</v>
      </c>
      <c r="N16" s="117" t="s">
        <v>2465</v>
      </c>
      <c r="O16" s="145" t="s">
        <v>2182</v>
      </c>
      <c r="P16" s="137"/>
      <c r="Q16" s="198">
        <v>44315.445486111108</v>
      </c>
    </row>
    <row r="17" spans="1:17" s="99" customFormat="1" ht="18" x14ac:dyDescent="0.25">
      <c r="A17" s="119" t="str">
        <f>VLOOKUP(E17,'LISTADO ATM'!$A$2:$C$900,3,0)</f>
        <v>DISTRITO NACIONAL</v>
      </c>
      <c r="B17" s="132" t="s">
        <v>2624</v>
      </c>
      <c r="C17" s="118">
        <v>44314.686874999999</v>
      </c>
      <c r="D17" s="118" t="s">
        <v>2461</v>
      </c>
      <c r="E17" s="120">
        <v>629</v>
      </c>
      <c r="F17" s="145" t="str">
        <f>VLOOKUP(E17,VIP!$A$2:$O12900,2,0)</f>
        <v>DRBR24M</v>
      </c>
      <c r="G17" s="119" t="str">
        <f>VLOOKUP(E17,'LISTADO ATM'!$A$2:$B$899,2,0)</f>
        <v xml:space="preserve">ATM Oficina Americana Independencia I </v>
      </c>
      <c r="H17" s="119" t="str">
        <f>VLOOKUP(E17,VIP!$A$2:$O17821,7,FALSE)</f>
        <v>Si</v>
      </c>
      <c r="I17" s="119" t="str">
        <f>VLOOKUP(E17,VIP!$A$2:$O9786,8,FALSE)</f>
        <v>Si</v>
      </c>
      <c r="J17" s="119" t="str">
        <f>VLOOKUP(E17,VIP!$A$2:$O9736,8,FALSE)</f>
        <v>Si</v>
      </c>
      <c r="K17" s="119" t="str">
        <f>VLOOKUP(E17,VIP!$A$2:$O13310,6,0)</f>
        <v>SI</v>
      </c>
      <c r="L17" s="143" t="s">
        <v>2421</v>
      </c>
      <c r="M17" s="199" t="s">
        <v>2662</v>
      </c>
      <c r="N17" s="117" t="s">
        <v>2465</v>
      </c>
      <c r="O17" s="145" t="s">
        <v>2466</v>
      </c>
      <c r="P17" s="137"/>
      <c r="Q17" s="198">
        <v>44315.445486111108</v>
      </c>
    </row>
    <row r="18" spans="1:17" s="99" customFormat="1" ht="18" x14ac:dyDescent="0.25">
      <c r="A18" s="119" t="str">
        <f>VLOOKUP(E18,'LISTADO ATM'!$A$2:$C$900,3,0)</f>
        <v>ESTE</v>
      </c>
      <c r="B18" s="132" t="s">
        <v>2649</v>
      </c>
      <c r="C18" s="118">
        <v>44315.339409722219</v>
      </c>
      <c r="D18" s="118" t="s">
        <v>2485</v>
      </c>
      <c r="E18" s="120">
        <v>293</v>
      </c>
      <c r="F18" s="145" t="str">
        <f>VLOOKUP(E18,VIP!$A$2:$O12923,2,0)</f>
        <v>DRBR293</v>
      </c>
      <c r="G18" s="119" t="str">
        <f>VLOOKUP(E18,'LISTADO ATM'!$A$2:$B$899,2,0)</f>
        <v xml:space="preserve">ATM S/M Nueva Visión (San Pedro) </v>
      </c>
      <c r="H18" s="119" t="str">
        <f>VLOOKUP(E18,VIP!$A$2:$O17844,7,FALSE)</f>
        <v>Si</v>
      </c>
      <c r="I18" s="119" t="str">
        <f>VLOOKUP(E18,VIP!$A$2:$O9809,8,FALSE)</f>
        <v>Si</v>
      </c>
      <c r="J18" s="119" t="str">
        <f>VLOOKUP(E18,VIP!$A$2:$O9759,8,FALSE)</f>
        <v>Si</v>
      </c>
      <c r="K18" s="119" t="str">
        <f>VLOOKUP(E18,VIP!$A$2:$O13333,6,0)</f>
        <v>NO</v>
      </c>
      <c r="L18" s="143" t="s">
        <v>2421</v>
      </c>
      <c r="M18" s="199" t="s">
        <v>2662</v>
      </c>
      <c r="N18" s="117" t="s">
        <v>2465</v>
      </c>
      <c r="O18" s="145" t="s">
        <v>2486</v>
      </c>
      <c r="P18" s="137"/>
      <c r="Q18" s="198">
        <v>44315.445486111108</v>
      </c>
    </row>
    <row r="19" spans="1:17" s="99" customFormat="1" ht="18" x14ac:dyDescent="0.25">
      <c r="A19" s="119" t="str">
        <f>VLOOKUP(E19,'LISTADO ATM'!$A$2:$C$900,3,0)</f>
        <v>SUR</v>
      </c>
      <c r="B19" s="132" t="s">
        <v>2644</v>
      </c>
      <c r="C19" s="118">
        <v>44315.356168981481</v>
      </c>
      <c r="D19" s="118" t="s">
        <v>2485</v>
      </c>
      <c r="E19" s="120">
        <v>615</v>
      </c>
      <c r="F19" s="145" t="str">
        <f>VLOOKUP(E19,VIP!$A$2:$O12918,2,0)</f>
        <v>DRBR418</v>
      </c>
      <c r="G19" s="119" t="str">
        <f>VLOOKUP(E19,'LISTADO ATM'!$A$2:$B$899,2,0)</f>
        <v xml:space="preserve">ATM Estación Sunix Cabral (Barahona) </v>
      </c>
      <c r="H19" s="119" t="str">
        <f>VLOOKUP(E19,VIP!$A$2:$O17839,7,FALSE)</f>
        <v>Si</v>
      </c>
      <c r="I19" s="119" t="str">
        <f>VLOOKUP(E19,VIP!$A$2:$O9804,8,FALSE)</f>
        <v>Si</v>
      </c>
      <c r="J19" s="119" t="str">
        <f>VLOOKUP(E19,VIP!$A$2:$O9754,8,FALSE)</f>
        <v>Si</v>
      </c>
      <c r="K19" s="119" t="str">
        <f>VLOOKUP(E19,VIP!$A$2:$O13328,6,0)</f>
        <v>NO</v>
      </c>
      <c r="L19" s="143" t="s">
        <v>2421</v>
      </c>
      <c r="M19" s="199" t="s">
        <v>2662</v>
      </c>
      <c r="N19" s="117" t="s">
        <v>2465</v>
      </c>
      <c r="O19" s="145" t="s">
        <v>2486</v>
      </c>
      <c r="P19" s="137"/>
      <c r="Q19" s="198">
        <v>44315.445486111108</v>
      </c>
    </row>
    <row r="20" spans="1:17" s="99" customFormat="1" ht="18" x14ac:dyDescent="0.25">
      <c r="A20" s="119" t="str">
        <f>VLOOKUP(E20,'LISTADO ATM'!$A$2:$C$900,3,0)</f>
        <v>SUR</v>
      </c>
      <c r="B20" s="132" t="s">
        <v>2600</v>
      </c>
      <c r="C20" s="118">
        <v>44314.493888888886</v>
      </c>
      <c r="D20" s="118" t="s">
        <v>2182</v>
      </c>
      <c r="E20" s="120">
        <v>871</v>
      </c>
      <c r="F20" s="145" t="str">
        <f>VLOOKUP(E20,VIP!$A$2:$O12891,2,0)</f>
        <v>DRBR871</v>
      </c>
      <c r="G20" s="119" t="str">
        <f>VLOOKUP(E20,'LISTADO ATM'!$A$2:$B$899,2,0)</f>
        <v>ATM Plaza Cultural San Juan</v>
      </c>
      <c r="H20" s="119" t="str">
        <f>VLOOKUP(E20,VIP!$A$2:$O17812,7,FALSE)</f>
        <v>N/A</v>
      </c>
      <c r="I20" s="119" t="str">
        <f>VLOOKUP(E20,VIP!$A$2:$O9777,8,FALSE)</f>
        <v>N/A</v>
      </c>
      <c r="J20" s="119" t="str">
        <f>VLOOKUP(E20,VIP!$A$2:$O9727,8,FALSE)</f>
        <v>N/A</v>
      </c>
      <c r="K20" s="119" t="str">
        <f>VLOOKUP(E20,VIP!$A$2:$O13301,6,0)</f>
        <v>N/A</v>
      </c>
      <c r="L20" s="143" t="s">
        <v>2481</v>
      </c>
      <c r="M20" s="199" t="s">
        <v>2662</v>
      </c>
      <c r="N20" s="117" t="s">
        <v>2499</v>
      </c>
      <c r="O20" s="145" t="s">
        <v>2467</v>
      </c>
      <c r="P20" s="137"/>
      <c r="Q20" s="198">
        <v>44315.445486111108</v>
      </c>
    </row>
    <row r="21" spans="1:17" s="99" customFormat="1" ht="18" x14ac:dyDescent="0.25">
      <c r="A21" s="119" t="str">
        <f>VLOOKUP(E21,'LISTADO ATM'!$A$2:$C$900,3,0)</f>
        <v>ESTE</v>
      </c>
      <c r="B21" s="132" t="s">
        <v>2602</v>
      </c>
      <c r="C21" s="118">
        <v>44314.59716435185</v>
      </c>
      <c r="D21" s="118" t="s">
        <v>2182</v>
      </c>
      <c r="E21" s="120">
        <v>121</v>
      </c>
      <c r="F21" s="145" t="str">
        <f>VLOOKUP(E21,VIP!$A$2:$O12873,2,0)</f>
        <v>DRBR121</v>
      </c>
      <c r="G21" s="119" t="str">
        <f>VLOOKUP(E21,'LISTADO ATM'!$A$2:$B$899,2,0)</f>
        <v xml:space="preserve">ATM Oficina Bayaguana </v>
      </c>
      <c r="H21" s="119" t="str">
        <f>VLOOKUP(E21,VIP!$A$2:$O17794,7,FALSE)</f>
        <v>Si</v>
      </c>
      <c r="I21" s="119" t="str">
        <f>VLOOKUP(E21,VIP!$A$2:$O9759,8,FALSE)</f>
        <v>Si</v>
      </c>
      <c r="J21" s="119" t="str">
        <f>VLOOKUP(E21,VIP!$A$2:$O9709,8,FALSE)</f>
        <v>Si</v>
      </c>
      <c r="K21" s="119" t="str">
        <f>VLOOKUP(E21,VIP!$A$2:$O13283,6,0)</f>
        <v>SI</v>
      </c>
      <c r="L21" s="143" t="s">
        <v>2481</v>
      </c>
      <c r="M21" s="199" t="s">
        <v>2662</v>
      </c>
      <c r="N21" s="117" t="s">
        <v>2465</v>
      </c>
      <c r="O21" s="145" t="s">
        <v>2467</v>
      </c>
      <c r="P21" s="137"/>
      <c r="Q21" s="198">
        <v>44315.445486111108</v>
      </c>
    </row>
    <row r="22" spans="1:17" s="99" customFormat="1" ht="18" x14ac:dyDescent="0.25">
      <c r="A22" s="119" t="str">
        <f>VLOOKUP(E22,'LISTADO ATM'!$A$2:$C$900,3,0)</f>
        <v>NORTE</v>
      </c>
      <c r="B22" s="132" t="s">
        <v>2632</v>
      </c>
      <c r="C22" s="118">
        <v>44314.817280092589</v>
      </c>
      <c r="D22" s="118" t="s">
        <v>2183</v>
      </c>
      <c r="E22" s="120">
        <v>99</v>
      </c>
      <c r="F22" s="145" t="str">
        <f>VLOOKUP(E22,VIP!$A$2:$O12895,2,0)</f>
        <v>DRBR099</v>
      </c>
      <c r="G22" s="119" t="str">
        <f>VLOOKUP(E22,'LISTADO ATM'!$A$2:$B$899,2,0)</f>
        <v xml:space="preserve">ATM Multicentro La Sirena S.F.M. </v>
      </c>
      <c r="H22" s="119" t="str">
        <f>VLOOKUP(E22,VIP!$A$2:$O17816,7,FALSE)</f>
        <v>Si</v>
      </c>
      <c r="I22" s="119" t="str">
        <f>VLOOKUP(E22,VIP!$A$2:$O9781,8,FALSE)</f>
        <v>Si</v>
      </c>
      <c r="J22" s="119" t="str">
        <f>VLOOKUP(E22,VIP!$A$2:$O9731,8,FALSE)</f>
        <v>Si</v>
      </c>
      <c r="K22" s="119" t="str">
        <f>VLOOKUP(E22,VIP!$A$2:$O13305,6,0)</f>
        <v>NO</v>
      </c>
      <c r="L22" s="143" t="s">
        <v>2481</v>
      </c>
      <c r="M22" s="199" t="s">
        <v>2662</v>
      </c>
      <c r="N22" s="117" t="s">
        <v>2465</v>
      </c>
      <c r="O22" s="145" t="s">
        <v>2183</v>
      </c>
      <c r="P22" s="137"/>
      <c r="Q22" s="198">
        <v>44315.445486111108</v>
      </c>
    </row>
    <row r="23" spans="1:17" s="99" customFormat="1" ht="18" x14ac:dyDescent="0.25">
      <c r="A23" s="119" t="str">
        <f>VLOOKUP(E23,'LISTADO ATM'!$A$2:$C$900,3,0)</f>
        <v>SUR</v>
      </c>
      <c r="B23" s="132" t="s">
        <v>2656</v>
      </c>
      <c r="C23" s="118">
        <v>44315.308888888889</v>
      </c>
      <c r="D23" s="118" t="s">
        <v>2182</v>
      </c>
      <c r="E23" s="120">
        <v>301</v>
      </c>
      <c r="F23" s="145" t="str">
        <f>VLOOKUP(E23,VIP!$A$2:$O12930,2,0)</f>
        <v>DRBR301</v>
      </c>
      <c r="G23" s="119" t="str">
        <f>VLOOKUP(E23,'LISTADO ATM'!$A$2:$B$899,2,0)</f>
        <v xml:space="preserve">ATM UNP Alfa y Omega (Barahona) </v>
      </c>
      <c r="H23" s="119" t="str">
        <f>VLOOKUP(E23,VIP!$A$2:$O17851,7,FALSE)</f>
        <v>Si</v>
      </c>
      <c r="I23" s="119" t="str">
        <f>VLOOKUP(E23,VIP!$A$2:$O9816,8,FALSE)</f>
        <v>Si</v>
      </c>
      <c r="J23" s="119" t="str">
        <f>VLOOKUP(E23,VIP!$A$2:$O9766,8,FALSE)</f>
        <v>Si</v>
      </c>
      <c r="K23" s="119" t="str">
        <f>VLOOKUP(E23,VIP!$A$2:$O13340,6,0)</f>
        <v>NO</v>
      </c>
      <c r="L23" s="143" t="s">
        <v>2481</v>
      </c>
      <c r="M23" s="199" t="s">
        <v>2662</v>
      </c>
      <c r="N23" s="117" t="s">
        <v>2499</v>
      </c>
      <c r="O23" s="145" t="s">
        <v>2467</v>
      </c>
      <c r="P23" s="137"/>
      <c r="Q23" s="198">
        <v>44315.445486111108</v>
      </c>
    </row>
    <row r="24" spans="1:17" s="99" customFormat="1" ht="18" x14ac:dyDescent="0.25">
      <c r="A24" s="119" t="str">
        <f>VLOOKUP(E24,'LISTADO ATM'!$A$2:$C$900,3,0)</f>
        <v>SUR</v>
      </c>
      <c r="B24" s="132" t="s">
        <v>2653</v>
      </c>
      <c r="C24" s="118">
        <v>44315.321203703701</v>
      </c>
      <c r="D24" s="118" t="s">
        <v>2182</v>
      </c>
      <c r="E24" s="120">
        <v>891</v>
      </c>
      <c r="F24" s="145" t="str">
        <f>VLOOKUP(E24,VIP!$A$2:$O12927,2,0)</f>
        <v>DRBR891</v>
      </c>
      <c r="G24" s="119" t="str">
        <f>VLOOKUP(E24,'LISTADO ATM'!$A$2:$B$899,2,0)</f>
        <v xml:space="preserve">ATM Estación Texaco (Barahona) </v>
      </c>
      <c r="H24" s="119" t="str">
        <f>VLOOKUP(E24,VIP!$A$2:$O17848,7,FALSE)</f>
        <v>Si</v>
      </c>
      <c r="I24" s="119" t="str">
        <f>VLOOKUP(E24,VIP!$A$2:$O9813,8,FALSE)</f>
        <v>Si</v>
      </c>
      <c r="J24" s="119" t="str">
        <f>VLOOKUP(E24,VIP!$A$2:$O9763,8,FALSE)</f>
        <v>Si</v>
      </c>
      <c r="K24" s="119" t="str">
        <f>VLOOKUP(E24,VIP!$A$2:$O13337,6,0)</f>
        <v>NO</v>
      </c>
      <c r="L24" s="143" t="s">
        <v>2481</v>
      </c>
      <c r="M24" s="199" t="s">
        <v>2662</v>
      </c>
      <c r="N24" s="117" t="s">
        <v>2499</v>
      </c>
      <c r="O24" s="145" t="s">
        <v>2467</v>
      </c>
      <c r="P24" s="137"/>
      <c r="Q24" s="198">
        <v>44315.445486111108</v>
      </c>
    </row>
    <row r="25" spans="1:17" s="99" customFormat="1" ht="18" x14ac:dyDescent="0.25">
      <c r="A25" s="119" t="str">
        <f>VLOOKUP(E25,'LISTADO ATM'!$A$2:$C$900,3,0)</f>
        <v>DISTRITO NACIONAL</v>
      </c>
      <c r="B25" s="132">
        <v>3335862866</v>
      </c>
      <c r="C25" s="118">
        <v>44308.709722222222</v>
      </c>
      <c r="D25" s="118" t="s">
        <v>2182</v>
      </c>
      <c r="E25" s="120">
        <v>812</v>
      </c>
      <c r="F25" s="145" t="str">
        <f>VLOOKUP(E25,VIP!$A$2:$O12845,2,0)</f>
        <v>DRBR812</v>
      </c>
      <c r="G25" s="119" t="str">
        <f>VLOOKUP(E25,'LISTADO ATM'!$A$2:$B$899,2,0)</f>
        <v xml:space="preserve">ATM Canasta del Pueblo </v>
      </c>
      <c r="H25" s="119" t="str">
        <f>VLOOKUP(E25,VIP!$A$2:$O17766,7,FALSE)</f>
        <v>Si</v>
      </c>
      <c r="I25" s="119" t="str">
        <f>VLOOKUP(E25,VIP!$A$2:$O9731,8,FALSE)</f>
        <v>Si</v>
      </c>
      <c r="J25" s="119" t="str">
        <f>VLOOKUP(E25,VIP!$A$2:$O9681,8,FALSE)</f>
        <v>Si</v>
      </c>
      <c r="K25" s="119" t="str">
        <f>VLOOKUP(E25,VIP!$A$2:$O13255,6,0)</f>
        <v>NO</v>
      </c>
      <c r="L25" s="143" t="s">
        <v>2221</v>
      </c>
      <c r="M25" s="117" t="s">
        <v>2458</v>
      </c>
      <c r="N25" s="117" t="s">
        <v>2465</v>
      </c>
      <c r="O25" s="145" t="s">
        <v>2467</v>
      </c>
      <c r="P25" s="137"/>
      <c r="Q25" s="153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2577</v>
      </c>
      <c r="C26" s="118">
        <v>44312.544004629628</v>
      </c>
      <c r="D26" s="118" t="s">
        <v>2182</v>
      </c>
      <c r="E26" s="120">
        <v>434</v>
      </c>
      <c r="F26" s="145" t="str">
        <f>VLOOKUP(E26,VIP!$A$2:$O12890,2,0)</f>
        <v>DRBR434</v>
      </c>
      <c r="G26" s="119" t="str">
        <f>VLOOKUP(E26,'LISTADO ATM'!$A$2:$B$899,2,0)</f>
        <v xml:space="preserve">ATM Generadora Hidroeléctrica Dom. (EGEHID) </v>
      </c>
      <c r="H26" s="119" t="str">
        <f>VLOOKUP(E26,VIP!$A$2:$O17811,7,FALSE)</f>
        <v>Si</v>
      </c>
      <c r="I26" s="119" t="str">
        <f>VLOOKUP(E26,VIP!$A$2:$O9776,8,FALSE)</f>
        <v>Si</v>
      </c>
      <c r="J26" s="119" t="str">
        <f>VLOOKUP(E26,VIP!$A$2:$O9726,8,FALSE)</f>
        <v>Si</v>
      </c>
      <c r="K26" s="119" t="str">
        <f>VLOOKUP(E26,VIP!$A$2:$O13300,6,0)</f>
        <v>NO</v>
      </c>
      <c r="L26" s="143" t="s">
        <v>2221</v>
      </c>
      <c r="M26" s="117" t="s">
        <v>2458</v>
      </c>
      <c r="N26" s="117" t="s">
        <v>2499</v>
      </c>
      <c r="O26" s="145" t="s">
        <v>2467</v>
      </c>
      <c r="P26" s="137"/>
      <c r="Q26" s="153" t="s">
        <v>2221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2578</v>
      </c>
      <c r="C27" s="118">
        <v>44312.761770833335</v>
      </c>
      <c r="D27" s="118" t="s">
        <v>2182</v>
      </c>
      <c r="E27" s="120">
        <v>900</v>
      </c>
      <c r="F27" s="145" t="str">
        <f>VLOOKUP(E27,VIP!$A$2:$O12886,2,0)</f>
        <v>DRBR900</v>
      </c>
      <c r="G27" s="119" t="str">
        <f>VLOOKUP(E27,'LISTADO ATM'!$A$2:$B$899,2,0)</f>
        <v xml:space="preserve">ATM UNP Merca Santo Domingo </v>
      </c>
      <c r="H27" s="119" t="str">
        <f>VLOOKUP(E27,VIP!$A$2:$O17807,7,FALSE)</f>
        <v>Si</v>
      </c>
      <c r="I27" s="119" t="str">
        <f>VLOOKUP(E27,VIP!$A$2:$O9772,8,FALSE)</f>
        <v>Si</v>
      </c>
      <c r="J27" s="119" t="str">
        <f>VLOOKUP(E27,VIP!$A$2:$O9722,8,FALSE)</f>
        <v>Si</v>
      </c>
      <c r="K27" s="119" t="str">
        <f>VLOOKUP(E27,VIP!$A$2:$O13296,6,0)</f>
        <v>NO</v>
      </c>
      <c r="L27" s="143" t="s">
        <v>2221</v>
      </c>
      <c r="M27" s="117" t="s">
        <v>2458</v>
      </c>
      <c r="N27" s="117" t="s">
        <v>2465</v>
      </c>
      <c r="O27" s="145" t="s">
        <v>2467</v>
      </c>
      <c r="P27" s="137"/>
      <c r="Q27" s="153" t="s">
        <v>2221</v>
      </c>
    </row>
    <row r="28" spans="1:17" s="99" customFormat="1" ht="18" x14ac:dyDescent="0.25">
      <c r="A28" s="119" t="str">
        <f>VLOOKUP(E28,'LISTADO ATM'!$A$2:$C$900,3,0)</f>
        <v>SUR</v>
      </c>
      <c r="B28" s="132" t="s">
        <v>2580</v>
      </c>
      <c r="C28" s="118">
        <v>44313.459664351853</v>
      </c>
      <c r="D28" s="118" t="s">
        <v>2182</v>
      </c>
      <c r="E28" s="120">
        <v>677</v>
      </c>
      <c r="F28" s="145" t="str">
        <f>VLOOKUP(E28,VIP!$A$2:$O12922,2,0)</f>
        <v>DRBR677</v>
      </c>
      <c r="G28" s="119" t="str">
        <f>VLOOKUP(E28,'LISTADO ATM'!$A$2:$B$899,2,0)</f>
        <v>ATM PBG Villa Jaragua</v>
      </c>
      <c r="H28" s="119" t="str">
        <f>VLOOKUP(E28,VIP!$A$2:$O17843,7,FALSE)</f>
        <v>Si</v>
      </c>
      <c r="I28" s="119" t="str">
        <f>VLOOKUP(E28,VIP!$A$2:$O9808,8,FALSE)</f>
        <v>Si</v>
      </c>
      <c r="J28" s="119" t="str">
        <f>VLOOKUP(E28,VIP!$A$2:$O9758,8,FALSE)</f>
        <v>Si</v>
      </c>
      <c r="K28" s="119" t="str">
        <f>VLOOKUP(E28,VIP!$A$2:$O13332,6,0)</f>
        <v>SI</v>
      </c>
      <c r="L28" s="143" t="s">
        <v>2221</v>
      </c>
      <c r="M28" s="117" t="s">
        <v>2458</v>
      </c>
      <c r="N28" s="117" t="s">
        <v>2499</v>
      </c>
      <c r="O28" s="145" t="s">
        <v>2467</v>
      </c>
      <c r="P28" s="137"/>
      <c r="Q28" s="153" t="s">
        <v>2221</v>
      </c>
    </row>
    <row r="29" spans="1:17" s="99" customFormat="1" ht="18" x14ac:dyDescent="0.25">
      <c r="A29" s="119" t="str">
        <f>VLOOKUP(E29,'LISTADO ATM'!$A$2:$C$900,3,0)</f>
        <v>SUR</v>
      </c>
      <c r="B29" s="132" t="s">
        <v>2586</v>
      </c>
      <c r="C29" s="118">
        <v>44313.587245370371</v>
      </c>
      <c r="D29" s="118" t="s">
        <v>2182</v>
      </c>
      <c r="E29" s="120">
        <v>616</v>
      </c>
      <c r="F29" s="145" t="str">
        <f>VLOOKUP(E29,VIP!$A$2:$O12936,2,0)</f>
        <v>DRBR187</v>
      </c>
      <c r="G29" s="119" t="str">
        <f>VLOOKUP(E29,'LISTADO ATM'!$A$2:$B$899,2,0)</f>
        <v xml:space="preserve">ATM 5ta. Brigada Barahona </v>
      </c>
      <c r="H29" s="119" t="str">
        <f>VLOOKUP(E29,VIP!$A$2:$O17857,7,FALSE)</f>
        <v>Si</v>
      </c>
      <c r="I29" s="119" t="str">
        <f>VLOOKUP(E29,VIP!$A$2:$O9822,8,FALSE)</f>
        <v>Si</v>
      </c>
      <c r="J29" s="119" t="str">
        <f>VLOOKUP(E29,VIP!$A$2:$O9772,8,FALSE)</f>
        <v>Si</v>
      </c>
      <c r="K29" s="119" t="str">
        <f>VLOOKUP(E29,VIP!$A$2:$O13346,6,0)</f>
        <v>NO</v>
      </c>
      <c r="L29" s="143" t="s">
        <v>2221</v>
      </c>
      <c r="M29" s="117" t="s">
        <v>2458</v>
      </c>
      <c r="N29" s="117" t="s">
        <v>2465</v>
      </c>
      <c r="O29" s="145" t="s">
        <v>2467</v>
      </c>
      <c r="P29" s="137"/>
      <c r="Q29" s="153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2" t="s">
        <v>2585</v>
      </c>
      <c r="C30" s="118">
        <v>44313.609571759262</v>
      </c>
      <c r="D30" s="118" t="s">
        <v>2182</v>
      </c>
      <c r="E30" s="120">
        <v>915</v>
      </c>
      <c r="F30" s="145" t="str">
        <f>VLOOKUP(E30,VIP!$A$2:$O12933,2,0)</f>
        <v>DRBR24F</v>
      </c>
      <c r="G30" s="119" t="str">
        <f>VLOOKUP(E30,'LISTADO ATM'!$A$2:$B$899,2,0)</f>
        <v xml:space="preserve">ATM Multicentro La Sirena Aut. Duarte </v>
      </c>
      <c r="H30" s="119" t="str">
        <f>VLOOKUP(E30,VIP!$A$2:$O17854,7,FALSE)</f>
        <v>Si</v>
      </c>
      <c r="I30" s="119" t="str">
        <f>VLOOKUP(E30,VIP!$A$2:$O9819,8,FALSE)</f>
        <v>Si</v>
      </c>
      <c r="J30" s="119" t="str">
        <f>VLOOKUP(E30,VIP!$A$2:$O9769,8,FALSE)</f>
        <v>Si</v>
      </c>
      <c r="K30" s="119" t="str">
        <f>VLOOKUP(E30,VIP!$A$2:$O13343,6,0)</f>
        <v>SI</v>
      </c>
      <c r="L30" s="143" t="s">
        <v>2221</v>
      </c>
      <c r="M30" s="117" t="s">
        <v>2458</v>
      </c>
      <c r="N30" s="117" t="s">
        <v>2465</v>
      </c>
      <c r="O30" s="145" t="s">
        <v>2467</v>
      </c>
      <c r="P30" s="137"/>
      <c r="Q30" s="153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2584</v>
      </c>
      <c r="C31" s="118">
        <v>44313.609930555554</v>
      </c>
      <c r="D31" s="118" t="s">
        <v>2182</v>
      </c>
      <c r="E31" s="120">
        <v>943</v>
      </c>
      <c r="F31" s="145" t="str">
        <f>VLOOKUP(E31,VIP!$A$2:$O12932,2,0)</f>
        <v>DRBR16K</v>
      </c>
      <c r="G31" s="119" t="str">
        <f>VLOOKUP(E31,'LISTADO ATM'!$A$2:$B$899,2,0)</f>
        <v xml:space="preserve">ATM Oficina Tránsito Terreste </v>
      </c>
      <c r="H31" s="119" t="str">
        <f>VLOOKUP(E31,VIP!$A$2:$O17853,7,FALSE)</f>
        <v>Si</v>
      </c>
      <c r="I31" s="119" t="str">
        <f>VLOOKUP(E31,VIP!$A$2:$O9818,8,FALSE)</f>
        <v>Si</v>
      </c>
      <c r="J31" s="119" t="str">
        <f>VLOOKUP(E31,VIP!$A$2:$O9768,8,FALSE)</f>
        <v>Si</v>
      </c>
      <c r="K31" s="119" t="str">
        <f>VLOOKUP(E31,VIP!$A$2:$O13342,6,0)</f>
        <v>NO</v>
      </c>
      <c r="L31" s="143" t="s">
        <v>2221</v>
      </c>
      <c r="M31" s="117" t="s">
        <v>2458</v>
      </c>
      <c r="N31" s="117" t="s">
        <v>2465</v>
      </c>
      <c r="O31" s="145" t="s">
        <v>2467</v>
      </c>
      <c r="P31" s="137"/>
      <c r="Q31" s="153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2582</v>
      </c>
      <c r="C32" s="118">
        <v>44313.719884259262</v>
      </c>
      <c r="D32" s="118" t="s">
        <v>2182</v>
      </c>
      <c r="E32" s="120">
        <v>139</v>
      </c>
      <c r="F32" s="145" t="str">
        <f>VLOOKUP(E32,VIP!$A$2:$O12915,2,0)</f>
        <v>DRBR139</v>
      </c>
      <c r="G32" s="119" t="str">
        <f>VLOOKUP(E32,'LISTADO ATM'!$A$2:$B$899,2,0)</f>
        <v xml:space="preserve">ATM Oficina Plaza Lama Zona Oriental I </v>
      </c>
      <c r="H32" s="119" t="str">
        <f>VLOOKUP(E32,VIP!$A$2:$O17836,7,FALSE)</f>
        <v>Si</v>
      </c>
      <c r="I32" s="119" t="str">
        <f>VLOOKUP(E32,VIP!$A$2:$O9801,8,FALSE)</f>
        <v>Si</v>
      </c>
      <c r="J32" s="119" t="str">
        <f>VLOOKUP(E32,VIP!$A$2:$O9751,8,FALSE)</f>
        <v>Si</v>
      </c>
      <c r="K32" s="119" t="str">
        <f>VLOOKUP(E32,VIP!$A$2:$O13325,6,0)</f>
        <v>NO</v>
      </c>
      <c r="L32" s="143" t="s">
        <v>2221</v>
      </c>
      <c r="M32" s="117" t="s">
        <v>2458</v>
      </c>
      <c r="N32" s="117" t="s">
        <v>2465</v>
      </c>
      <c r="O32" s="145" t="s">
        <v>2467</v>
      </c>
      <c r="P32" s="137"/>
      <c r="Q32" s="153" t="s">
        <v>2221</v>
      </c>
    </row>
    <row r="33" spans="1:17" s="99" customFormat="1" ht="18" x14ac:dyDescent="0.25">
      <c r="A33" s="119" t="str">
        <f>VLOOKUP(E33,'LISTADO ATM'!$A$2:$C$900,3,0)</f>
        <v>SUR</v>
      </c>
      <c r="B33" s="132" t="s">
        <v>2590</v>
      </c>
      <c r="C33" s="118">
        <v>44314.327893518515</v>
      </c>
      <c r="D33" s="118" t="s">
        <v>2182</v>
      </c>
      <c r="E33" s="120">
        <v>733</v>
      </c>
      <c r="F33" s="145" t="str">
        <f>VLOOKUP(E33,VIP!$A$2:$O12852,2,0)</f>
        <v>DRBR484</v>
      </c>
      <c r="G33" s="119" t="str">
        <f>VLOOKUP(E33,'LISTADO ATM'!$A$2:$B$899,2,0)</f>
        <v xml:space="preserve">ATM Zona Franca Perdenales </v>
      </c>
      <c r="H33" s="119" t="str">
        <f>VLOOKUP(E33,VIP!$A$2:$O17773,7,FALSE)</f>
        <v>Si</v>
      </c>
      <c r="I33" s="119" t="str">
        <f>VLOOKUP(E33,VIP!$A$2:$O9738,8,FALSE)</f>
        <v>Si</v>
      </c>
      <c r="J33" s="119" t="str">
        <f>VLOOKUP(E33,VIP!$A$2:$O9688,8,FALSE)</f>
        <v>Si</v>
      </c>
      <c r="K33" s="119" t="str">
        <f>VLOOKUP(E33,VIP!$A$2:$O13262,6,0)</f>
        <v>NO</v>
      </c>
      <c r="L33" s="143" t="s">
        <v>2221</v>
      </c>
      <c r="M33" s="117" t="s">
        <v>2458</v>
      </c>
      <c r="N33" s="117" t="s">
        <v>2465</v>
      </c>
      <c r="O33" s="145" t="s">
        <v>2467</v>
      </c>
      <c r="P33" s="137"/>
      <c r="Q33" s="153" t="s">
        <v>2221</v>
      </c>
    </row>
    <row r="34" spans="1:17" s="99" customFormat="1" ht="18" x14ac:dyDescent="0.25">
      <c r="A34" s="119" t="str">
        <f>VLOOKUP(E34,'LISTADO ATM'!$A$2:$C$900,3,0)</f>
        <v>ESTE</v>
      </c>
      <c r="B34" s="132" t="s">
        <v>2588</v>
      </c>
      <c r="C34" s="118">
        <v>44314.356574074074</v>
      </c>
      <c r="D34" s="118" t="s">
        <v>2182</v>
      </c>
      <c r="E34" s="120">
        <v>959</v>
      </c>
      <c r="F34" s="145" t="str">
        <f>VLOOKUP(E34,VIP!$A$2:$O12847,2,0)</f>
        <v>DRBR959</v>
      </c>
      <c r="G34" s="119" t="str">
        <f>VLOOKUP(E34,'LISTADO ATM'!$A$2:$B$899,2,0)</f>
        <v>ATM Estación Next Bavaro</v>
      </c>
      <c r="H34" s="119" t="str">
        <f>VLOOKUP(E34,VIP!$A$2:$O17768,7,FALSE)</f>
        <v>Si</v>
      </c>
      <c r="I34" s="119" t="str">
        <f>VLOOKUP(E34,VIP!$A$2:$O9733,8,FALSE)</f>
        <v>Si</v>
      </c>
      <c r="J34" s="119" t="str">
        <f>VLOOKUP(E34,VIP!$A$2:$O9683,8,FALSE)</f>
        <v>Si</v>
      </c>
      <c r="K34" s="119" t="str">
        <f>VLOOKUP(E34,VIP!$A$2:$O13257,6,0)</f>
        <v>NO</v>
      </c>
      <c r="L34" s="143" t="s">
        <v>2221</v>
      </c>
      <c r="M34" s="117" t="s">
        <v>2458</v>
      </c>
      <c r="N34" s="117" t="s">
        <v>2465</v>
      </c>
      <c r="O34" s="145" t="s">
        <v>2467</v>
      </c>
      <c r="P34" s="137"/>
      <c r="Q34" s="153" t="s">
        <v>2221</v>
      </c>
    </row>
    <row r="35" spans="1:17" s="99" customFormat="1" ht="18" x14ac:dyDescent="0.25">
      <c r="A35" s="119" t="str">
        <f>VLOOKUP(E35,'LISTADO ATM'!$A$2:$C$900,3,0)</f>
        <v>DISTRITO NACIONAL</v>
      </c>
      <c r="B35" s="132" t="s">
        <v>2659</v>
      </c>
      <c r="C35" s="118">
        <v>44314.443530092591</v>
      </c>
      <c r="D35" s="118" t="s">
        <v>2182</v>
      </c>
      <c r="E35" s="120">
        <v>487</v>
      </c>
      <c r="F35" s="145" t="str">
        <f>VLOOKUP(E35,VIP!$A$2:$O12933,2,0)</f>
        <v>DRBR487</v>
      </c>
      <c r="G35" s="119" t="str">
        <f>VLOOKUP(E35,'LISTADO ATM'!$A$2:$B$899,2,0)</f>
        <v xml:space="preserve">ATM Olé Hainamosa </v>
      </c>
      <c r="H35" s="119" t="str">
        <f>VLOOKUP(E35,VIP!$A$2:$O17854,7,FALSE)</f>
        <v>Si</v>
      </c>
      <c r="I35" s="119" t="str">
        <f>VLOOKUP(E35,VIP!$A$2:$O9819,8,FALSE)</f>
        <v>Si</v>
      </c>
      <c r="J35" s="119" t="str">
        <f>VLOOKUP(E35,VIP!$A$2:$O9769,8,FALSE)</f>
        <v>Si</v>
      </c>
      <c r="K35" s="119" t="str">
        <f>VLOOKUP(E35,VIP!$A$2:$O13343,6,0)</f>
        <v>SI</v>
      </c>
      <c r="L35" s="143" t="s">
        <v>2221</v>
      </c>
      <c r="M35" s="117" t="s">
        <v>2458</v>
      </c>
      <c r="N35" s="117" t="s">
        <v>2499</v>
      </c>
      <c r="O35" s="145" t="s">
        <v>2467</v>
      </c>
      <c r="P35" s="137"/>
      <c r="Q35" s="153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2599</v>
      </c>
      <c r="C36" s="118">
        <v>44314.496423611112</v>
      </c>
      <c r="D36" s="118" t="s">
        <v>2182</v>
      </c>
      <c r="E36" s="120">
        <v>640</v>
      </c>
      <c r="F36" s="145" t="str">
        <f>VLOOKUP(E36,VIP!$A$2:$O12889,2,0)</f>
        <v>DRBR640</v>
      </c>
      <c r="G36" s="119" t="str">
        <f>VLOOKUP(E36,'LISTADO ATM'!$A$2:$B$899,2,0)</f>
        <v xml:space="preserve">ATM Ministerio Obras Públicas </v>
      </c>
      <c r="H36" s="119" t="str">
        <f>VLOOKUP(E36,VIP!$A$2:$O17810,7,FALSE)</f>
        <v>Si</v>
      </c>
      <c r="I36" s="119" t="str">
        <f>VLOOKUP(E36,VIP!$A$2:$O9775,8,FALSE)</f>
        <v>Si</v>
      </c>
      <c r="J36" s="119" t="str">
        <f>VLOOKUP(E36,VIP!$A$2:$O9725,8,FALSE)</f>
        <v>Si</v>
      </c>
      <c r="K36" s="119" t="str">
        <f>VLOOKUP(E36,VIP!$A$2:$O13299,6,0)</f>
        <v>NO</v>
      </c>
      <c r="L36" s="143" t="s">
        <v>2221</v>
      </c>
      <c r="M36" s="117" t="s">
        <v>2458</v>
      </c>
      <c r="N36" s="117" t="s">
        <v>2499</v>
      </c>
      <c r="O36" s="145" t="s">
        <v>2467</v>
      </c>
      <c r="P36" s="137"/>
      <c r="Q36" s="153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2609</v>
      </c>
      <c r="C37" s="118">
        <v>44314.572754629633</v>
      </c>
      <c r="D37" s="118" t="s">
        <v>2182</v>
      </c>
      <c r="E37" s="120">
        <v>517</v>
      </c>
      <c r="F37" s="145" t="str">
        <f>VLOOKUP(E37,VIP!$A$2:$O12882,2,0)</f>
        <v>DRBR517</v>
      </c>
      <c r="G37" s="119" t="str">
        <f>VLOOKUP(E37,'LISTADO ATM'!$A$2:$B$899,2,0)</f>
        <v xml:space="preserve">ATM Autobanco Oficina Sans Soucí </v>
      </c>
      <c r="H37" s="119" t="str">
        <f>VLOOKUP(E37,VIP!$A$2:$O17803,7,FALSE)</f>
        <v>Si</v>
      </c>
      <c r="I37" s="119" t="str">
        <f>VLOOKUP(E37,VIP!$A$2:$O9768,8,FALSE)</f>
        <v>Si</v>
      </c>
      <c r="J37" s="119" t="str">
        <f>VLOOKUP(E37,VIP!$A$2:$O9718,8,FALSE)</f>
        <v>Si</v>
      </c>
      <c r="K37" s="119" t="str">
        <f>VLOOKUP(E37,VIP!$A$2:$O13292,6,0)</f>
        <v>SI</v>
      </c>
      <c r="L37" s="143" t="s">
        <v>2221</v>
      </c>
      <c r="M37" s="117" t="s">
        <v>2458</v>
      </c>
      <c r="N37" s="117" t="s">
        <v>2465</v>
      </c>
      <c r="O37" s="145" t="s">
        <v>2467</v>
      </c>
      <c r="P37" s="137"/>
      <c r="Q37" s="153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2608</v>
      </c>
      <c r="C38" s="118">
        <v>44314.579699074071</v>
      </c>
      <c r="D38" s="118" t="s">
        <v>2182</v>
      </c>
      <c r="E38" s="120">
        <v>917</v>
      </c>
      <c r="F38" s="147" t="str">
        <f>VLOOKUP(E38,VIP!$A$2:$O12880,2,0)</f>
        <v>DRBR01B</v>
      </c>
      <c r="G38" s="119" t="str">
        <f>VLOOKUP(E38,'LISTADO ATM'!$A$2:$B$899,2,0)</f>
        <v xml:space="preserve">ATM Oficina Los Mina </v>
      </c>
      <c r="H38" s="119" t="str">
        <f>VLOOKUP(E38,VIP!$A$2:$O17801,7,FALSE)</f>
        <v>Si</v>
      </c>
      <c r="I38" s="119" t="str">
        <f>VLOOKUP(E38,VIP!$A$2:$O9766,8,FALSE)</f>
        <v>Si</v>
      </c>
      <c r="J38" s="119" t="str">
        <f>VLOOKUP(E38,VIP!$A$2:$O9716,8,FALSE)</f>
        <v>Si</v>
      </c>
      <c r="K38" s="119" t="str">
        <f>VLOOKUP(E38,VIP!$A$2:$O13290,6,0)</f>
        <v>NO</v>
      </c>
      <c r="L38" s="143" t="s">
        <v>2221</v>
      </c>
      <c r="M38" s="117" t="s">
        <v>2458</v>
      </c>
      <c r="N38" s="117" t="s">
        <v>2465</v>
      </c>
      <c r="O38" s="147" t="s">
        <v>2467</v>
      </c>
      <c r="P38" s="137"/>
      <c r="Q38" s="153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2607</v>
      </c>
      <c r="C39" s="118">
        <v>44314.582245370373</v>
      </c>
      <c r="D39" s="118" t="s">
        <v>2182</v>
      </c>
      <c r="E39" s="120">
        <v>10</v>
      </c>
      <c r="F39" s="147" t="str">
        <f>VLOOKUP(E39,VIP!$A$2:$O12879,2,0)</f>
        <v>DRBR010</v>
      </c>
      <c r="G39" s="119" t="str">
        <f>VLOOKUP(E39,'LISTADO ATM'!$A$2:$B$899,2,0)</f>
        <v xml:space="preserve">ATM Ministerio Salud Pública </v>
      </c>
      <c r="H39" s="119" t="str">
        <f>VLOOKUP(E39,VIP!$A$2:$O17800,7,FALSE)</f>
        <v>Si</v>
      </c>
      <c r="I39" s="119" t="str">
        <f>VLOOKUP(E39,VIP!$A$2:$O9765,8,FALSE)</f>
        <v>Si</v>
      </c>
      <c r="J39" s="119" t="str">
        <f>VLOOKUP(E39,VIP!$A$2:$O9715,8,FALSE)</f>
        <v>Si</v>
      </c>
      <c r="K39" s="119" t="str">
        <f>VLOOKUP(E39,VIP!$A$2:$O13289,6,0)</f>
        <v>NO</v>
      </c>
      <c r="L39" s="143" t="s">
        <v>2221</v>
      </c>
      <c r="M39" s="117" t="s">
        <v>2458</v>
      </c>
      <c r="N39" s="117" t="s">
        <v>2465</v>
      </c>
      <c r="O39" s="147" t="s">
        <v>2467</v>
      </c>
      <c r="P39" s="137"/>
      <c r="Q39" s="153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2606</v>
      </c>
      <c r="C40" s="118">
        <v>44314.584328703706</v>
      </c>
      <c r="D40" s="118" t="s">
        <v>2182</v>
      </c>
      <c r="E40" s="120">
        <v>473</v>
      </c>
      <c r="F40" s="147" t="str">
        <f>VLOOKUP(E40,VIP!$A$2:$O12878,2,0)</f>
        <v>DRBR473</v>
      </c>
      <c r="G40" s="119" t="str">
        <f>VLOOKUP(E40,'LISTADO ATM'!$A$2:$B$899,2,0)</f>
        <v xml:space="preserve">ATM Oficina Carrefour II </v>
      </c>
      <c r="H40" s="119" t="str">
        <f>VLOOKUP(E40,VIP!$A$2:$O17799,7,FALSE)</f>
        <v>Si</v>
      </c>
      <c r="I40" s="119" t="str">
        <f>VLOOKUP(E40,VIP!$A$2:$O9764,8,FALSE)</f>
        <v>Si</v>
      </c>
      <c r="J40" s="119" t="str">
        <f>VLOOKUP(E40,VIP!$A$2:$O9714,8,FALSE)</f>
        <v>Si</v>
      </c>
      <c r="K40" s="119" t="str">
        <f>VLOOKUP(E40,VIP!$A$2:$O13288,6,0)</f>
        <v>NO</v>
      </c>
      <c r="L40" s="143" t="s">
        <v>2221</v>
      </c>
      <c r="M40" s="117" t="s">
        <v>2458</v>
      </c>
      <c r="N40" s="117" t="s">
        <v>2465</v>
      </c>
      <c r="O40" s="147" t="s">
        <v>2467</v>
      </c>
      <c r="P40" s="137"/>
      <c r="Q40" s="153" t="s">
        <v>2221</v>
      </c>
    </row>
    <row r="41" spans="1:17" s="99" customFormat="1" ht="18" x14ac:dyDescent="0.25">
      <c r="A41" s="119" t="str">
        <f>VLOOKUP(E41,'LISTADO ATM'!$A$2:$C$900,3,0)</f>
        <v>ESTE</v>
      </c>
      <c r="B41" s="132" t="s">
        <v>2604</v>
      </c>
      <c r="C41" s="118">
        <v>44314.592152777775</v>
      </c>
      <c r="D41" s="118" t="s">
        <v>2182</v>
      </c>
      <c r="E41" s="120">
        <v>519</v>
      </c>
      <c r="F41" s="147" t="str">
        <f>VLOOKUP(E41,VIP!$A$2:$O12876,2,0)</f>
        <v>DRBR519</v>
      </c>
      <c r="G41" s="119" t="str">
        <f>VLOOKUP(E41,'LISTADO ATM'!$A$2:$B$899,2,0)</f>
        <v xml:space="preserve">ATM Plaza Estrella (Bávaro) </v>
      </c>
      <c r="H41" s="119" t="str">
        <f>VLOOKUP(E41,VIP!$A$2:$O17797,7,FALSE)</f>
        <v>Si</v>
      </c>
      <c r="I41" s="119" t="str">
        <f>VLOOKUP(E41,VIP!$A$2:$O9762,8,FALSE)</f>
        <v>Si</v>
      </c>
      <c r="J41" s="119" t="str">
        <f>VLOOKUP(E41,VIP!$A$2:$O9712,8,FALSE)</f>
        <v>Si</v>
      </c>
      <c r="K41" s="119" t="str">
        <f>VLOOKUP(E41,VIP!$A$2:$O13286,6,0)</f>
        <v>NO</v>
      </c>
      <c r="L41" s="143" t="s">
        <v>2221</v>
      </c>
      <c r="M41" s="117" t="s">
        <v>2458</v>
      </c>
      <c r="N41" s="117" t="s">
        <v>2465</v>
      </c>
      <c r="O41" s="147" t="s">
        <v>2467</v>
      </c>
      <c r="P41" s="137"/>
      <c r="Q41" s="153" t="s">
        <v>2221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2618</v>
      </c>
      <c r="C42" s="118">
        <v>44314.74324074074</v>
      </c>
      <c r="D42" s="118" t="s">
        <v>2182</v>
      </c>
      <c r="E42" s="120">
        <v>355</v>
      </c>
      <c r="F42" s="147" t="str">
        <f>VLOOKUP(E42,VIP!$A$2:$O12894,2,0)</f>
        <v>DRBR355</v>
      </c>
      <c r="G42" s="119" t="str">
        <f>VLOOKUP(E42,'LISTADO ATM'!$A$2:$B$899,2,0)</f>
        <v xml:space="preserve">ATM UNP Metro II </v>
      </c>
      <c r="H42" s="119" t="str">
        <f>VLOOKUP(E42,VIP!$A$2:$O17815,7,FALSE)</f>
        <v>Si</v>
      </c>
      <c r="I42" s="119" t="str">
        <f>VLOOKUP(E42,VIP!$A$2:$O9780,8,FALSE)</f>
        <v>Si</v>
      </c>
      <c r="J42" s="119" t="str">
        <f>VLOOKUP(E42,VIP!$A$2:$O9730,8,FALSE)</f>
        <v>Si</v>
      </c>
      <c r="K42" s="119" t="str">
        <f>VLOOKUP(E42,VIP!$A$2:$O13304,6,0)</f>
        <v>SI</v>
      </c>
      <c r="L42" s="143" t="s">
        <v>2221</v>
      </c>
      <c r="M42" s="117" t="s">
        <v>2458</v>
      </c>
      <c r="N42" s="117" t="s">
        <v>2465</v>
      </c>
      <c r="O42" s="147" t="s">
        <v>2467</v>
      </c>
      <c r="P42" s="137"/>
      <c r="Q42" s="153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2616</v>
      </c>
      <c r="C43" s="118">
        <v>44314.748668981483</v>
      </c>
      <c r="D43" s="118" t="s">
        <v>2182</v>
      </c>
      <c r="E43" s="120">
        <v>639</v>
      </c>
      <c r="F43" s="147" t="str">
        <f>VLOOKUP(E43,VIP!$A$2:$O12892,2,0)</f>
        <v>DRBR639</v>
      </c>
      <c r="G43" s="119" t="str">
        <f>VLOOKUP(E43,'LISTADO ATM'!$A$2:$B$899,2,0)</f>
        <v xml:space="preserve">ATM Comisión Militar MOPC </v>
      </c>
      <c r="H43" s="119" t="str">
        <f>VLOOKUP(E43,VIP!$A$2:$O17813,7,FALSE)</f>
        <v>Si</v>
      </c>
      <c r="I43" s="119" t="str">
        <f>VLOOKUP(E43,VIP!$A$2:$O9778,8,FALSE)</f>
        <v>Si</v>
      </c>
      <c r="J43" s="119" t="str">
        <f>VLOOKUP(E43,VIP!$A$2:$O9728,8,FALSE)</f>
        <v>Si</v>
      </c>
      <c r="K43" s="119" t="str">
        <f>VLOOKUP(E43,VIP!$A$2:$O13302,6,0)</f>
        <v>NO</v>
      </c>
      <c r="L43" s="143" t="s">
        <v>2221</v>
      </c>
      <c r="M43" s="117" t="s">
        <v>2458</v>
      </c>
      <c r="N43" s="117" t="s">
        <v>2465</v>
      </c>
      <c r="O43" s="147" t="s">
        <v>2467</v>
      </c>
      <c r="P43" s="137"/>
      <c r="Q43" s="153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2633</v>
      </c>
      <c r="C44" s="118">
        <v>44314.815138888887</v>
      </c>
      <c r="D44" s="118" t="s">
        <v>2182</v>
      </c>
      <c r="E44" s="120">
        <v>248</v>
      </c>
      <c r="F44" s="147" t="str">
        <f>VLOOKUP(E44,VIP!$A$2:$O12897,2,0)</f>
        <v>DRBR248</v>
      </c>
      <c r="G44" s="119" t="str">
        <f>VLOOKUP(E44,'LISTADO ATM'!$A$2:$B$899,2,0)</f>
        <v xml:space="preserve">ATM Shell Paraiso </v>
      </c>
      <c r="H44" s="119" t="str">
        <f>VLOOKUP(E44,VIP!$A$2:$O17818,7,FALSE)</f>
        <v>Si</v>
      </c>
      <c r="I44" s="119" t="str">
        <f>VLOOKUP(E44,VIP!$A$2:$O9783,8,FALSE)</f>
        <v>Si</v>
      </c>
      <c r="J44" s="119" t="str">
        <f>VLOOKUP(E44,VIP!$A$2:$O9733,8,FALSE)</f>
        <v>Si</v>
      </c>
      <c r="K44" s="119" t="str">
        <f>VLOOKUP(E44,VIP!$A$2:$O13307,6,0)</f>
        <v>NO</v>
      </c>
      <c r="L44" s="143" t="s">
        <v>2221</v>
      </c>
      <c r="M44" s="117" t="s">
        <v>2458</v>
      </c>
      <c r="N44" s="117" t="s">
        <v>2465</v>
      </c>
      <c r="O44" s="147" t="s">
        <v>2182</v>
      </c>
      <c r="P44" s="137"/>
      <c r="Q44" s="153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2629</v>
      </c>
      <c r="C45" s="118">
        <v>44314.856851851851</v>
      </c>
      <c r="D45" s="118" t="s">
        <v>2182</v>
      </c>
      <c r="E45" s="120">
        <v>152</v>
      </c>
      <c r="F45" s="147" t="str">
        <f>VLOOKUP(E45,VIP!$A$2:$O12892,2,0)</f>
        <v>DRBR152</v>
      </c>
      <c r="G45" s="119" t="str">
        <f>VLOOKUP(E45,'LISTADO ATM'!$A$2:$B$899,2,0)</f>
        <v xml:space="preserve">ATM Kiosco Megacentro II </v>
      </c>
      <c r="H45" s="119" t="str">
        <f>VLOOKUP(E45,VIP!$A$2:$O17813,7,FALSE)</f>
        <v>Si</v>
      </c>
      <c r="I45" s="119" t="str">
        <f>VLOOKUP(E45,VIP!$A$2:$O9778,8,FALSE)</f>
        <v>Si</v>
      </c>
      <c r="J45" s="119" t="str">
        <f>VLOOKUP(E45,VIP!$A$2:$O9728,8,FALSE)</f>
        <v>Si</v>
      </c>
      <c r="K45" s="119" t="str">
        <f>VLOOKUP(E45,VIP!$A$2:$O13302,6,0)</f>
        <v>NO</v>
      </c>
      <c r="L45" s="143" t="s">
        <v>2221</v>
      </c>
      <c r="M45" s="117" t="s">
        <v>2458</v>
      </c>
      <c r="N45" s="117" t="s">
        <v>2465</v>
      </c>
      <c r="O45" s="147" t="s">
        <v>2182</v>
      </c>
      <c r="P45" s="137"/>
      <c r="Q45" s="153" t="s">
        <v>2221</v>
      </c>
    </row>
    <row r="46" spans="1:17" s="99" customFormat="1" ht="18" x14ac:dyDescent="0.25">
      <c r="A46" s="119" t="str">
        <f>VLOOKUP(E46,'LISTADO ATM'!$A$2:$C$900,3,0)</f>
        <v>ESTE</v>
      </c>
      <c r="B46" s="132" t="s">
        <v>2643</v>
      </c>
      <c r="C46" s="118">
        <v>44314.993900462963</v>
      </c>
      <c r="D46" s="118" t="s">
        <v>2182</v>
      </c>
      <c r="E46" s="120">
        <v>427</v>
      </c>
      <c r="F46" s="147" t="str">
        <f>VLOOKUP(E46,VIP!$A$2:$O12924,2,0)</f>
        <v>DRBR427</v>
      </c>
      <c r="G46" s="119" t="str">
        <f>VLOOKUP(E46,'LISTADO ATM'!$A$2:$B$899,2,0)</f>
        <v xml:space="preserve">ATM Almacenes Iberia (Hato Mayor) </v>
      </c>
      <c r="H46" s="119" t="str">
        <f>VLOOKUP(E46,VIP!$A$2:$O17845,7,FALSE)</f>
        <v>Si</v>
      </c>
      <c r="I46" s="119" t="str">
        <f>VLOOKUP(E46,VIP!$A$2:$O9810,8,FALSE)</f>
        <v>Si</v>
      </c>
      <c r="J46" s="119" t="str">
        <f>VLOOKUP(E46,VIP!$A$2:$O9760,8,FALSE)</f>
        <v>Si</v>
      </c>
      <c r="K46" s="119" t="str">
        <f>VLOOKUP(E46,VIP!$A$2:$O13334,6,0)</f>
        <v>NO</v>
      </c>
      <c r="L46" s="143" t="s">
        <v>2221</v>
      </c>
      <c r="M46" s="117" t="s">
        <v>2458</v>
      </c>
      <c r="N46" s="117" t="s">
        <v>2465</v>
      </c>
      <c r="O46" s="147" t="s">
        <v>2467</v>
      </c>
      <c r="P46" s="137"/>
      <c r="Q46" s="153" t="s">
        <v>2221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2639</v>
      </c>
      <c r="C47" s="118">
        <v>44315.062905092593</v>
      </c>
      <c r="D47" s="118" t="s">
        <v>2182</v>
      </c>
      <c r="E47" s="120">
        <v>952</v>
      </c>
      <c r="F47" s="147" t="str">
        <f>VLOOKUP(E47,VIP!$A$2:$O12920,2,0)</f>
        <v>DRBR16L</v>
      </c>
      <c r="G47" s="119" t="str">
        <f>VLOOKUP(E47,'LISTADO ATM'!$A$2:$B$899,2,0)</f>
        <v xml:space="preserve">ATM Alvarez Rivas </v>
      </c>
      <c r="H47" s="119" t="str">
        <f>VLOOKUP(E47,VIP!$A$2:$O17841,7,FALSE)</f>
        <v>Si</v>
      </c>
      <c r="I47" s="119" t="str">
        <f>VLOOKUP(E47,VIP!$A$2:$O9806,8,FALSE)</f>
        <v>Si</v>
      </c>
      <c r="J47" s="119" t="str">
        <f>VLOOKUP(E47,VIP!$A$2:$O9756,8,FALSE)</f>
        <v>Si</v>
      </c>
      <c r="K47" s="119" t="str">
        <f>VLOOKUP(E47,VIP!$A$2:$O13330,6,0)</f>
        <v>NO</v>
      </c>
      <c r="L47" s="143" t="s">
        <v>2221</v>
      </c>
      <c r="M47" s="117" t="s">
        <v>2458</v>
      </c>
      <c r="N47" s="117" t="s">
        <v>2465</v>
      </c>
      <c r="O47" s="147" t="s">
        <v>2467</v>
      </c>
      <c r="P47" s="137"/>
      <c r="Q47" s="153" t="s">
        <v>2221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2638</v>
      </c>
      <c r="C48" s="118">
        <v>44315.06354166667</v>
      </c>
      <c r="D48" s="118" t="s">
        <v>2182</v>
      </c>
      <c r="E48" s="120">
        <v>225</v>
      </c>
      <c r="F48" s="147" t="str">
        <f>VLOOKUP(E48,VIP!$A$2:$O12919,2,0)</f>
        <v>DRBR225</v>
      </c>
      <c r="G48" s="119" t="str">
        <f>VLOOKUP(E48,'LISTADO ATM'!$A$2:$B$899,2,0)</f>
        <v xml:space="preserve">ATM S/M Nacional Arroyo Hondo </v>
      </c>
      <c r="H48" s="119" t="str">
        <f>VLOOKUP(E48,VIP!$A$2:$O17840,7,FALSE)</f>
        <v>Si</v>
      </c>
      <c r="I48" s="119" t="str">
        <f>VLOOKUP(E48,VIP!$A$2:$O9805,8,FALSE)</f>
        <v>Si</v>
      </c>
      <c r="J48" s="119" t="str">
        <f>VLOOKUP(E48,VIP!$A$2:$O9755,8,FALSE)</f>
        <v>Si</v>
      </c>
      <c r="K48" s="119" t="str">
        <f>VLOOKUP(E48,VIP!$A$2:$O13329,6,0)</f>
        <v>NO</v>
      </c>
      <c r="L48" s="143" t="s">
        <v>2221</v>
      </c>
      <c r="M48" s="117" t="s">
        <v>2458</v>
      </c>
      <c r="N48" s="117" t="s">
        <v>2465</v>
      </c>
      <c r="O48" s="147" t="s">
        <v>2467</v>
      </c>
      <c r="P48" s="137"/>
      <c r="Q48" s="153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2" t="s">
        <v>2637</v>
      </c>
      <c r="C49" s="118">
        <v>44315.076782407406</v>
      </c>
      <c r="D49" s="118" t="s">
        <v>2182</v>
      </c>
      <c r="E49" s="120">
        <v>858</v>
      </c>
      <c r="F49" s="147" t="str">
        <f>VLOOKUP(E49,VIP!$A$2:$O12918,2,0)</f>
        <v>DRBR858</v>
      </c>
      <c r="G49" s="119" t="str">
        <f>VLOOKUP(E49,'LISTADO ATM'!$A$2:$B$899,2,0)</f>
        <v xml:space="preserve">ATM Cooperativa Maestros (COOPNAMA) </v>
      </c>
      <c r="H49" s="119" t="str">
        <f>VLOOKUP(E49,VIP!$A$2:$O17839,7,FALSE)</f>
        <v>Si</v>
      </c>
      <c r="I49" s="119" t="str">
        <f>VLOOKUP(E49,VIP!$A$2:$O9804,8,FALSE)</f>
        <v>No</v>
      </c>
      <c r="J49" s="119" t="str">
        <f>VLOOKUP(E49,VIP!$A$2:$O9754,8,FALSE)</f>
        <v>No</v>
      </c>
      <c r="K49" s="119" t="str">
        <f>VLOOKUP(E49,VIP!$A$2:$O13328,6,0)</f>
        <v>NO</v>
      </c>
      <c r="L49" s="143" t="s">
        <v>2221</v>
      </c>
      <c r="M49" s="117" t="s">
        <v>2458</v>
      </c>
      <c r="N49" s="117" t="s">
        <v>2465</v>
      </c>
      <c r="O49" s="147" t="s">
        <v>2467</v>
      </c>
      <c r="P49" s="137"/>
      <c r="Q49" s="153" t="s">
        <v>2221</v>
      </c>
    </row>
    <row r="50" spans="1:17" s="99" customFormat="1" ht="18" x14ac:dyDescent="0.25">
      <c r="A50" s="119" t="str">
        <f>VLOOKUP(E50,'LISTADO ATM'!$A$2:$C$900,3,0)</f>
        <v>NORTE</v>
      </c>
      <c r="B50" s="132" t="s">
        <v>2636</v>
      </c>
      <c r="C50" s="118">
        <v>44315.090810185182</v>
      </c>
      <c r="D50" s="118" t="s">
        <v>2183</v>
      </c>
      <c r="E50" s="120">
        <v>518</v>
      </c>
      <c r="F50" s="147" t="str">
        <f>VLOOKUP(E50,VIP!$A$2:$O12917,2,0)</f>
        <v>DRBR518</v>
      </c>
      <c r="G50" s="119" t="str">
        <f>VLOOKUP(E50,'LISTADO ATM'!$A$2:$B$899,2,0)</f>
        <v xml:space="preserve">ATM Autobanco Los Alamos </v>
      </c>
      <c r="H50" s="119" t="str">
        <f>VLOOKUP(E50,VIP!$A$2:$O17838,7,FALSE)</f>
        <v>Si</v>
      </c>
      <c r="I50" s="119" t="str">
        <f>VLOOKUP(E50,VIP!$A$2:$O9803,8,FALSE)</f>
        <v>Si</v>
      </c>
      <c r="J50" s="119" t="str">
        <f>VLOOKUP(E50,VIP!$A$2:$O9753,8,FALSE)</f>
        <v>Si</v>
      </c>
      <c r="K50" s="119" t="str">
        <f>VLOOKUP(E50,VIP!$A$2:$O13327,6,0)</f>
        <v>NO</v>
      </c>
      <c r="L50" s="143" t="s">
        <v>2221</v>
      </c>
      <c r="M50" s="117" t="s">
        <v>2458</v>
      </c>
      <c r="N50" s="117" t="s">
        <v>2465</v>
      </c>
      <c r="O50" s="147" t="s">
        <v>2494</v>
      </c>
      <c r="P50" s="137"/>
      <c r="Q50" s="153" t="s">
        <v>2221</v>
      </c>
    </row>
    <row r="51" spans="1:17" s="99" customFormat="1" ht="18" x14ac:dyDescent="0.25">
      <c r="A51" s="119" t="str">
        <f>VLOOKUP(E51,'LISTADO ATM'!$A$2:$C$900,3,0)</f>
        <v>ESTE</v>
      </c>
      <c r="B51" s="132" t="s">
        <v>2654</v>
      </c>
      <c r="C51" s="118">
        <v>44315.312430555554</v>
      </c>
      <c r="D51" s="118" t="s">
        <v>2182</v>
      </c>
      <c r="E51" s="120">
        <v>268</v>
      </c>
      <c r="F51" s="147" t="str">
        <f>VLOOKUP(E51,VIP!$A$2:$O12928,2,0)</f>
        <v>DRBR268</v>
      </c>
      <c r="G51" s="119" t="str">
        <f>VLOOKUP(E51,'LISTADO ATM'!$A$2:$B$899,2,0)</f>
        <v xml:space="preserve">ATM Autobanco La Altagracia (Higuey) </v>
      </c>
      <c r="H51" s="119" t="str">
        <f>VLOOKUP(E51,VIP!$A$2:$O17849,7,FALSE)</f>
        <v>Si</v>
      </c>
      <c r="I51" s="119" t="str">
        <f>VLOOKUP(E51,VIP!$A$2:$O9814,8,FALSE)</f>
        <v>Si</v>
      </c>
      <c r="J51" s="119" t="str">
        <f>VLOOKUP(E51,VIP!$A$2:$O9764,8,FALSE)</f>
        <v>Si</v>
      </c>
      <c r="K51" s="119" t="str">
        <f>VLOOKUP(E51,VIP!$A$2:$O13338,6,0)</f>
        <v>NO</v>
      </c>
      <c r="L51" s="143" t="s">
        <v>2221</v>
      </c>
      <c r="M51" s="117" t="s">
        <v>2458</v>
      </c>
      <c r="N51" s="117" t="s">
        <v>2499</v>
      </c>
      <c r="O51" s="147" t="s">
        <v>2467</v>
      </c>
      <c r="P51" s="137"/>
      <c r="Q51" s="153" t="s">
        <v>2221</v>
      </c>
    </row>
    <row r="52" spans="1:17" s="99" customFormat="1" ht="18" x14ac:dyDescent="0.25">
      <c r="A52" s="119" t="str">
        <f>VLOOKUP(E52,'LISTADO ATM'!$A$2:$C$900,3,0)</f>
        <v>SUR</v>
      </c>
      <c r="B52" s="132" t="s">
        <v>2652</v>
      </c>
      <c r="C52" s="118">
        <v>44315.331087962964</v>
      </c>
      <c r="D52" s="118" t="s">
        <v>2182</v>
      </c>
      <c r="E52" s="120">
        <v>84</v>
      </c>
      <c r="F52" s="147" t="str">
        <f>VLOOKUP(E52,VIP!$A$2:$O12926,2,0)</f>
        <v>DRBR084</v>
      </c>
      <c r="G52" s="119" t="str">
        <f>VLOOKUP(E52,'LISTADO ATM'!$A$2:$B$899,2,0)</f>
        <v xml:space="preserve">ATM Oficina Multicentro Sirena San Cristóbal </v>
      </c>
      <c r="H52" s="119" t="str">
        <f>VLOOKUP(E52,VIP!$A$2:$O17847,7,FALSE)</f>
        <v>Si</v>
      </c>
      <c r="I52" s="119" t="str">
        <f>VLOOKUP(E52,VIP!$A$2:$O9812,8,FALSE)</f>
        <v>Si</v>
      </c>
      <c r="J52" s="119" t="str">
        <f>VLOOKUP(E52,VIP!$A$2:$O9762,8,FALSE)</f>
        <v>Si</v>
      </c>
      <c r="K52" s="119" t="str">
        <f>VLOOKUP(E52,VIP!$A$2:$O13336,6,0)</f>
        <v>SI</v>
      </c>
      <c r="L52" s="143" t="s">
        <v>2221</v>
      </c>
      <c r="M52" s="117" t="s">
        <v>2458</v>
      </c>
      <c r="N52" s="117" t="s">
        <v>2499</v>
      </c>
      <c r="O52" s="147" t="s">
        <v>2467</v>
      </c>
      <c r="P52" s="137"/>
      <c r="Q52" s="153" t="s">
        <v>2221</v>
      </c>
    </row>
    <row r="53" spans="1:17" s="99" customFormat="1" ht="18" x14ac:dyDescent="0.25">
      <c r="A53" s="119" t="str">
        <f>VLOOKUP(E53,'LISTADO ATM'!$A$2:$C$900,3,0)</f>
        <v>DISTRITO NACIONAL</v>
      </c>
      <c r="B53" s="132" t="s">
        <v>2666</v>
      </c>
      <c r="C53" s="118">
        <v>44315.402650462966</v>
      </c>
      <c r="D53" s="118" t="s">
        <v>2182</v>
      </c>
      <c r="E53" s="120">
        <v>57</v>
      </c>
      <c r="F53" s="147" t="str">
        <f>VLOOKUP(E53,VIP!$A$2:$O12922,2,0)</f>
        <v>DRBR057</v>
      </c>
      <c r="G53" s="119" t="str">
        <f>VLOOKUP(E53,'LISTADO ATM'!$A$2:$B$899,2,0)</f>
        <v xml:space="preserve">ATM Oficina Malecon Center </v>
      </c>
      <c r="H53" s="119" t="str">
        <f>VLOOKUP(E53,VIP!$A$2:$O17843,7,FALSE)</f>
        <v>Si</v>
      </c>
      <c r="I53" s="119" t="str">
        <f>VLOOKUP(E53,VIP!$A$2:$O9808,8,FALSE)</f>
        <v>Si</v>
      </c>
      <c r="J53" s="119" t="str">
        <f>VLOOKUP(E53,VIP!$A$2:$O9758,8,FALSE)</f>
        <v>Si</v>
      </c>
      <c r="K53" s="119" t="str">
        <f>VLOOKUP(E53,VIP!$A$2:$O13332,6,0)</f>
        <v>NO</v>
      </c>
      <c r="L53" s="143" t="s">
        <v>2221</v>
      </c>
      <c r="M53" s="117" t="s">
        <v>2458</v>
      </c>
      <c r="N53" s="117" t="s">
        <v>2465</v>
      </c>
      <c r="O53" s="147" t="s">
        <v>2467</v>
      </c>
      <c r="P53" s="137"/>
      <c r="Q53" s="153" t="s">
        <v>2221</v>
      </c>
    </row>
    <row r="54" spans="1:17" s="99" customFormat="1" ht="18" x14ac:dyDescent="0.25">
      <c r="A54" s="119" t="str">
        <f>VLOOKUP(E54,'LISTADO ATM'!$A$2:$C$900,3,0)</f>
        <v>NORTE</v>
      </c>
      <c r="B54" s="132" t="s">
        <v>2667</v>
      </c>
      <c r="C54" s="118">
        <v>44315.395798611113</v>
      </c>
      <c r="D54" s="118" t="s">
        <v>2183</v>
      </c>
      <c r="E54" s="120">
        <v>502</v>
      </c>
      <c r="F54" s="147" t="str">
        <f>VLOOKUP(E54,VIP!$A$2:$O12923,2,0)</f>
        <v>DRBR502</v>
      </c>
      <c r="G54" s="119" t="str">
        <f>VLOOKUP(E54,'LISTADO ATM'!$A$2:$B$899,2,0)</f>
        <v xml:space="preserve">ATM Materno Infantil de (Santiago) </v>
      </c>
      <c r="H54" s="119" t="str">
        <f>VLOOKUP(E54,VIP!$A$2:$O17844,7,FALSE)</f>
        <v>Si</v>
      </c>
      <c r="I54" s="119" t="str">
        <f>VLOOKUP(E54,VIP!$A$2:$O9809,8,FALSE)</f>
        <v>Si</v>
      </c>
      <c r="J54" s="119" t="str">
        <f>VLOOKUP(E54,VIP!$A$2:$O9759,8,FALSE)</f>
        <v>Si</v>
      </c>
      <c r="K54" s="119" t="str">
        <f>VLOOKUP(E54,VIP!$A$2:$O13333,6,0)</f>
        <v>NO</v>
      </c>
      <c r="L54" s="143" t="s">
        <v>2221</v>
      </c>
      <c r="M54" s="117" t="s">
        <v>2458</v>
      </c>
      <c r="N54" s="117" t="s">
        <v>2465</v>
      </c>
      <c r="O54" s="147" t="s">
        <v>2494</v>
      </c>
      <c r="P54" s="137"/>
      <c r="Q54" s="153" t="s">
        <v>2221</v>
      </c>
    </row>
    <row r="55" spans="1:17" s="99" customFormat="1" ht="18" x14ac:dyDescent="0.25">
      <c r="A55" s="119" t="str">
        <f>VLOOKUP(E55,'LISTADO ATM'!$A$2:$C$900,3,0)</f>
        <v>NORTE</v>
      </c>
      <c r="B55" s="132" t="s">
        <v>2668</v>
      </c>
      <c r="C55" s="118">
        <v>44315.394837962966</v>
      </c>
      <c r="D55" s="118" t="s">
        <v>2183</v>
      </c>
      <c r="E55" s="120">
        <v>944</v>
      </c>
      <c r="F55" s="147" t="str">
        <f>VLOOKUP(E55,VIP!$A$2:$O12924,2,0)</f>
        <v>DRBR944</v>
      </c>
      <c r="G55" s="119" t="str">
        <f>VLOOKUP(E55,'LISTADO ATM'!$A$2:$B$899,2,0)</f>
        <v xml:space="preserve">ATM UNP Mao </v>
      </c>
      <c r="H55" s="119" t="str">
        <f>VLOOKUP(E55,VIP!$A$2:$O17845,7,FALSE)</f>
        <v>Si</v>
      </c>
      <c r="I55" s="119" t="str">
        <f>VLOOKUP(E55,VIP!$A$2:$O9810,8,FALSE)</f>
        <v>Si</v>
      </c>
      <c r="J55" s="119" t="str">
        <f>VLOOKUP(E55,VIP!$A$2:$O9760,8,FALSE)</f>
        <v>Si</v>
      </c>
      <c r="K55" s="119" t="str">
        <f>VLOOKUP(E55,VIP!$A$2:$O13334,6,0)</f>
        <v>NO</v>
      </c>
      <c r="L55" s="143" t="s">
        <v>2221</v>
      </c>
      <c r="M55" s="117" t="s">
        <v>2458</v>
      </c>
      <c r="N55" s="117" t="s">
        <v>2465</v>
      </c>
      <c r="O55" s="147" t="s">
        <v>2494</v>
      </c>
      <c r="P55" s="137"/>
      <c r="Q55" s="153" t="s">
        <v>2221</v>
      </c>
    </row>
    <row r="56" spans="1:17" s="99" customFormat="1" ht="18" x14ac:dyDescent="0.25">
      <c r="A56" s="119" t="str">
        <f>VLOOKUP(E56,'LISTADO ATM'!$A$2:$C$900,3,0)</f>
        <v>ESTE</v>
      </c>
      <c r="B56" s="132" t="s">
        <v>2671</v>
      </c>
      <c r="C56" s="118">
        <v>44315.38826388889</v>
      </c>
      <c r="D56" s="118" t="s">
        <v>2182</v>
      </c>
      <c r="E56" s="120">
        <v>899</v>
      </c>
      <c r="F56" s="147" t="str">
        <f>VLOOKUP(E56,VIP!$A$2:$O12927,2,0)</f>
        <v>DRBR899</v>
      </c>
      <c r="G56" s="119" t="str">
        <f>VLOOKUP(E56,'LISTADO ATM'!$A$2:$B$899,2,0)</f>
        <v xml:space="preserve">ATM Oficina Punta Cana </v>
      </c>
      <c r="H56" s="119" t="str">
        <f>VLOOKUP(E56,VIP!$A$2:$O17848,7,FALSE)</f>
        <v>Si</v>
      </c>
      <c r="I56" s="119" t="str">
        <f>VLOOKUP(E56,VIP!$A$2:$O9813,8,FALSE)</f>
        <v>Si</v>
      </c>
      <c r="J56" s="119" t="str">
        <f>VLOOKUP(E56,VIP!$A$2:$O9763,8,FALSE)</f>
        <v>Si</v>
      </c>
      <c r="K56" s="119" t="str">
        <f>VLOOKUP(E56,VIP!$A$2:$O13337,6,0)</f>
        <v>NO</v>
      </c>
      <c r="L56" s="143" t="s">
        <v>2221</v>
      </c>
      <c r="M56" s="117" t="s">
        <v>2458</v>
      </c>
      <c r="N56" s="117" t="s">
        <v>2465</v>
      </c>
      <c r="O56" s="147" t="s">
        <v>2467</v>
      </c>
      <c r="P56" s="137"/>
      <c r="Q56" s="153" t="s">
        <v>2221</v>
      </c>
    </row>
    <row r="57" spans="1:17" s="99" customFormat="1" ht="18" x14ac:dyDescent="0.25">
      <c r="A57" s="119" t="str">
        <f>VLOOKUP(E57,'LISTADO ATM'!$A$2:$C$900,3,0)</f>
        <v>ESTE</v>
      </c>
      <c r="B57" s="132" t="s">
        <v>2675</v>
      </c>
      <c r="C57" s="118">
        <v>44315.379837962966</v>
      </c>
      <c r="D57" s="118" t="s">
        <v>2182</v>
      </c>
      <c r="E57" s="120">
        <v>742</v>
      </c>
      <c r="F57" s="147" t="str">
        <f>VLOOKUP(E57,VIP!$A$2:$O12931,2,0)</f>
        <v>DRBR990</v>
      </c>
      <c r="G57" s="119" t="str">
        <f>VLOOKUP(E57,'LISTADO ATM'!$A$2:$B$899,2,0)</f>
        <v xml:space="preserve">ATM Oficina Plaza del Rey (La Romana) </v>
      </c>
      <c r="H57" s="119" t="str">
        <f>VLOOKUP(E57,VIP!$A$2:$O17852,7,FALSE)</f>
        <v>Si</v>
      </c>
      <c r="I57" s="119" t="str">
        <f>VLOOKUP(E57,VIP!$A$2:$O9817,8,FALSE)</f>
        <v>Si</v>
      </c>
      <c r="J57" s="119" t="str">
        <f>VLOOKUP(E57,VIP!$A$2:$O9767,8,FALSE)</f>
        <v>Si</v>
      </c>
      <c r="K57" s="119" t="str">
        <f>VLOOKUP(E57,VIP!$A$2:$O13341,6,0)</f>
        <v>NO</v>
      </c>
      <c r="L57" s="143" t="s">
        <v>2221</v>
      </c>
      <c r="M57" s="117" t="s">
        <v>2458</v>
      </c>
      <c r="N57" s="117" t="s">
        <v>2465</v>
      </c>
      <c r="O57" s="147" t="s">
        <v>2467</v>
      </c>
      <c r="P57" s="137"/>
      <c r="Q57" s="153" t="s">
        <v>2221</v>
      </c>
    </row>
    <row r="58" spans="1:17" s="99" customFormat="1" ht="18" x14ac:dyDescent="0.25">
      <c r="A58" s="119" t="str">
        <f>VLOOKUP(E58,'LISTADO ATM'!$A$2:$C$900,3,0)</f>
        <v>DISTRITO NACIONAL</v>
      </c>
      <c r="B58" s="132" t="s">
        <v>2605</v>
      </c>
      <c r="C58" s="118">
        <v>44314.587997685187</v>
      </c>
      <c r="D58" s="118" t="s">
        <v>2182</v>
      </c>
      <c r="E58" s="120">
        <v>793</v>
      </c>
      <c r="F58" s="147" t="str">
        <f>VLOOKUP(E58,VIP!$A$2:$O12877,2,0)</f>
        <v>DRBR793</v>
      </c>
      <c r="G58" s="119" t="str">
        <f>VLOOKUP(E58,'LISTADO ATM'!$A$2:$B$899,2,0)</f>
        <v xml:space="preserve">ATM Centro de Caja Agora Mall </v>
      </c>
      <c r="H58" s="119" t="str">
        <f>VLOOKUP(E58,VIP!$A$2:$O17798,7,FALSE)</f>
        <v>Si</v>
      </c>
      <c r="I58" s="119" t="str">
        <f>VLOOKUP(E58,VIP!$A$2:$O9763,8,FALSE)</f>
        <v>Si</v>
      </c>
      <c r="J58" s="119" t="str">
        <f>VLOOKUP(E58,VIP!$A$2:$O9713,8,FALSE)</f>
        <v>Si</v>
      </c>
      <c r="K58" s="119" t="str">
        <f>VLOOKUP(E58,VIP!$A$2:$O13287,6,0)</f>
        <v>NO</v>
      </c>
      <c r="L58" s="143" t="s">
        <v>2247</v>
      </c>
      <c r="M58" s="117" t="s">
        <v>2458</v>
      </c>
      <c r="N58" s="117" t="s">
        <v>2465</v>
      </c>
      <c r="O58" s="147" t="s">
        <v>2467</v>
      </c>
      <c r="P58" s="137"/>
      <c r="Q58" s="153" t="s">
        <v>2247</v>
      </c>
    </row>
    <row r="59" spans="1:17" s="99" customFormat="1" ht="18" x14ac:dyDescent="0.25">
      <c r="A59" s="119" t="str">
        <f>VLOOKUP(E59,'LISTADO ATM'!$A$2:$C$900,3,0)</f>
        <v>DISTRITO NACIONAL</v>
      </c>
      <c r="B59" s="132" t="s">
        <v>2601</v>
      </c>
      <c r="C59" s="118">
        <v>44314.620243055557</v>
      </c>
      <c r="D59" s="118" t="s">
        <v>2182</v>
      </c>
      <c r="E59" s="120">
        <v>908</v>
      </c>
      <c r="F59" s="147" t="str">
        <f>VLOOKUP(E59,VIP!$A$2:$O12872,2,0)</f>
        <v>DRBR16D</v>
      </c>
      <c r="G59" s="119" t="str">
        <f>VLOOKUP(E59,'LISTADO ATM'!$A$2:$B$899,2,0)</f>
        <v xml:space="preserve">ATM Oficina Plaza Botánika </v>
      </c>
      <c r="H59" s="119" t="str">
        <f>VLOOKUP(E59,VIP!$A$2:$O17793,7,FALSE)</f>
        <v>Si</v>
      </c>
      <c r="I59" s="119" t="str">
        <f>VLOOKUP(E59,VIP!$A$2:$O9758,8,FALSE)</f>
        <v>Si</v>
      </c>
      <c r="J59" s="119" t="str">
        <f>VLOOKUP(E59,VIP!$A$2:$O9708,8,FALSE)</f>
        <v>Si</v>
      </c>
      <c r="K59" s="119" t="str">
        <f>VLOOKUP(E59,VIP!$A$2:$O13282,6,0)</f>
        <v>NO</v>
      </c>
      <c r="L59" s="143" t="s">
        <v>2247</v>
      </c>
      <c r="M59" s="117" t="s">
        <v>2458</v>
      </c>
      <c r="N59" s="117" t="s">
        <v>2465</v>
      </c>
      <c r="O59" s="147" t="s">
        <v>2467</v>
      </c>
      <c r="P59" s="137"/>
      <c r="Q59" s="153" t="s">
        <v>2247</v>
      </c>
    </row>
    <row r="60" spans="1:17" s="99" customFormat="1" ht="18" x14ac:dyDescent="0.25">
      <c r="A60" s="119" t="str">
        <f>VLOOKUP(E60,'LISTADO ATM'!$A$2:$C$900,3,0)</f>
        <v>ESTE</v>
      </c>
      <c r="B60" s="132" t="s">
        <v>2612</v>
      </c>
      <c r="C60" s="118">
        <v>44314.771597222221</v>
      </c>
      <c r="D60" s="118" t="s">
        <v>2182</v>
      </c>
      <c r="E60" s="120">
        <v>289</v>
      </c>
      <c r="F60" s="147" t="str">
        <f>VLOOKUP(E60,VIP!$A$2:$O12888,2,0)</f>
        <v>DRBR910</v>
      </c>
      <c r="G60" s="119" t="str">
        <f>VLOOKUP(E60,'LISTADO ATM'!$A$2:$B$899,2,0)</f>
        <v>ATM Oficina Bávaro II</v>
      </c>
      <c r="H60" s="119" t="str">
        <f>VLOOKUP(E60,VIP!$A$2:$O17809,7,FALSE)</f>
        <v>Si</v>
      </c>
      <c r="I60" s="119" t="str">
        <f>VLOOKUP(E60,VIP!$A$2:$O9774,8,FALSE)</f>
        <v>Si</v>
      </c>
      <c r="J60" s="119" t="str">
        <f>VLOOKUP(E60,VIP!$A$2:$O9724,8,FALSE)</f>
        <v>Si</v>
      </c>
      <c r="K60" s="119" t="str">
        <f>VLOOKUP(E60,VIP!$A$2:$O13298,6,0)</f>
        <v>NO</v>
      </c>
      <c r="L60" s="143" t="s">
        <v>2247</v>
      </c>
      <c r="M60" s="117" t="s">
        <v>2458</v>
      </c>
      <c r="N60" s="117" t="s">
        <v>2465</v>
      </c>
      <c r="O60" s="147" t="s">
        <v>2467</v>
      </c>
      <c r="P60" s="137"/>
      <c r="Q60" s="153" t="s">
        <v>2247</v>
      </c>
    </row>
    <row r="61" spans="1:17" s="99" customFormat="1" ht="18" x14ac:dyDescent="0.25">
      <c r="A61" s="119" t="str">
        <f>VLOOKUP(E61,'LISTADO ATM'!$A$2:$C$900,3,0)</f>
        <v>DISTRITO NACIONAL</v>
      </c>
      <c r="B61" s="132" t="s">
        <v>2631</v>
      </c>
      <c r="C61" s="118">
        <v>44314.835138888891</v>
      </c>
      <c r="D61" s="118" t="s">
        <v>2182</v>
      </c>
      <c r="E61" s="120">
        <v>338</v>
      </c>
      <c r="F61" s="147" t="str">
        <f>VLOOKUP(E61,VIP!$A$2:$O12894,2,0)</f>
        <v>DRBR338</v>
      </c>
      <c r="G61" s="119" t="str">
        <f>VLOOKUP(E61,'LISTADO ATM'!$A$2:$B$899,2,0)</f>
        <v>ATM S/M Aprezio Pantoja</v>
      </c>
      <c r="H61" s="119" t="str">
        <f>VLOOKUP(E61,VIP!$A$2:$O17815,7,FALSE)</f>
        <v>Si</v>
      </c>
      <c r="I61" s="119" t="str">
        <f>VLOOKUP(E61,VIP!$A$2:$O9780,8,FALSE)</f>
        <v>Si</v>
      </c>
      <c r="J61" s="119" t="str">
        <f>VLOOKUP(E61,VIP!$A$2:$O9730,8,FALSE)</f>
        <v>Si</v>
      </c>
      <c r="K61" s="119" t="str">
        <f>VLOOKUP(E61,VIP!$A$2:$O13304,6,0)</f>
        <v>NO</v>
      </c>
      <c r="L61" s="143" t="s">
        <v>2247</v>
      </c>
      <c r="M61" s="117" t="s">
        <v>2458</v>
      </c>
      <c r="N61" s="117" t="s">
        <v>2465</v>
      </c>
      <c r="O61" s="147" t="s">
        <v>2182</v>
      </c>
      <c r="P61" s="137"/>
      <c r="Q61" s="153" t="s">
        <v>2247</v>
      </c>
    </row>
    <row r="62" spans="1:17" s="99" customFormat="1" ht="18" x14ac:dyDescent="0.25">
      <c r="A62" s="119" t="str">
        <f>VLOOKUP(E62,'LISTADO ATM'!$A$2:$C$900,3,0)</f>
        <v>NORTE</v>
      </c>
      <c r="B62" s="132" t="s">
        <v>2626</v>
      </c>
      <c r="C62" s="118">
        <v>44314.890763888892</v>
      </c>
      <c r="D62" s="118" t="s">
        <v>2182</v>
      </c>
      <c r="E62" s="120">
        <v>954</v>
      </c>
      <c r="F62" s="148" t="str">
        <f>VLOOKUP(E62,VIP!$A$2:$O12889,2,0)</f>
        <v>DRBR954</v>
      </c>
      <c r="G62" s="119" t="str">
        <f>VLOOKUP(E62,'LISTADO ATM'!$A$2:$B$899,2,0)</f>
        <v xml:space="preserve">ATM LAESA Pimentel </v>
      </c>
      <c r="H62" s="119" t="str">
        <f>VLOOKUP(E62,VIP!$A$2:$O17810,7,FALSE)</f>
        <v>Si</v>
      </c>
      <c r="I62" s="119" t="str">
        <f>VLOOKUP(E62,VIP!$A$2:$O9775,8,FALSE)</f>
        <v>Si</v>
      </c>
      <c r="J62" s="119" t="str">
        <f>VLOOKUP(E62,VIP!$A$2:$O9725,8,FALSE)</f>
        <v>Si</v>
      </c>
      <c r="K62" s="119" t="str">
        <f>VLOOKUP(E62,VIP!$A$2:$O13299,6,0)</f>
        <v>NO</v>
      </c>
      <c r="L62" s="143" t="s">
        <v>2247</v>
      </c>
      <c r="M62" s="117" t="s">
        <v>2458</v>
      </c>
      <c r="N62" s="117" t="s">
        <v>2465</v>
      </c>
      <c r="O62" s="149" t="s">
        <v>2182</v>
      </c>
      <c r="P62" s="137"/>
      <c r="Q62" s="153" t="s">
        <v>2247</v>
      </c>
    </row>
    <row r="63" spans="1:17" ht="18" x14ac:dyDescent="0.25">
      <c r="A63" s="119" t="str">
        <f>VLOOKUP(E63,'LISTADO ATM'!$A$2:$C$900,3,0)</f>
        <v>DISTRITO NACIONAL</v>
      </c>
      <c r="B63" s="132" t="s">
        <v>2642</v>
      </c>
      <c r="C63" s="118">
        <v>44314.99559027778</v>
      </c>
      <c r="D63" s="118" t="s">
        <v>2182</v>
      </c>
      <c r="E63" s="120">
        <v>118</v>
      </c>
      <c r="F63" s="149" t="str">
        <f>VLOOKUP(E63,VIP!$A$2:$O12923,2,0)</f>
        <v>DRBR118</v>
      </c>
      <c r="G63" s="119" t="str">
        <f>VLOOKUP(E63,'LISTADO ATM'!$A$2:$B$899,2,0)</f>
        <v>ATM Plaza Torino</v>
      </c>
      <c r="H63" s="119" t="str">
        <f>VLOOKUP(E63,VIP!$A$2:$O17844,7,FALSE)</f>
        <v>N/A</v>
      </c>
      <c r="I63" s="119" t="str">
        <f>VLOOKUP(E63,VIP!$A$2:$O9809,8,FALSE)</f>
        <v>N/A</v>
      </c>
      <c r="J63" s="119" t="str">
        <f>VLOOKUP(E63,VIP!$A$2:$O9759,8,FALSE)</f>
        <v>N/A</v>
      </c>
      <c r="K63" s="119" t="str">
        <f>VLOOKUP(E63,VIP!$A$2:$O13333,6,0)</f>
        <v>N/A</v>
      </c>
      <c r="L63" s="143" t="s">
        <v>2247</v>
      </c>
      <c r="M63" s="117" t="s">
        <v>2458</v>
      </c>
      <c r="N63" s="117" t="s">
        <v>2465</v>
      </c>
      <c r="O63" s="149" t="s">
        <v>2467</v>
      </c>
      <c r="P63" s="137"/>
      <c r="Q63" s="153" t="s">
        <v>2247</v>
      </c>
    </row>
    <row r="64" spans="1:17" ht="18" x14ac:dyDescent="0.25">
      <c r="A64" s="119" t="str">
        <f>VLOOKUP(E64,'LISTADO ATM'!$A$2:$C$900,3,0)</f>
        <v>ESTE</v>
      </c>
      <c r="B64" s="132" t="s">
        <v>2674</v>
      </c>
      <c r="C64" s="118">
        <v>44315.383900462963</v>
      </c>
      <c r="D64" s="118" t="s">
        <v>2182</v>
      </c>
      <c r="E64" s="120">
        <v>842</v>
      </c>
      <c r="F64" s="149" t="str">
        <f>VLOOKUP(E64,VIP!$A$2:$O12930,2,0)</f>
        <v>DRBR842</v>
      </c>
      <c r="G64" s="119" t="str">
        <f>VLOOKUP(E64,'LISTADO ATM'!$A$2:$B$899,2,0)</f>
        <v xml:space="preserve">ATM Plaza Orense II (La Romana) </v>
      </c>
      <c r="H64" s="119" t="str">
        <f>VLOOKUP(E64,VIP!$A$2:$O17851,7,FALSE)</f>
        <v>Si</v>
      </c>
      <c r="I64" s="119" t="str">
        <f>VLOOKUP(E64,VIP!$A$2:$O9816,8,FALSE)</f>
        <v>Si</v>
      </c>
      <c r="J64" s="119" t="str">
        <f>VLOOKUP(E64,VIP!$A$2:$O9766,8,FALSE)</f>
        <v>Si</v>
      </c>
      <c r="K64" s="119" t="str">
        <f>VLOOKUP(E64,VIP!$A$2:$O13340,6,0)</f>
        <v>NO</v>
      </c>
      <c r="L64" s="143" t="s">
        <v>2247</v>
      </c>
      <c r="M64" s="117" t="s">
        <v>2458</v>
      </c>
      <c r="N64" s="117" t="s">
        <v>2465</v>
      </c>
      <c r="O64" s="149" t="s">
        <v>2467</v>
      </c>
      <c r="P64" s="137"/>
      <c r="Q64" s="153" t="s">
        <v>2247</v>
      </c>
    </row>
    <row r="65" spans="1:17" ht="18" x14ac:dyDescent="0.25">
      <c r="A65" s="119" t="str">
        <f>VLOOKUP(E65,'LISTADO ATM'!$A$2:$C$900,3,0)</f>
        <v>NORTE</v>
      </c>
      <c r="B65" s="132" t="s">
        <v>2617</v>
      </c>
      <c r="C65" s="118">
        <v>44314.744189814817</v>
      </c>
      <c r="D65" s="118" t="s">
        <v>2485</v>
      </c>
      <c r="E65" s="120">
        <v>944</v>
      </c>
      <c r="F65" s="149" t="str">
        <f>VLOOKUP(E65,VIP!$A$2:$O12893,2,0)</f>
        <v>DRBR944</v>
      </c>
      <c r="G65" s="119" t="str">
        <f>VLOOKUP(E65,'LISTADO ATM'!$A$2:$B$899,2,0)</f>
        <v xml:space="preserve">ATM UNP Mao </v>
      </c>
      <c r="H65" s="119" t="str">
        <f>VLOOKUP(E65,VIP!$A$2:$O17814,7,FALSE)</f>
        <v>Si</v>
      </c>
      <c r="I65" s="119" t="str">
        <f>VLOOKUP(E65,VIP!$A$2:$O9779,8,FALSE)</f>
        <v>Si</v>
      </c>
      <c r="J65" s="119" t="str">
        <f>VLOOKUP(E65,VIP!$A$2:$O9729,8,FALSE)</f>
        <v>Si</v>
      </c>
      <c r="K65" s="119" t="str">
        <f>VLOOKUP(E65,VIP!$A$2:$O13303,6,0)</f>
        <v>NO</v>
      </c>
      <c r="L65" s="143" t="s">
        <v>2516</v>
      </c>
      <c r="M65" s="117" t="s">
        <v>2458</v>
      </c>
      <c r="N65" s="117" t="s">
        <v>2465</v>
      </c>
      <c r="O65" s="149" t="s">
        <v>2486</v>
      </c>
      <c r="P65" s="137"/>
      <c r="Q65" s="153" t="s">
        <v>2516</v>
      </c>
    </row>
    <row r="66" spans="1:17" ht="18" x14ac:dyDescent="0.25">
      <c r="A66" s="119" t="str">
        <f>VLOOKUP(E66,'LISTADO ATM'!$A$2:$C$900,3,0)</f>
        <v>DISTRITO NACIONAL</v>
      </c>
      <c r="B66" s="132" t="s">
        <v>2641</v>
      </c>
      <c r="C66" s="118">
        <v>44315.058946759258</v>
      </c>
      <c r="D66" s="118" t="s">
        <v>2461</v>
      </c>
      <c r="E66" s="120">
        <v>670</v>
      </c>
      <c r="F66" s="149" t="str">
        <f>VLOOKUP(E66,VIP!$A$2:$O12922,2,0)</f>
        <v>DRBR670</v>
      </c>
      <c r="G66" s="119" t="str">
        <f>VLOOKUP(E66,'LISTADO ATM'!$A$2:$B$899,2,0)</f>
        <v>ATM Estación Texaco Algodón</v>
      </c>
      <c r="H66" s="119" t="str">
        <f>VLOOKUP(E66,VIP!$A$2:$O17843,7,FALSE)</f>
        <v>Si</v>
      </c>
      <c r="I66" s="119" t="str">
        <f>VLOOKUP(E66,VIP!$A$2:$O9808,8,FALSE)</f>
        <v>Si</v>
      </c>
      <c r="J66" s="119" t="str">
        <f>VLOOKUP(E66,VIP!$A$2:$O9758,8,FALSE)</f>
        <v>Si</v>
      </c>
      <c r="K66" s="119" t="str">
        <f>VLOOKUP(E66,VIP!$A$2:$O13332,6,0)</f>
        <v>NO</v>
      </c>
      <c r="L66" s="143" t="s">
        <v>2516</v>
      </c>
      <c r="M66" s="117" t="s">
        <v>2458</v>
      </c>
      <c r="N66" s="117" t="s">
        <v>2465</v>
      </c>
      <c r="O66" s="149" t="s">
        <v>2466</v>
      </c>
      <c r="P66" s="137"/>
      <c r="Q66" s="153" t="s">
        <v>2516</v>
      </c>
    </row>
    <row r="67" spans="1:17" ht="18" x14ac:dyDescent="0.25">
      <c r="A67" s="119" t="str">
        <f>VLOOKUP(E67,'LISTADO ATM'!$A$2:$C$900,3,0)</f>
        <v>ESTE</v>
      </c>
      <c r="B67" s="132" t="s">
        <v>2658</v>
      </c>
      <c r="C67" s="118">
        <v>44315.175381944442</v>
      </c>
      <c r="D67" s="118" t="s">
        <v>2485</v>
      </c>
      <c r="E67" s="120">
        <v>159</v>
      </c>
      <c r="F67" s="149" t="str">
        <f>VLOOKUP(E67,VIP!$A$2:$O12932,2,0)</f>
        <v>DRBR159</v>
      </c>
      <c r="G67" s="119" t="str">
        <f>VLOOKUP(E67,'LISTADO ATM'!$A$2:$B$899,2,0)</f>
        <v xml:space="preserve">ATM Hotel Dreams Bayahibe I </v>
      </c>
      <c r="H67" s="119" t="str">
        <f>VLOOKUP(E67,VIP!$A$2:$O17853,7,FALSE)</f>
        <v>Si</v>
      </c>
      <c r="I67" s="119" t="str">
        <f>VLOOKUP(E67,VIP!$A$2:$O9818,8,FALSE)</f>
        <v>Si</v>
      </c>
      <c r="J67" s="119" t="str">
        <f>VLOOKUP(E67,VIP!$A$2:$O9768,8,FALSE)</f>
        <v>Si</v>
      </c>
      <c r="K67" s="119" t="str">
        <f>VLOOKUP(E67,VIP!$A$2:$O13342,6,0)</f>
        <v>NO</v>
      </c>
      <c r="L67" s="143" t="s">
        <v>2516</v>
      </c>
      <c r="M67" s="117" t="s">
        <v>2458</v>
      </c>
      <c r="N67" s="117" t="s">
        <v>2465</v>
      </c>
      <c r="O67" s="149" t="s">
        <v>2486</v>
      </c>
      <c r="P67" s="137"/>
      <c r="Q67" s="153" t="s">
        <v>2516</v>
      </c>
    </row>
    <row r="68" spans="1:17" ht="18" x14ac:dyDescent="0.25">
      <c r="A68" s="119" t="str">
        <f>VLOOKUP(E68,'LISTADO ATM'!$A$2:$C$900,3,0)</f>
        <v>DISTRITO NACIONAL</v>
      </c>
      <c r="B68" s="132" t="s">
        <v>2583</v>
      </c>
      <c r="C68" s="118">
        <v>44313.690439814818</v>
      </c>
      <c r="D68" s="118" t="s">
        <v>2461</v>
      </c>
      <c r="E68" s="120">
        <v>577</v>
      </c>
      <c r="F68" s="149" t="str">
        <f>VLOOKUP(E68,VIP!$A$2:$O12923,2,0)</f>
        <v>DRBR173</v>
      </c>
      <c r="G68" s="119" t="str">
        <f>VLOOKUP(E68,'LISTADO ATM'!$A$2:$B$899,2,0)</f>
        <v xml:space="preserve">ATM Olé Ave. Duarte </v>
      </c>
      <c r="H68" s="119" t="str">
        <f>VLOOKUP(E68,VIP!$A$2:$O17844,7,FALSE)</f>
        <v>Si</v>
      </c>
      <c r="I68" s="119" t="str">
        <f>VLOOKUP(E68,VIP!$A$2:$O9809,8,FALSE)</f>
        <v>Si</v>
      </c>
      <c r="J68" s="119" t="str">
        <f>VLOOKUP(E68,VIP!$A$2:$O9759,8,FALSE)</f>
        <v>Si</v>
      </c>
      <c r="K68" s="119" t="str">
        <f>VLOOKUP(E68,VIP!$A$2:$O13333,6,0)</f>
        <v>SI</v>
      </c>
      <c r="L68" s="143" t="s">
        <v>2452</v>
      </c>
      <c r="M68" s="117" t="s">
        <v>2458</v>
      </c>
      <c r="N68" s="117" t="s">
        <v>2465</v>
      </c>
      <c r="O68" s="149" t="s">
        <v>2466</v>
      </c>
      <c r="P68" s="137"/>
      <c r="Q68" s="153" t="s">
        <v>2452</v>
      </c>
    </row>
    <row r="69" spans="1:17" ht="18" x14ac:dyDescent="0.25">
      <c r="A69" s="119" t="str">
        <f>VLOOKUP(E69,'LISTADO ATM'!$A$2:$C$900,3,0)</f>
        <v>DISTRITO NACIONAL</v>
      </c>
      <c r="B69" s="132" t="s">
        <v>2597</v>
      </c>
      <c r="C69" s="118">
        <v>44314.515532407408</v>
      </c>
      <c r="D69" s="118" t="s">
        <v>2461</v>
      </c>
      <c r="E69" s="120">
        <v>578</v>
      </c>
      <c r="F69" s="149" t="str">
        <f>VLOOKUP(E69,VIP!$A$2:$O12881,2,0)</f>
        <v>DRBR324</v>
      </c>
      <c r="G69" s="119" t="str">
        <f>VLOOKUP(E69,'LISTADO ATM'!$A$2:$B$899,2,0)</f>
        <v xml:space="preserve">ATM Procuraduría General de la República </v>
      </c>
      <c r="H69" s="119" t="str">
        <f>VLOOKUP(E69,VIP!$A$2:$O17802,7,FALSE)</f>
        <v>Si</v>
      </c>
      <c r="I69" s="119" t="str">
        <f>VLOOKUP(E69,VIP!$A$2:$O9767,8,FALSE)</f>
        <v>No</v>
      </c>
      <c r="J69" s="119" t="str">
        <f>VLOOKUP(E69,VIP!$A$2:$O9717,8,FALSE)</f>
        <v>No</v>
      </c>
      <c r="K69" s="119" t="str">
        <f>VLOOKUP(E69,VIP!$A$2:$O13291,6,0)</f>
        <v>NO</v>
      </c>
      <c r="L69" s="143" t="s">
        <v>2452</v>
      </c>
      <c r="M69" s="117" t="s">
        <v>2458</v>
      </c>
      <c r="N69" s="117" t="s">
        <v>2465</v>
      </c>
      <c r="O69" s="149" t="s">
        <v>2466</v>
      </c>
      <c r="P69" s="137"/>
      <c r="Q69" s="153" t="s">
        <v>2452</v>
      </c>
    </row>
    <row r="70" spans="1:17" ht="18" x14ac:dyDescent="0.25">
      <c r="A70" s="119" t="str">
        <f>VLOOKUP(E70,'LISTADO ATM'!$A$2:$C$900,3,0)</f>
        <v>DISTRITO NACIONAL</v>
      </c>
      <c r="B70" s="132" t="s">
        <v>2596</v>
      </c>
      <c r="C70" s="118">
        <v>44314.518969907411</v>
      </c>
      <c r="D70" s="118" t="s">
        <v>2461</v>
      </c>
      <c r="E70" s="120">
        <v>240</v>
      </c>
      <c r="F70" s="149" t="str">
        <f>VLOOKUP(E70,VIP!$A$2:$O12879,2,0)</f>
        <v>DRBR24D</v>
      </c>
      <c r="G70" s="119" t="str">
        <f>VLOOKUP(E70,'LISTADO ATM'!$A$2:$B$899,2,0)</f>
        <v xml:space="preserve">ATM Oficina Carrefour I </v>
      </c>
      <c r="H70" s="119" t="str">
        <f>VLOOKUP(E70,VIP!$A$2:$O17800,7,FALSE)</f>
        <v>Si</v>
      </c>
      <c r="I70" s="119" t="str">
        <f>VLOOKUP(E70,VIP!$A$2:$O9765,8,FALSE)</f>
        <v>Si</v>
      </c>
      <c r="J70" s="119" t="str">
        <f>VLOOKUP(E70,VIP!$A$2:$O9715,8,FALSE)</f>
        <v>Si</v>
      </c>
      <c r="K70" s="119" t="str">
        <f>VLOOKUP(E70,VIP!$A$2:$O13289,6,0)</f>
        <v>SI</v>
      </c>
      <c r="L70" s="143" t="s">
        <v>2452</v>
      </c>
      <c r="M70" s="117" t="s">
        <v>2458</v>
      </c>
      <c r="N70" s="117" t="s">
        <v>2465</v>
      </c>
      <c r="O70" s="149" t="s">
        <v>2466</v>
      </c>
      <c r="P70" s="137"/>
      <c r="Q70" s="153" t="s">
        <v>2452</v>
      </c>
    </row>
    <row r="71" spans="1:17" ht="18" x14ac:dyDescent="0.25">
      <c r="A71" s="119" t="str">
        <f>VLOOKUP(E71,'LISTADO ATM'!$A$2:$C$900,3,0)</f>
        <v>DISTRITO NACIONAL</v>
      </c>
      <c r="B71" s="132" t="s">
        <v>2595</v>
      </c>
      <c r="C71" s="118">
        <v>44314.531805555554</v>
      </c>
      <c r="D71" s="118" t="s">
        <v>2461</v>
      </c>
      <c r="E71" s="120">
        <v>909</v>
      </c>
      <c r="F71" s="149" t="str">
        <f>VLOOKUP(E71,VIP!$A$2:$O12876,2,0)</f>
        <v>DRBR01A</v>
      </c>
      <c r="G71" s="119" t="str">
        <f>VLOOKUP(E71,'LISTADO ATM'!$A$2:$B$899,2,0)</f>
        <v xml:space="preserve">ATM UNP UASD </v>
      </c>
      <c r="H71" s="119" t="str">
        <f>VLOOKUP(E71,VIP!$A$2:$O17797,7,FALSE)</f>
        <v>Si</v>
      </c>
      <c r="I71" s="119" t="str">
        <f>VLOOKUP(E71,VIP!$A$2:$O9762,8,FALSE)</f>
        <v>Si</v>
      </c>
      <c r="J71" s="119" t="str">
        <f>VLOOKUP(E71,VIP!$A$2:$O9712,8,FALSE)</f>
        <v>Si</v>
      </c>
      <c r="K71" s="119" t="str">
        <f>VLOOKUP(E71,VIP!$A$2:$O13286,6,0)</f>
        <v>SI</v>
      </c>
      <c r="L71" s="143" t="s">
        <v>2452</v>
      </c>
      <c r="M71" s="117" t="s">
        <v>2458</v>
      </c>
      <c r="N71" s="117" t="s">
        <v>2465</v>
      </c>
      <c r="O71" s="149" t="s">
        <v>2466</v>
      </c>
      <c r="P71" s="137"/>
      <c r="Q71" s="153" t="s">
        <v>2452</v>
      </c>
    </row>
    <row r="72" spans="1:17" s="99" customFormat="1" ht="18" x14ac:dyDescent="0.25">
      <c r="A72" s="119" t="str">
        <f>VLOOKUP(E72,'LISTADO ATM'!$A$2:$C$900,3,0)</f>
        <v>SUR</v>
      </c>
      <c r="B72" s="132" t="s">
        <v>2594</v>
      </c>
      <c r="C72" s="118">
        <v>44314.532800925925</v>
      </c>
      <c r="D72" s="118" t="s">
        <v>2461</v>
      </c>
      <c r="E72" s="120">
        <v>537</v>
      </c>
      <c r="F72" s="150" t="str">
        <f>VLOOKUP(E72,VIP!$A$2:$O12875,2,0)</f>
        <v>DRBR537</v>
      </c>
      <c r="G72" s="119" t="str">
        <f>VLOOKUP(E72,'LISTADO ATM'!$A$2:$B$899,2,0)</f>
        <v xml:space="preserve">ATM Estación Texaco Enriquillo (Barahona) </v>
      </c>
      <c r="H72" s="119" t="str">
        <f>VLOOKUP(E72,VIP!$A$2:$O17796,7,FALSE)</f>
        <v>Si</v>
      </c>
      <c r="I72" s="119" t="str">
        <f>VLOOKUP(E72,VIP!$A$2:$O9761,8,FALSE)</f>
        <v>Si</v>
      </c>
      <c r="J72" s="119" t="str">
        <f>VLOOKUP(E72,VIP!$A$2:$O9711,8,FALSE)</f>
        <v>Si</v>
      </c>
      <c r="K72" s="119" t="str">
        <f>VLOOKUP(E72,VIP!$A$2:$O13285,6,0)</f>
        <v>NO</v>
      </c>
      <c r="L72" s="143" t="s">
        <v>2452</v>
      </c>
      <c r="M72" s="117" t="s">
        <v>2458</v>
      </c>
      <c r="N72" s="117" t="s">
        <v>2465</v>
      </c>
      <c r="O72" s="150" t="s">
        <v>2466</v>
      </c>
      <c r="P72" s="137"/>
      <c r="Q72" s="153" t="s">
        <v>2452</v>
      </c>
    </row>
    <row r="73" spans="1:17" s="99" customFormat="1" ht="18" x14ac:dyDescent="0.25">
      <c r="A73" s="119" t="str">
        <f>VLOOKUP(E73,'LISTADO ATM'!$A$2:$C$900,3,0)</f>
        <v>DISTRITO NACIONAL</v>
      </c>
      <c r="B73" s="132" t="s">
        <v>2593</v>
      </c>
      <c r="C73" s="118">
        <v>44314.540706018517</v>
      </c>
      <c r="D73" s="118" t="s">
        <v>2461</v>
      </c>
      <c r="E73" s="120">
        <v>542</v>
      </c>
      <c r="F73" s="150" t="str">
        <f>VLOOKUP(E73,VIP!$A$2:$O12873,2,0)</f>
        <v>DRBR542</v>
      </c>
      <c r="G73" s="119" t="str">
        <f>VLOOKUP(E73,'LISTADO ATM'!$A$2:$B$899,2,0)</f>
        <v>ATM S/M la Cadena Carretera Mella</v>
      </c>
      <c r="H73" s="119" t="str">
        <f>VLOOKUP(E73,VIP!$A$2:$O17794,7,FALSE)</f>
        <v>NO</v>
      </c>
      <c r="I73" s="119" t="str">
        <f>VLOOKUP(E73,VIP!$A$2:$O9759,8,FALSE)</f>
        <v>SI</v>
      </c>
      <c r="J73" s="119" t="str">
        <f>VLOOKUP(E73,VIP!$A$2:$O9709,8,FALSE)</f>
        <v>SI</v>
      </c>
      <c r="K73" s="119" t="str">
        <f>VLOOKUP(E73,VIP!$A$2:$O13283,6,0)</f>
        <v>NO</v>
      </c>
      <c r="L73" s="143" t="s">
        <v>2452</v>
      </c>
      <c r="M73" s="117" t="s">
        <v>2458</v>
      </c>
      <c r="N73" s="117" t="s">
        <v>2465</v>
      </c>
      <c r="O73" s="150" t="s">
        <v>2466</v>
      </c>
      <c r="P73" s="137"/>
      <c r="Q73" s="153" t="s">
        <v>2452</v>
      </c>
    </row>
    <row r="74" spans="1:17" s="99" customFormat="1" ht="18" x14ac:dyDescent="0.25">
      <c r="A74" s="119" t="str">
        <f>VLOOKUP(E74,'LISTADO ATM'!$A$2:$C$900,3,0)</f>
        <v>SUR</v>
      </c>
      <c r="B74" s="132" t="s">
        <v>2622</v>
      </c>
      <c r="C74" s="118">
        <v>44314.720555555556</v>
      </c>
      <c r="D74" s="118" t="s">
        <v>2461</v>
      </c>
      <c r="E74" s="120">
        <v>831</v>
      </c>
      <c r="F74" s="150" t="str">
        <f>VLOOKUP(E74,VIP!$A$2:$O12898,2,0)</f>
        <v>DRBR831</v>
      </c>
      <c r="G74" s="119" t="str">
        <f>VLOOKUP(E74,'LISTADO ATM'!$A$2:$B$899,2,0)</f>
        <v xml:space="preserve">ATM Politécnico Loyola San Cristóbal </v>
      </c>
      <c r="H74" s="119" t="str">
        <f>VLOOKUP(E74,VIP!$A$2:$O17819,7,FALSE)</f>
        <v>Si</v>
      </c>
      <c r="I74" s="119" t="str">
        <f>VLOOKUP(E74,VIP!$A$2:$O9784,8,FALSE)</f>
        <v>Si</v>
      </c>
      <c r="J74" s="119" t="str">
        <f>VLOOKUP(E74,VIP!$A$2:$O9734,8,FALSE)</f>
        <v>Si</v>
      </c>
      <c r="K74" s="119" t="str">
        <f>VLOOKUP(E74,VIP!$A$2:$O13308,6,0)</f>
        <v>NO</v>
      </c>
      <c r="L74" s="143" t="s">
        <v>2452</v>
      </c>
      <c r="M74" s="117" t="s">
        <v>2458</v>
      </c>
      <c r="N74" s="117" t="s">
        <v>2465</v>
      </c>
      <c r="O74" s="150" t="s">
        <v>2466</v>
      </c>
      <c r="P74" s="137"/>
      <c r="Q74" s="153" t="s">
        <v>2452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2621</v>
      </c>
      <c r="C75" s="118">
        <v>44314.721655092595</v>
      </c>
      <c r="D75" s="118" t="s">
        <v>2485</v>
      </c>
      <c r="E75" s="120">
        <v>567</v>
      </c>
      <c r="F75" s="150" t="str">
        <f>VLOOKUP(E75,VIP!$A$2:$O12897,2,0)</f>
        <v>DRBR015</v>
      </c>
      <c r="G75" s="119" t="str">
        <f>VLOOKUP(E75,'LISTADO ATM'!$A$2:$B$899,2,0)</f>
        <v xml:space="preserve">ATM Oficina Máximo Gómez </v>
      </c>
      <c r="H75" s="119" t="str">
        <f>VLOOKUP(E75,VIP!$A$2:$O17818,7,FALSE)</f>
        <v>Si</v>
      </c>
      <c r="I75" s="119" t="str">
        <f>VLOOKUP(E75,VIP!$A$2:$O9783,8,FALSE)</f>
        <v>Si</v>
      </c>
      <c r="J75" s="119" t="str">
        <f>VLOOKUP(E75,VIP!$A$2:$O9733,8,FALSE)</f>
        <v>Si</v>
      </c>
      <c r="K75" s="119" t="str">
        <f>VLOOKUP(E75,VIP!$A$2:$O13307,6,0)</f>
        <v>NO</v>
      </c>
      <c r="L75" s="143" t="s">
        <v>2452</v>
      </c>
      <c r="M75" s="117" t="s">
        <v>2458</v>
      </c>
      <c r="N75" s="117" t="s">
        <v>2465</v>
      </c>
      <c r="O75" s="150" t="s">
        <v>2486</v>
      </c>
      <c r="P75" s="137"/>
      <c r="Q75" s="153" t="s">
        <v>2452</v>
      </c>
    </row>
    <row r="76" spans="1:17" s="99" customFormat="1" ht="18" x14ac:dyDescent="0.25">
      <c r="A76" s="119" t="str">
        <f>VLOOKUP(E76,'LISTADO ATM'!$A$2:$C$900,3,0)</f>
        <v>NORTE</v>
      </c>
      <c r="B76" s="132" t="s">
        <v>2611</v>
      </c>
      <c r="C76" s="118">
        <v>44314.774409722224</v>
      </c>
      <c r="D76" s="118" t="s">
        <v>2485</v>
      </c>
      <c r="E76" s="120">
        <v>752</v>
      </c>
      <c r="F76" s="150" t="str">
        <f>VLOOKUP(E76,VIP!$A$2:$O12887,2,0)</f>
        <v>DRBR280</v>
      </c>
      <c r="G76" s="119" t="str">
        <f>VLOOKUP(E76,'LISTADO ATM'!$A$2:$B$899,2,0)</f>
        <v xml:space="preserve">ATM UNP Las Carolinas (La Vega) </v>
      </c>
      <c r="H76" s="119" t="str">
        <f>VLOOKUP(E76,VIP!$A$2:$O17808,7,FALSE)</f>
        <v>Si</v>
      </c>
      <c r="I76" s="119" t="str">
        <f>VLOOKUP(E76,VIP!$A$2:$O9773,8,FALSE)</f>
        <v>Si</v>
      </c>
      <c r="J76" s="119" t="str">
        <f>VLOOKUP(E76,VIP!$A$2:$O9723,8,FALSE)</f>
        <v>Si</v>
      </c>
      <c r="K76" s="119" t="str">
        <f>VLOOKUP(E76,VIP!$A$2:$O13297,6,0)</f>
        <v>SI</v>
      </c>
      <c r="L76" s="143" t="s">
        <v>2452</v>
      </c>
      <c r="M76" s="117" t="s">
        <v>2458</v>
      </c>
      <c r="N76" s="117" t="s">
        <v>2465</v>
      </c>
      <c r="O76" s="150" t="s">
        <v>2486</v>
      </c>
      <c r="P76" s="137"/>
      <c r="Q76" s="153" t="s">
        <v>2452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2610</v>
      </c>
      <c r="C77" s="118">
        <v>44314.778865740744</v>
      </c>
      <c r="D77" s="118" t="s">
        <v>2461</v>
      </c>
      <c r="E77" s="120">
        <v>678</v>
      </c>
      <c r="F77" s="150" t="str">
        <f>VLOOKUP(E77,VIP!$A$2:$O12899,2,0)</f>
        <v>DRBR678</v>
      </c>
      <c r="G77" s="119" t="str">
        <f>VLOOKUP(E77,'LISTADO ATM'!$A$2:$B$899,2,0)</f>
        <v>ATM Eco Petroleo San Isidro</v>
      </c>
      <c r="H77" s="119" t="str">
        <f>VLOOKUP(E77,VIP!$A$2:$O17820,7,FALSE)</f>
        <v>Si</v>
      </c>
      <c r="I77" s="119" t="str">
        <f>VLOOKUP(E77,VIP!$A$2:$O9785,8,FALSE)</f>
        <v>Si</v>
      </c>
      <c r="J77" s="119" t="str">
        <f>VLOOKUP(E77,VIP!$A$2:$O9735,8,FALSE)</f>
        <v>Si</v>
      </c>
      <c r="K77" s="119" t="str">
        <f>VLOOKUP(E77,VIP!$A$2:$O13309,6,0)</f>
        <v>NO</v>
      </c>
      <c r="L77" s="143" t="s">
        <v>2452</v>
      </c>
      <c r="M77" s="117" t="s">
        <v>2458</v>
      </c>
      <c r="N77" s="117" t="s">
        <v>2465</v>
      </c>
      <c r="O77" s="150" t="s">
        <v>2461</v>
      </c>
      <c r="P77" s="137"/>
      <c r="Q77" s="153" t="s">
        <v>2452</v>
      </c>
    </row>
    <row r="78" spans="1:17" s="99" customFormat="1" ht="18" x14ac:dyDescent="0.25">
      <c r="A78" s="119" t="str">
        <f>VLOOKUP(E78,'LISTADO ATM'!$A$2:$C$900,3,0)</f>
        <v>SUR</v>
      </c>
      <c r="B78" s="132" t="s">
        <v>2645</v>
      </c>
      <c r="C78" s="118">
        <v>44315.349548611113</v>
      </c>
      <c r="D78" s="118" t="s">
        <v>2461</v>
      </c>
      <c r="E78" s="120">
        <v>873</v>
      </c>
      <c r="F78" s="150" t="str">
        <f>VLOOKUP(E78,VIP!$A$2:$O12919,2,0)</f>
        <v>DRBR873</v>
      </c>
      <c r="G78" s="119" t="str">
        <f>VLOOKUP(E78,'LISTADO ATM'!$A$2:$B$899,2,0)</f>
        <v xml:space="preserve">ATM Centro de Caja San Cristóbal II </v>
      </c>
      <c r="H78" s="119" t="str">
        <f>VLOOKUP(E78,VIP!$A$2:$O17840,7,FALSE)</f>
        <v>Si</v>
      </c>
      <c r="I78" s="119" t="str">
        <f>VLOOKUP(E78,VIP!$A$2:$O9805,8,FALSE)</f>
        <v>Si</v>
      </c>
      <c r="J78" s="119" t="str">
        <f>VLOOKUP(E78,VIP!$A$2:$O9755,8,FALSE)</f>
        <v>Si</v>
      </c>
      <c r="K78" s="119" t="str">
        <f>VLOOKUP(E78,VIP!$A$2:$O13329,6,0)</f>
        <v>SI</v>
      </c>
      <c r="L78" s="143" t="s">
        <v>2452</v>
      </c>
      <c r="M78" s="117" t="s">
        <v>2458</v>
      </c>
      <c r="N78" s="117" t="s">
        <v>2465</v>
      </c>
      <c r="O78" s="150" t="s">
        <v>2466</v>
      </c>
      <c r="P78" s="137"/>
      <c r="Q78" s="153" t="s">
        <v>2452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2672</v>
      </c>
      <c r="C79" s="118">
        <v>44315.385625000003</v>
      </c>
      <c r="D79" s="118" t="s">
        <v>2461</v>
      </c>
      <c r="E79" s="120">
        <v>147</v>
      </c>
      <c r="F79" s="150" t="str">
        <f>VLOOKUP(E79,VIP!$A$2:$O12928,2,0)</f>
        <v>DRBR147</v>
      </c>
      <c r="G79" s="119" t="str">
        <f>VLOOKUP(E79,'LISTADO ATM'!$A$2:$B$899,2,0)</f>
        <v xml:space="preserve">ATM Kiosco Megacentro I </v>
      </c>
      <c r="H79" s="119" t="str">
        <f>VLOOKUP(E79,VIP!$A$2:$O17849,7,FALSE)</f>
        <v>Si</v>
      </c>
      <c r="I79" s="119" t="str">
        <f>VLOOKUP(E79,VIP!$A$2:$O9814,8,FALSE)</f>
        <v>Si</v>
      </c>
      <c r="J79" s="119" t="str">
        <f>VLOOKUP(E79,VIP!$A$2:$O9764,8,FALSE)</f>
        <v>Si</v>
      </c>
      <c r="K79" s="119" t="str">
        <f>VLOOKUP(E79,VIP!$A$2:$O13338,6,0)</f>
        <v>NO</v>
      </c>
      <c r="L79" s="143" t="s">
        <v>2452</v>
      </c>
      <c r="M79" s="117" t="s">
        <v>2458</v>
      </c>
      <c r="N79" s="117" t="s">
        <v>2465</v>
      </c>
      <c r="O79" s="150" t="s">
        <v>2466</v>
      </c>
      <c r="P79" s="137"/>
      <c r="Q79" s="153" t="s">
        <v>2452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2681</v>
      </c>
      <c r="C80" s="118">
        <v>44315.364236111112</v>
      </c>
      <c r="D80" s="118" t="s">
        <v>2485</v>
      </c>
      <c r="E80" s="120">
        <v>389</v>
      </c>
      <c r="F80" s="150" t="str">
        <f>VLOOKUP(E80,VIP!$A$2:$O12937,2,0)</f>
        <v>DRBR389</v>
      </c>
      <c r="G80" s="119" t="str">
        <f>VLOOKUP(E80,'LISTADO ATM'!$A$2:$B$899,2,0)</f>
        <v xml:space="preserve">ATM Casino Hotel Princess </v>
      </c>
      <c r="H80" s="119" t="str">
        <f>VLOOKUP(E80,VIP!$A$2:$O17858,7,FALSE)</f>
        <v>Si</v>
      </c>
      <c r="I80" s="119" t="str">
        <f>VLOOKUP(E80,VIP!$A$2:$O9823,8,FALSE)</f>
        <v>Si</v>
      </c>
      <c r="J80" s="119" t="str">
        <f>VLOOKUP(E80,VIP!$A$2:$O9773,8,FALSE)</f>
        <v>Si</v>
      </c>
      <c r="K80" s="119" t="str">
        <f>VLOOKUP(E80,VIP!$A$2:$O13347,6,0)</f>
        <v>NO</v>
      </c>
      <c r="L80" s="143" t="s">
        <v>2452</v>
      </c>
      <c r="M80" s="117" t="s">
        <v>2458</v>
      </c>
      <c r="N80" s="117" t="s">
        <v>2465</v>
      </c>
      <c r="O80" s="150" t="s">
        <v>2486</v>
      </c>
      <c r="P80" s="137"/>
      <c r="Q80" s="153" t="s">
        <v>2452</v>
      </c>
    </row>
    <row r="81" spans="1:17" s="99" customFormat="1" ht="18" x14ac:dyDescent="0.25">
      <c r="A81" s="119" t="str">
        <f>VLOOKUP(E81,'LISTADO ATM'!$A$2:$C$900,3,0)</f>
        <v>DISTRITO NACIONAL</v>
      </c>
      <c r="B81" s="132" t="s">
        <v>2682</v>
      </c>
      <c r="C81" s="118">
        <v>44315.362384259257</v>
      </c>
      <c r="D81" s="118" t="s">
        <v>2461</v>
      </c>
      <c r="E81" s="120">
        <v>971</v>
      </c>
      <c r="F81" s="150" t="str">
        <f>VLOOKUP(E81,VIP!$A$2:$O12938,2,0)</f>
        <v>DRBR24U</v>
      </c>
      <c r="G81" s="119" t="str">
        <f>VLOOKUP(E81,'LISTADO ATM'!$A$2:$B$899,2,0)</f>
        <v xml:space="preserve">ATM Club Banreservas I </v>
      </c>
      <c r="H81" s="119" t="str">
        <f>VLOOKUP(E81,VIP!$A$2:$O17859,7,FALSE)</f>
        <v>Si</v>
      </c>
      <c r="I81" s="119" t="str">
        <f>VLOOKUP(E81,VIP!$A$2:$O9824,8,FALSE)</f>
        <v>Si</v>
      </c>
      <c r="J81" s="119" t="str">
        <f>VLOOKUP(E81,VIP!$A$2:$O9774,8,FALSE)</f>
        <v>Si</v>
      </c>
      <c r="K81" s="119" t="str">
        <f>VLOOKUP(E81,VIP!$A$2:$O13348,6,0)</f>
        <v>NO</v>
      </c>
      <c r="L81" s="143" t="s">
        <v>2452</v>
      </c>
      <c r="M81" s="117" t="s">
        <v>2458</v>
      </c>
      <c r="N81" s="117" t="s">
        <v>2465</v>
      </c>
      <c r="O81" s="150" t="s">
        <v>2466</v>
      </c>
      <c r="P81" s="137"/>
      <c r="Q81" s="153" t="s">
        <v>2452</v>
      </c>
    </row>
    <row r="82" spans="1:17" s="99" customFormat="1" ht="18" x14ac:dyDescent="0.25">
      <c r="A82" s="119" t="str">
        <f>VLOOKUP(E82,'LISTADO ATM'!$A$2:$C$900,3,0)</f>
        <v>NORTE</v>
      </c>
      <c r="B82" s="132" t="s">
        <v>2669</v>
      </c>
      <c r="C82" s="118">
        <v>44315.393819444442</v>
      </c>
      <c r="D82" s="118" t="s">
        <v>2183</v>
      </c>
      <c r="E82" s="120">
        <v>986</v>
      </c>
      <c r="F82" s="150" t="str">
        <f>VLOOKUP(E82,VIP!$A$2:$O12925,2,0)</f>
        <v>DRBR986</v>
      </c>
      <c r="G82" s="119" t="str">
        <f>VLOOKUP(E82,'LISTADO ATM'!$A$2:$B$899,2,0)</f>
        <v xml:space="preserve">ATM S/M Jumbo (La Vega) </v>
      </c>
      <c r="H82" s="119" t="str">
        <f>VLOOKUP(E82,VIP!$A$2:$O17846,7,FALSE)</f>
        <v>Si</v>
      </c>
      <c r="I82" s="119" t="str">
        <f>VLOOKUP(E82,VIP!$A$2:$O9811,8,FALSE)</f>
        <v>Si</v>
      </c>
      <c r="J82" s="119" t="str">
        <f>VLOOKUP(E82,VIP!$A$2:$O9761,8,FALSE)</f>
        <v>Si</v>
      </c>
      <c r="K82" s="119" t="str">
        <f>VLOOKUP(E82,VIP!$A$2:$O13335,6,0)</f>
        <v>NO</v>
      </c>
      <c r="L82" s="143" t="s">
        <v>2430</v>
      </c>
      <c r="M82" s="117" t="s">
        <v>2458</v>
      </c>
      <c r="N82" s="117" t="s">
        <v>2465</v>
      </c>
      <c r="O82" s="150" t="s">
        <v>2685</v>
      </c>
      <c r="P82" s="137"/>
      <c r="Q82" s="153" t="s">
        <v>2430</v>
      </c>
    </row>
    <row r="83" spans="1:17" s="99" customFormat="1" ht="18" x14ac:dyDescent="0.25">
      <c r="A83" s="119" t="str">
        <f>VLOOKUP(E83,'LISTADO ATM'!$A$2:$C$900,3,0)</f>
        <v>SUR</v>
      </c>
      <c r="B83" s="132" t="s">
        <v>2676</v>
      </c>
      <c r="C83" s="118">
        <v>44315.376550925925</v>
      </c>
      <c r="D83" s="118" t="s">
        <v>2182</v>
      </c>
      <c r="E83" s="120">
        <v>470</v>
      </c>
      <c r="F83" s="150" t="str">
        <f>VLOOKUP(E83,VIP!$A$2:$O12932,2,0)</f>
        <v>DRBR470</v>
      </c>
      <c r="G83" s="119" t="str">
        <f>VLOOKUP(E83,'LISTADO ATM'!$A$2:$B$899,2,0)</f>
        <v xml:space="preserve">ATM Hospital Taiwán (Azua) </v>
      </c>
      <c r="H83" s="119" t="str">
        <f>VLOOKUP(E83,VIP!$A$2:$O17853,7,FALSE)</f>
        <v>Si</v>
      </c>
      <c r="I83" s="119" t="str">
        <f>VLOOKUP(E83,VIP!$A$2:$O9818,8,FALSE)</f>
        <v>Si</v>
      </c>
      <c r="J83" s="119" t="str">
        <f>VLOOKUP(E83,VIP!$A$2:$O9768,8,FALSE)</f>
        <v>Si</v>
      </c>
      <c r="K83" s="119" t="str">
        <f>VLOOKUP(E83,VIP!$A$2:$O13342,6,0)</f>
        <v>NO</v>
      </c>
      <c r="L83" s="143" t="s">
        <v>2430</v>
      </c>
      <c r="M83" s="117" t="s">
        <v>2458</v>
      </c>
      <c r="N83" s="117" t="s">
        <v>2465</v>
      </c>
      <c r="O83" s="150" t="s">
        <v>2467</v>
      </c>
      <c r="P83" s="137"/>
      <c r="Q83" s="153" t="s">
        <v>2430</v>
      </c>
    </row>
    <row r="84" spans="1:17" s="99" customFormat="1" ht="18" x14ac:dyDescent="0.25">
      <c r="A84" s="119" t="str">
        <f>VLOOKUP(E84,'LISTADO ATM'!$A$2:$C$900,3,0)</f>
        <v>ESTE</v>
      </c>
      <c r="B84" s="132" t="s">
        <v>2678</v>
      </c>
      <c r="C84" s="118">
        <v>44315.370798611111</v>
      </c>
      <c r="D84" s="118" t="s">
        <v>2182</v>
      </c>
      <c r="E84" s="120">
        <v>213</v>
      </c>
      <c r="F84" s="150" t="str">
        <f>VLOOKUP(E84,VIP!$A$2:$O12934,2,0)</f>
        <v>DRBR213</v>
      </c>
      <c r="G84" s="119" t="str">
        <f>VLOOKUP(E84,'LISTADO ATM'!$A$2:$B$899,2,0)</f>
        <v xml:space="preserve">ATM Almacenes Iberia (La Romana) </v>
      </c>
      <c r="H84" s="119" t="str">
        <f>VLOOKUP(E84,VIP!$A$2:$O17855,7,FALSE)</f>
        <v>Si</v>
      </c>
      <c r="I84" s="119" t="str">
        <f>VLOOKUP(E84,VIP!$A$2:$O9820,8,FALSE)</f>
        <v>Si</v>
      </c>
      <c r="J84" s="119" t="str">
        <f>VLOOKUP(E84,VIP!$A$2:$O9770,8,FALSE)</f>
        <v>Si</v>
      </c>
      <c r="K84" s="119" t="str">
        <f>VLOOKUP(E84,VIP!$A$2:$O13344,6,0)</f>
        <v>NO</v>
      </c>
      <c r="L84" s="143" t="s">
        <v>2430</v>
      </c>
      <c r="M84" s="117" t="s">
        <v>2458</v>
      </c>
      <c r="N84" s="117" t="s">
        <v>2465</v>
      </c>
      <c r="O84" s="150" t="s">
        <v>2467</v>
      </c>
      <c r="P84" s="137"/>
      <c r="Q84" s="153" t="s">
        <v>2430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2630</v>
      </c>
      <c r="C85" s="118">
        <v>44314.856157407405</v>
      </c>
      <c r="D85" s="118" t="s">
        <v>2182</v>
      </c>
      <c r="E85" s="120">
        <v>617</v>
      </c>
      <c r="F85" s="150" t="str">
        <f>VLOOKUP(E85,VIP!$A$2:$O12893,2,0)</f>
        <v>DRBR617</v>
      </c>
      <c r="G85" s="119" t="str">
        <f>VLOOKUP(E85,'LISTADO ATM'!$A$2:$B$899,2,0)</f>
        <v xml:space="preserve">ATM Guardia Presidencial </v>
      </c>
      <c r="H85" s="119" t="str">
        <f>VLOOKUP(E85,VIP!$A$2:$O17814,7,FALSE)</f>
        <v>Si</v>
      </c>
      <c r="I85" s="119" t="str">
        <f>VLOOKUP(E85,VIP!$A$2:$O9779,8,FALSE)</f>
        <v>Si</v>
      </c>
      <c r="J85" s="119" t="str">
        <f>VLOOKUP(E85,VIP!$A$2:$O9729,8,FALSE)</f>
        <v>Si</v>
      </c>
      <c r="K85" s="119" t="str">
        <f>VLOOKUP(E85,VIP!$A$2:$O13303,6,0)</f>
        <v>NO</v>
      </c>
      <c r="L85" s="143" t="s">
        <v>2424</v>
      </c>
      <c r="M85" s="117" t="s">
        <v>2458</v>
      </c>
      <c r="N85" s="117" t="s">
        <v>2465</v>
      </c>
      <c r="O85" s="150" t="s">
        <v>2182</v>
      </c>
      <c r="P85" s="137"/>
      <c r="Q85" s="153" t="s">
        <v>2424</v>
      </c>
    </row>
    <row r="86" spans="1:17" s="99" customFormat="1" ht="18" x14ac:dyDescent="0.25">
      <c r="A86" s="119" t="str">
        <f>VLOOKUP(E86,'LISTADO ATM'!$A$2:$C$900,3,0)</f>
        <v>DISTRITO NACIONAL</v>
      </c>
      <c r="B86" s="132" t="s">
        <v>2628</v>
      </c>
      <c r="C86" s="118">
        <v>44314.857685185183</v>
      </c>
      <c r="D86" s="118" t="s">
        <v>2182</v>
      </c>
      <c r="E86" s="120">
        <v>744</v>
      </c>
      <c r="F86" s="150" t="str">
        <f>VLOOKUP(E86,VIP!$A$2:$O12891,2,0)</f>
        <v>DRBR289</v>
      </c>
      <c r="G86" s="119" t="str">
        <f>VLOOKUP(E86,'LISTADO ATM'!$A$2:$B$899,2,0)</f>
        <v xml:space="preserve">ATM Multicentro La Sirena Venezuela </v>
      </c>
      <c r="H86" s="119" t="str">
        <f>VLOOKUP(E86,VIP!$A$2:$O17812,7,FALSE)</f>
        <v>Si</v>
      </c>
      <c r="I86" s="119" t="str">
        <f>VLOOKUP(E86,VIP!$A$2:$O9777,8,FALSE)</f>
        <v>Si</v>
      </c>
      <c r="J86" s="119" t="str">
        <f>VLOOKUP(E86,VIP!$A$2:$O9727,8,FALSE)</f>
        <v>Si</v>
      </c>
      <c r="K86" s="119" t="str">
        <f>VLOOKUP(E86,VIP!$A$2:$O13301,6,0)</f>
        <v>SI</v>
      </c>
      <c r="L86" s="143" t="s">
        <v>2424</v>
      </c>
      <c r="M86" s="117" t="s">
        <v>2458</v>
      </c>
      <c r="N86" s="117" t="s">
        <v>2465</v>
      </c>
      <c r="O86" s="150" t="s">
        <v>2182</v>
      </c>
      <c r="P86" s="137"/>
      <c r="Q86" s="153" t="s">
        <v>2424</v>
      </c>
    </row>
    <row r="87" spans="1:17" s="99" customFormat="1" ht="18" x14ac:dyDescent="0.25">
      <c r="A87" s="119" t="str">
        <f>VLOOKUP(E87,'LISTADO ATM'!$A$2:$C$900,3,0)</f>
        <v>DISTRITO NACIONAL</v>
      </c>
      <c r="B87" s="132" t="s">
        <v>2579</v>
      </c>
      <c r="C87" s="118">
        <v>44312.928263888891</v>
      </c>
      <c r="D87" s="118" t="s">
        <v>2461</v>
      </c>
      <c r="E87" s="120">
        <v>486</v>
      </c>
      <c r="F87" s="150" t="str">
        <f>VLOOKUP(E87,VIP!$A$2:$O12883,2,0)</f>
        <v>DRBR486</v>
      </c>
      <c r="G87" s="119" t="str">
        <f>VLOOKUP(E87,'LISTADO ATM'!$A$2:$B$899,2,0)</f>
        <v xml:space="preserve">ATM Olé La Caleta </v>
      </c>
      <c r="H87" s="119" t="str">
        <f>VLOOKUP(E87,VIP!$A$2:$O17804,7,FALSE)</f>
        <v>Si</v>
      </c>
      <c r="I87" s="119" t="str">
        <f>VLOOKUP(E87,VIP!$A$2:$O9769,8,FALSE)</f>
        <v>Si</v>
      </c>
      <c r="J87" s="119" t="str">
        <f>VLOOKUP(E87,VIP!$A$2:$O9719,8,FALSE)</f>
        <v>Si</v>
      </c>
      <c r="K87" s="119" t="str">
        <f>VLOOKUP(E87,VIP!$A$2:$O13293,6,0)</f>
        <v>NO</v>
      </c>
      <c r="L87" s="143" t="s">
        <v>2421</v>
      </c>
      <c r="M87" s="117" t="s">
        <v>2458</v>
      </c>
      <c r="N87" s="117" t="s">
        <v>2465</v>
      </c>
      <c r="O87" s="150" t="s">
        <v>2466</v>
      </c>
      <c r="P87" s="137"/>
      <c r="Q87" s="153" t="s">
        <v>2421</v>
      </c>
    </row>
    <row r="88" spans="1:17" s="99" customFormat="1" ht="18" x14ac:dyDescent="0.25">
      <c r="A88" s="119" t="str">
        <f>VLOOKUP(E88,'LISTADO ATM'!$A$2:$C$900,3,0)</f>
        <v>SUR</v>
      </c>
      <c r="B88" s="132" t="s">
        <v>2587</v>
      </c>
      <c r="C88" s="118">
        <v>44313.848240740743</v>
      </c>
      <c r="D88" s="118" t="s">
        <v>2461</v>
      </c>
      <c r="E88" s="120">
        <v>403</v>
      </c>
      <c r="F88" s="150" t="str">
        <f>VLOOKUP(E88,VIP!$A$2:$O12916,2,0)</f>
        <v>DRBR403</v>
      </c>
      <c r="G88" s="119" t="str">
        <f>VLOOKUP(E88,'LISTADO ATM'!$A$2:$B$899,2,0)</f>
        <v xml:space="preserve">ATM Oficina Vicente Noble </v>
      </c>
      <c r="H88" s="119" t="str">
        <f>VLOOKUP(E88,VIP!$A$2:$O17837,7,FALSE)</f>
        <v>Si</v>
      </c>
      <c r="I88" s="119" t="str">
        <f>VLOOKUP(E88,VIP!$A$2:$O9802,8,FALSE)</f>
        <v>Si</v>
      </c>
      <c r="J88" s="119" t="str">
        <f>VLOOKUP(E88,VIP!$A$2:$O9752,8,FALSE)</f>
        <v>Si</v>
      </c>
      <c r="K88" s="119" t="str">
        <f>VLOOKUP(E88,VIP!$A$2:$O13326,6,0)</f>
        <v>NO</v>
      </c>
      <c r="L88" s="143" t="s">
        <v>2421</v>
      </c>
      <c r="M88" s="117" t="s">
        <v>2458</v>
      </c>
      <c r="N88" s="117" t="s">
        <v>2465</v>
      </c>
      <c r="O88" s="150" t="s">
        <v>2466</v>
      </c>
      <c r="P88" s="137"/>
      <c r="Q88" s="153" t="s">
        <v>2421</v>
      </c>
    </row>
    <row r="89" spans="1:17" s="99" customFormat="1" ht="18" x14ac:dyDescent="0.25">
      <c r="A89" s="119" t="str">
        <f>VLOOKUP(E89,'LISTADO ATM'!$A$2:$C$900,3,0)</f>
        <v>SUR</v>
      </c>
      <c r="B89" s="132" t="s">
        <v>2589</v>
      </c>
      <c r="C89" s="118">
        <v>44314.341226851851</v>
      </c>
      <c r="D89" s="118" t="s">
        <v>2461</v>
      </c>
      <c r="E89" s="120">
        <v>249</v>
      </c>
      <c r="F89" s="150" t="str">
        <f>VLOOKUP(E89,VIP!$A$2:$O12851,2,0)</f>
        <v>DRBR249</v>
      </c>
      <c r="G89" s="119" t="str">
        <f>VLOOKUP(E89,'LISTADO ATM'!$A$2:$B$899,2,0)</f>
        <v xml:space="preserve">ATM Banco Agrícola Neiba </v>
      </c>
      <c r="H89" s="119" t="str">
        <f>VLOOKUP(E89,VIP!$A$2:$O17772,7,FALSE)</f>
        <v>Si</v>
      </c>
      <c r="I89" s="119" t="str">
        <f>VLOOKUP(E89,VIP!$A$2:$O9737,8,FALSE)</f>
        <v>Si</v>
      </c>
      <c r="J89" s="119" t="str">
        <f>VLOOKUP(E89,VIP!$A$2:$O9687,8,FALSE)</f>
        <v>Si</v>
      </c>
      <c r="K89" s="119" t="str">
        <f>VLOOKUP(E89,VIP!$A$2:$O13261,6,0)</f>
        <v>NO</v>
      </c>
      <c r="L89" s="143" t="s">
        <v>2421</v>
      </c>
      <c r="M89" s="117" t="s">
        <v>2458</v>
      </c>
      <c r="N89" s="117" t="s">
        <v>2465</v>
      </c>
      <c r="O89" s="150" t="s">
        <v>2466</v>
      </c>
      <c r="P89" s="137"/>
      <c r="Q89" s="153" t="s">
        <v>2421</v>
      </c>
    </row>
    <row r="90" spans="1:17" s="99" customFormat="1" ht="18" x14ac:dyDescent="0.25">
      <c r="A90" s="119" t="str">
        <f>VLOOKUP(E90,'LISTADO ATM'!$A$2:$C$900,3,0)</f>
        <v>ESTE</v>
      </c>
      <c r="B90" s="132" t="s">
        <v>2623</v>
      </c>
      <c r="C90" s="118">
        <v>44314.718657407408</v>
      </c>
      <c r="D90" s="118" t="s">
        <v>2485</v>
      </c>
      <c r="E90" s="120">
        <v>963</v>
      </c>
      <c r="F90" s="150" t="str">
        <f>VLOOKUP(E90,VIP!$A$2:$O12899,2,0)</f>
        <v>DRBR963</v>
      </c>
      <c r="G90" s="119" t="str">
        <f>VLOOKUP(E90,'LISTADO ATM'!$A$2:$B$899,2,0)</f>
        <v xml:space="preserve">ATM Multiplaza La Romana </v>
      </c>
      <c r="H90" s="119" t="str">
        <f>VLOOKUP(E90,VIP!$A$2:$O17820,7,FALSE)</f>
        <v>Si</v>
      </c>
      <c r="I90" s="119" t="str">
        <f>VLOOKUP(E90,VIP!$A$2:$O9785,8,FALSE)</f>
        <v>Si</v>
      </c>
      <c r="J90" s="119" t="str">
        <f>VLOOKUP(E90,VIP!$A$2:$O9735,8,FALSE)</f>
        <v>Si</v>
      </c>
      <c r="K90" s="119" t="str">
        <f>VLOOKUP(E90,VIP!$A$2:$O13309,6,0)</f>
        <v>NO</v>
      </c>
      <c r="L90" s="143" t="s">
        <v>2421</v>
      </c>
      <c r="M90" s="117" t="s">
        <v>2458</v>
      </c>
      <c r="N90" s="117" t="s">
        <v>2465</v>
      </c>
      <c r="O90" s="150" t="s">
        <v>2486</v>
      </c>
      <c r="P90" s="137"/>
      <c r="Q90" s="153" t="s">
        <v>2421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2620</v>
      </c>
      <c r="C91" s="118">
        <v>44314.723275462966</v>
      </c>
      <c r="D91" s="118" t="s">
        <v>2461</v>
      </c>
      <c r="E91" s="120">
        <v>162</v>
      </c>
      <c r="F91" s="150" t="str">
        <f>VLOOKUP(E91,VIP!$A$2:$O12896,2,0)</f>
        <v>DRBR162</v>
      </c>
      <c r="G91" s="119" t="str">
        <f>VLOOKUP(E91,'LISTADO ATM'!$A$2:$B$899,2,0)</f>
        <v xml:space="preserve">ATM Oficina Tiradentes I </v>
      </c>
      <c r="H91" s="119" t="str">
        <f>VLOOKUP(E91,VIP!$A$2:$O17817,7,FALSE)</f>
        <v>Si</v>
      </c>
      <c r="I91" s="119" t="str">
        <f>VLOOKUP(E91,VIP!$A$2:$O9782,8,FALSE)</f>
        <v>Si</v>
      </c>
      <c r="J91" s="119" t="str">
        <f>VLOOKUP(E91,VIP!$A$2:$O9732,8,FALSE)</f>
        <v>Si</v>
      </c>
      <c r="K91" s="119" t="str">
        <f>VLOOKUP(E91,VIP!$A$2:$O13306,6,0)</f>
        <v>NO</v>
      </c>
      <c r="L91" s="143" t="s">
        <v>2421</v>
      </c>
      <c r="M91" s="117" t="s">
        <v>2458</v>
      </c>
      <c r="N91" s="117" t="s">
        <v>2465</v>
      </c>
      <c r="O91" s="150" t="s">
        <v>2466</v>
      </c>
      <c r="P91" s="137"/>
      <c r="Q91" s="153" t="s">
        <v>2421</v>
      </c>
    </row>
    <row r="92" spans="1:17" s="99" customFormat="1" ht="18" x14ac:dyDescent="0.25">
      <c r="A92" s="119" t="str">
        <f>VLOOKUP(E92,'LISTADO ATM'!$A$2:$C$900,3,0)</f>
        <v>DISTRITO NACIONAL</v>
      </c>
      <c r="B92" s="132" t="s">
        <v>2619</v>
      </c>
      <c r="C92" s="118">
        <v>44314.725358796299</v>
      </c>
      <c r="D92" s="118" t="s">
        <v>2485</v>
      </c>
      <c r="E92" s="120">
        <v>441</v>
      </c>
      <c r="F92" s="150" t="str">
        <f>VLOOKUP(E92,VIP!$A$2:$O12895,2,0)</f>
        <v>DRBR441</v>
      </c>
      <c r="G92" s="119" t="str">
        <f>VLOOKUP(E92,'LISTADO ATM'!$A$2:$B$899,2,0)</f>
        <v>ATM Estacion de Servicio Romulo Betancour</v>
      </c>
      <c r="H92" s="119" t="str">
        <f>VLOOKUP(E92,VIP!$A$2:$O17816,7,FALSE)</f>
        <v>NO</v>
      </c>
      <c r="I92" s="119" t="str">
        <f>VLOOKUP(E92,VIP!$A$2:$O9781,8,FALSE)</f>
        <v>NO</v>
      </c>
      <c r="J92" s="119" t="str">
        <f>VLOOKUP(E92,VIP!$A$2:$O9731,8,FALSE)</f>
        <v>NO</v>
      </c>
      <c r="K92" s="119" t="str">
        <f>VLOOKUP(E92,VIP!$A$2:$O13305,6,0)</f>
        <v>NO</v>
      </c>
      <c r="L92" s="143" t="s">
        <v>2421</v>
      </c>
      <c r="M92" s="117" t="s">
        <v>2458</v>
      </c>
      <c r="N92" s="117" t="s">
        <v>2465</v>
      </c>
      <c r="O92" s="150" t="s">
        <v>2486</v>
      </c>
      <c r="P92" s="137"/>
      <c r="Q92" s="153" t="s">
        <v>2421</v>
      </c>
    </row>
    <row r="93" spans="1:17" s="99" customFormat="1" ht="18" x14ac:dyDescent="0.25">
      <c r="A93" s="119" t="str">
        <f>VLOOKUP(E93,'LISTADO ATM'!$A$2:$C$900,3,0)</f>
        <v>NORTE</v>
      </c>
      <c r="B93" s="132">
        <v>3335869255</v>
      </c>
      <c r="C93" s="118">
        <v>44314.9375</v>
      </c>
      <c r="D93" s="118" t="s">
        <v>2485</v>
      </c>
      <c r="E93" s="120">
        <v>809</v>
      </c>
      <c r="F93" s="150" t="str">
        <f>VLOOKUP(E93,VIP!$A$2:$O12916,2,0)</f>
        <v>DRBR809</v>
      </c>
      <c r="G93" s="119" t="str">
        <f>VLOOKUP(E93,'LISTADO ATM'!$A$2:$B$899,2,0)</f>
        <v>ATM Yoma (Cotuí)</v>
      </c>
      <c r="H93" s="119" t="str">
        <f>VLOOKUP(E93,VIP!$A$2:$O17837,7,FALSE)</f>
        <v>Si</v>
      </c>
      <c r="I93" s="119" t="str">
        <f>VLOOKUP(E93,VIP!$A$2:$O9802,8,FALSE)</f>
        <v>Si</v>
      </c>
      <c r="J93" s="119" t="str">
        <f>VLOOKUP(E93,VIP!$A$2:$O9752,8,FALSE)</f>
        <v>Si</v>
      </c>
      <c r="K93" s="119" t="str">
        <f>VLOOKUP(E93,VIP!$A$2:$O13326,6,0)</f>
        <v>NO</v>
      </c>
      <c r="L93" s="143" t="s">
        <v>2421</v>
      </c>
      <c r="M93" s="117" t="s">
        <v>2458</v>
      </c>
      <c r="N93" s="117" t="s">
        <v>2465</v>
      </c>
      <c r="O93" s="150" t="s">
        <v>2486</v>
      </c>
      <c r="P93" s="137"/>
      <c r="Q93" s="153" t="s">
        <v>2421</v>
      </c>
    </row>
    <row r="94" spans="1:17" s="99" customFormat="1" ht="18" x14ac:dyDescent="0.25">
      <c r="A94" s="119" t="str">
        <f>VLOOKUP(E94,'LISTADO ATM'!$A$2:$C$900,3,0)</f>
        <v>ESTE</v>
      </c>
      <c r="B94" s="132" t="s">
        <v>2650</v>
      </c>
      <c r="C94" s="118">
        <v>44315.336747685185</v>
      </c>
      <c r="D94" s="118" t="s">
        <v>2485</v>
      </c>
      <c r="E94" s="120">
        <v>429</v>
      </c>
      <c r="F94" s="150" t="str">
        <f>VLOOKUP(E94,VIP!$A$2:$O12924,2,0)</f>
        <v>DRBR429</v>
      </c>
      <c r="G94" s="119" t="str">
        <f>VLOOKUP(E94,'LISTADO ATM'!$A$2:$B$899,2,0)</f>
        <v xml:space="preserve">ATM Oficina Jumbo La Romana </v>
      </c>
      <c r="H94" s="119" t="str">
        <f>VLOOKUP(E94,VIP!$A$2:$O17845,7,FALSE)</f>
        <v>Si</v>
      </c>
      <c r="I94" s="119" t="str">
        <f>VLOOKUP(E94,VIP!$A$2:$O9810,8,FALSE)</f>
        <v>Si</v>
      </c>
      <c r="J94" s="119" t="str">
        <f>VLOOKUP(E94,VIP!$A$2:$O9760,8,FALSE)</f>
        <v>Si</v>
      </c>
      <c r="K94" s="119" t="str">
        <f>VLOOKUP(E94,VIP!$A$2:$O13334,6,0)</f>
        <v>NO</v>
      </c>
      <c r="L94" s="143" t="s">
        <v>2421</v>
      </c>
      <c r="M94" s="117" t="s">
        <v>2458</v>
      </c>
      <c r="N94" s="117" t="s">
        <v>2465</v>
      </c>
      <c r="O94" s="150" t="s">
        <v>2486</v>
      </c>
      <c r="P94" s="137"/>
      <c r="Q94" s="153" t="s">
        <v>2421</v>
      </c>
    </row>
    <row r="95" spans="1:17" s="99" customFormat="1" ht="18" x14ac:dyDescent="0.25">
      <c r="A95" s="119" t="str">
        <f>VLOOKUP(E95,'LISTADO ATM'!$A$2:$C$900,3,0)</f>
        <v>SUR</v>
      </c>
      <c r="B95" s="132" t="s">
        <v>2648</v>
      </c>
      <c r="C95" s="118">
        <v>44315.341053240743</v>
      </c>
      <c r="D95" s="118" t="s">
        <v>2485</v>
      </c>
      <c r="E95" s="120">
        <v>342</v>
      </c>
      <c r="F95" s="150" t="str">
        <f>VLOOKUP(E95,VIP!$A$2:$O12922,2,0)</f>
        <v>DRBR342</v>
      </c>
      <c r="G95" s="119" t="str">
        <f>VLOOKUP(E95,'LISTADO ATM'!$A$2:$B$899,2,0)</f>
        <v>ATM Oficina Obras Públicas Azua</v>
      </c>
      <c r="H95" s="119" t="str">
        <f>VLOOKUP(E95,VIP!$A$2:$O17843,7,FALSE)</f>
        <v>Si</v>
      </c>
      <c r="I95" s="119" t="str">
        <f>VLOOKUP(E95,VIP!$A$2:$O9808,8,FALSE)</f>
        <v>Si</v>
      </c>
      <c r="J95" s="119" t="str">
        <f>VLOOKUP(E95,VIP!$A$2:$O9758,8,FALSE)</f>
        <v>Si</v>
      </c>
      <c r="K95" s="119" t="str">
        <f>VLOOKUP(E95,VIP!$A$2:$O13332,6,0)</f>
        <v>SI</v>
      </c>
      <c r="L95" s="143" t="s">
        <v>2421</v>
      </c>
      <c r="M95" s="117" t="s">
        <v>2458</v>
      </c>
      <c r="N95" s="117" t="s">
        <v>2465</v>
      </c>
      <c r="O95" s="150" t="s">
        <v>2486</v>
      </c>
      <c r="P95" s="137"/>
      <c r="Q95" s="153" t="s">
        <v>2421</v>
      </c>
    </row>
    <row r="96" spans="1:17" s="99" customFormat="1" ht="18" x14ac:dyDescent="0.25">
      <c r="A96" s="119" t="str">
        <f>VLOOKUP(E96,'LISTADO ATM'!$A$2:$C$900,3,0)</f>
        <v>DISTRITO NACIONAL</v>
      </c>
      <c r="B96" s="132" t="s">
        <v>2673</v>
      </c>
      <c r="C96" s="118">
        <v>44315.384074074071</v>
      </c>
      <c r="D96" s="118" t="s">
        <v>2485</v>
      </c>
      <c r="E96" s="120">
        <v>414</v>
      </c>
      <c r="F96" s="150" t="str">
        <f>VLOOKUP(E96,VIP!$A$2:$O12929,2,0)</f>
        <v>DRBR414</v>
      </c>
      <c r="G96" s="119" t="str">
        <f>VLOOKUP(E96,'LISTADO ATM'!$A$2:$B$899,2,0)</f>
        <v>ATM Villa Francisca II</v>
      </c>
      <c r="H96" s="119" t="str">
        <f>VLOOKUP(E96,VIP!$A$2:$O17850,7,FALSE)</f>
        <v>Si</v>
      </c>
      <c r="I96" s="119" t="str">
        <f>VLOOKUP(E96,VIP!$A$2:$O9815,8,FALSE)</f>
        <v>Si</v>
      </c>
      <c r="J96" s="119" t="str">
        <f>VLOOKUP(E96,VIP!$A$2:$O9765,8,FALSE)</f>
        <v>Si</v>
      </c>
      <c r="K96" s="119" t="str">
        <f>VLOOKUP(E96,VIP!$A$2:$O13339,6,0)</f>
        <v>SI</v>
      </c>
      <c r="L96" s="143" t="s">
        <v>2421</v>
      </c>
      <c r="M96" s="117" t="s">
        <v>2458</v>
      </c>
      <c r="N96" s="117" t="s">
        <v>2465</v>
      </c>
      <c r="O96" s="150" t="s">
        <v>2486</v>
      </c>
      <c r="P96" s="137"/>
      <c r="Q96" s="153" t="s">
        <v>2421</v>
      </c>
    </row>
    <row r="97" spans="1:17" s="99" customFormat="1" ht="18" x14ac:dyDescent="0.25">
      <c r="A97" s="119" t="str">
        <f>VLOOKUP(E97,'LISTADO ATM'!$A$2:$C$900,3,0)</f>
        <v>ESTE</v>
      </c>
      <c r="B97" s="132" t="s">
        <v>2677</v>
      </c>
      <c r="C97" s="118">
        <v>44315.372314814813</v>
      </c>
      <c r="D97" s="118" t="s">
        <v>2485</v>
      </c>
      <c r="E97" s="120">
        <v>480</v>
      </c>
      <c r="F97" s="150" t="str">
        <f>VLOOKUP(E97,VIP!$A$2:$O12933,2,0)</f>
        <v>DRBR480</v>
      </c>
      <c r="G97" s="119" t="str">
        <f>VLOOKUP(E97,'LISTADO ATM'!$A$2:$B$899,2,0)</f>
        <v>ATM UNP Farmaconal Higuey</v>
      </c>
      <c r="H97" s="119" t="str">
        <f>VLOOKUP(E97,VIP!$A$2:$O17854,7,FALSE)</f>
        <v>N/A</v>
      </c>
      <c r="I97" s="119" t="str">
        <f>VLOOKUP(E97,VIP!$A$2:$O9819,8,FALSE)</f>
        <v>N/A</v>
      </c>
      <c r="J97" s="119" t="str">
        <f>VLOOKUP(E97,VIP!$A$2:$O9769,8,FALSE)</f>
        <v>N/A</v>
      </c>
      <c r="K97" s="119" t="str">
        <f>VLOOKUP(E97,VIP!$A$2:$O13343,6,0)</f>
        <v>N/A</v>
      </c>
      <c r="L97" s="143" t="s">
        <v>2421</v>
      </c>
      <c r="M97" s="117" t="s">
        <v>2458</v>
      </c>
      <c r="N97" s="117" t="s">
        <v>2465</v>
      </c>
      <c r="O97" s="150" t="s">
        <v>2486</v>
      </c>
      <c r="P97" s="137"/>
      <c r="Q97" s="153" t="s">
        <v>2421</v>
      </c>
    </row>
    <row r="98" spans="1:17" s="99" customFormat="1" ht="18" x14ac:dyDescent="0.25">
      <c r="A98" s="119" t="str">
        <f>VLOOKUP(E98,'LISTADO ATM'!$A$2:$C$900,3,0)</f>
        <v>SUR</v>
      </c>
      <c r="B98" s="132" t="s">
        <v>2679</v>
      </c>
      <c r="C98" s="118">
        <v>44315.370081018518</v>
      </c>
      <c r="D98" s="118" t="s">
        <v>2485</v>
      </c>
      <c r="E98" s="120">
        <v>45</v>
      </c>
      <c r="F98" s="150" t="str">
        <f>VLOOKUP(E98,VIP!$A$2:$O12935,2,0)</f>
        <v>DRBR045</v>
      </c>
      <c r="G98" s="119" t="str">
        <f>VLOOKUP(E98,'LISTADO ATM'!$A$2:$B$899,2,0)</f>
        <v xml:space="preserve">ATM Oficina Tamayo </v>
      </c>
      <c r="H98" s="119" t="str">
        <f>VLOOKUP(E98,VIP!$A$2:$O17856,7,FALSE)</f>
        <v>Si</v>
      </c>
      <c r="I98" s="119" t="str">
        <f>VLOOKUP(E98,VIP!$A$2:$O9821,8,FALSE)</f>
        <v>Si</v>
      </c>
      <c r="J98" s="119" t="str">
        <f>VLOOKUP(E98,VIP!$A$2:$O9771,8,FALSE)</f>
        <v>Si</v>
      </c>
      <c r="K98" s="119" t="str">
        <f>VLOOKUP(E98,VIP!$A$2:$O13345,6,0)</f>
        <v>SI</v>
      </c>
      <c r="L98" s="143" t="s">
        <v>2421</v>
      </c>
      <c r="M98" s="117" t="s">
        <v>2458</v>
      </c>
      <c r="N98" s="117" t="s">
        <v>2465</v>
      </c>
      <c r="O98" s="150" t="s">
        <v>2486</v>
      </c>
      <c r="P98" s="137"/>
      <c r="Q98" s="153" t="s">
        <v>2421</v>
      </c>
    </row>
    <row r="99" spans="1:17" s="99" customFormat="1" ht="18" x14ac:dyDescent="0.25">
      <c r="A99" s="119" t="str">
        <f>VLOOKUP(E99,'LISTADO ATM'!$A$2:$C$900,3,0)</f>
        <v>DISTRITO NACIONAL</v>
      </c>
      <c r="B99" s="132" t="s">
        <v>2680</v>
      </c>
      <c r="C99" s="118">
        <v>44315.367083333331</v>
      </c>
      <c r="D99" s="118" t="s">
        <v>2461</v>
      </c>
      <c r="E99" s="120">
        <v>165</v>
      </c>
      <c r="F99" s="150" t="str">
        <f>VLOOKUP(E99,VIP!$A$2:$O12936,2,0)</f>
        <v>DRBR165</v>
      </c>
      <c r="G99" s="119" t="str">
        <f>VLOOKUP(E99,'LISTADO ATM'!$A$2:$B$899,2,0)</f>
        <v>ATM Autoservicio Megacentro</v>
      </c>
      <c r="H99" s="119" t="str">
        <f>VLOOKUP(E99,VIP!$A$2:$O17857,7,FALSE)</f>
        <v>Si</v>
      </c>
      <c r="I99" s="119" t="str">
        <f>VLOOKUP(E99,VIP!$A$2:$O9822,8,FALSE)</f>
        <v>Si</v>
      </c>
      <c r="J99" s="119" t="str">
        <f>VLOOKUP(E99,VIP!$A$2:$O9772,8,FALSE)</f>
        <v>Si</v>
      </c>
      <c r="K99" s="119" t="str">
        <f>VLOOKUP(E99,VIP!$A$2:$O13346,6,0)</f>
        <v>SI</v>
      </c>
      <c r="L99" s="143" t="s">
        <v>2421</v>
      </c>
      <c r="M99" s="117" t="s">
        <v>2458</v>
      </c>
      <c r="N99" s="117" t="s">
        <v>2465</v>
      </c>
      <c r="O99" s="150" t="s">
        <v>2466</v>
      </c>
      <c r="P99" s="137"/>
      <c r="Q99" s="153" t="s">
        <v>2421</v>
      </c>
    </row>
    <row r="100" spans="1:17" s="99" customFormat="1" ht="18" x14ac:dyDescent="0.25">
      <c r="A100" s="119" t="str">
        <f>VLOOKUP(E100,'LISTADO ATM'!$A$2:$C$900,3,0)</f>
        <v>DISTRITO NACIONAL</v>
      </c>
      <c r="B100" s="132" t="s">
        <v>2683</v>
      </c>
      <c r="C100" s="118">
        <v>44315.360983796294</v>
      </c>
      <c r="D100" s="118" t="s">
        <v>2485</v>
      </c>
      <c r="E100" s="120">
        <v>735</v>
      </c>
      <c r="F100" s="150" t="str">
        <f>VLOOKUP(E100,VIP!$A$2:$O12939,2,0)</f>
        <v>DRBR179</v>
      </c>
      <c r="G100" s="119" t="str">
        <f>VLOOKUP(E100,'LISTADO ATM'!$A$2:$B$899,2,0)</f>
        <v xml:space="preserve">ATM Oficina Independencia II  </v>
      </c>
      <c r="H100" s="119" t="str">
        <f>VLOOKUP(E100,VIP!$A$2:$O17860,7,FALSE)</f>
        <v>Si</v>
      </c>
      <c r="I100" s="119" t="str">
        <f>VLOOKUP(E100,VIP!$A$2:$O9825,8,FALSE)</f>
        <v>Si</v>
      </c>
      <c r="J100" s="119" t="str">
        <f>VLOOKUP(E100,VIP!$A$2:$O9775,8,FALSE)</f>
        <v>Si</v>
      </c>
      <c r="K100" s="119" t="str">
        <f>VLOOKUP(E100,VIP!$A$2:$O13349,6,0)</f>
        <v>NO</v>
      </c>
      <c r="L100" s="143" t="s">
        <v>2421</v>
      </c>
      <c r="M100" s="117" t="s">
        <v>2458</v>
      </c>
      <c r="N100" s="117" t="s">
        <v>2465</v>
      </c>
      <c r="O100" s="150" t="s">
        <v>2486</v>
      </c>
      <c r="P100" s="137"/>
      <c r="Q100" s="153" t="s">
        <v>2421</v>
      </c>
    </row>
    <row r="101" spans="1:17" s="99" customFormat="1" ht="18" x14ac:dyDescent="0.25">
      <c r="A101" s="119" t="str">
        <f>VLOOKUP(E101,'LISTADO ATM'!$A$2:$C$900,3,0)</f>
        <v>DISTRITO NACIONAL</v>
      </c>
      <c r="B101" s="132" t="s">
        <v>2684</v>
      </c>
      <c r="C101" s="118">
        <v>44315.358495370368</v>
      </c>
      <c r="D101" s="118" t="s">
        <v>2461</v>
      </c>
      <c r="E101" s="120">
        <v>931</v>
      </c>
      <c r="F101" s="150" t="str">
        <f>VLOOKUP(E101,VIP!$A$2:$O12940,2,0)</f>
        <v>DRBR24N</v>
      </c>
      <c r="G101" s="119" t="str">
        <f>VLOOKUP(E101,'LISTADO ATM'!$A$2:$B$899,2,0)</f>
        <v xml:space="preserve">ATM Autobanco Luperón I </v>
      </c>
      <c r="H101" s="119" t="str">
        <f>VLOOKUP(E101,VIP!$A$2:$O17861,7,FALSE)</f>
        <v>Si</v>
      </c>
      <c r="I101" s="119" t="str">
        <f>VLOOKUP(E101,VIP!$A$2:$O9826,8,FALSE)</f>
        <v>Si</v>
      </c>
      <c r="J101" s="119" t="str">
        <f>VLOOKUP(E101,VIP!$A$2:$O9776,8,FALSE)</f>
        <v>Si</v>
      </c>
      <c r="K101" s="119" t="str">
        <f>VLOOKUP(E101,VIP!$A$2:$O13350,6,0)</f>
        <v>NO</v>
      </c>
      <c r="L101" s="143" t="s">
        <v>2421</v>
      </c>
      <c r="M101" s="117" t="s">
        <v>2458</v>
      </c>
      <c r="N101" s="117" t="s">
        <v>2465</v>
      </c>
      <c r="O101" s="150" t="s">
        <v>2466</v>
      </c>
      <c r="P101" s="137"/>
      <c r="Q101" s="153" t="s">
        <v>2421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2598</v>
      </c>
      <c r="C102" s="118">
        <v>44314.502650462964</v>
      </c>
      <c r="D102" s="118" t="s">
        <v>2182</v>
      </c>
      <c r="E102" s="120">
        <v>453</v>
      </c>
      <c r="F102" s="150" t="str">
        <f>VLOOKUP(E102,VIP!$A$2:$O12883,2,0)</f>
        <v>DRBR453</v>
      </c>
      <c r="G102" s="119" t="str">
        <f>VLOOKUP(E102,'LISTADO ATM'!$A$2:$B$899,2,0)</f>
        <v xml:space="preserve">ATM Autobanco Sarasota II </v>
      </c>
      <c r="H102" s="119" t="str">
        <f>VLOOKUP(E102,VIP!$A$2:$O17804,7,FALSE)</f>
        <v>Si</v>
      </c>
      <c r="I102" s="119" t="str">
        <f>VLOOKUP(E102,VIP!$A$2:$O9769,8,FALSE)</f>
        <v>Si</v>
      </c>
      <c r="J102" s="119" t="str">
        <f>VLOOKUP(E102,VIP!$A$2:$O9719,8,FALSE)</f>
        <v>Si</v>
      </c>
      <c r="K102" s="119" t="str">
        <f>VLOOKUP(E102,VIP!$A$2:$O13293,6,0)</f>
        <v>SI</v>
      </c>
      <c r="L102" s="143" t="s">
        <v>2481</v>
      </c>
      <c r="M102" s="117" t="s">
        <v>2458</v>
      </c>
      <c r="N102" s="117" t="s">
        <v>2499</v>
      </c>
      <c r="O102" s="150" t="s">
        <v>2467</v>
      </c>
      <c r="P102" s="137"/>
      <c r="Q102" s="153" t="s">
        <v>2481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2603</v>
      </c>
      <c r="C103" s="118">
        <v>44314.596458333333</v>
      </c>
      <c r="D103" s="118" t="s">
        <v>2182</v>
      </c>
      <c r="E103" s="120">
        <v>707</v>
      </c>
      <c r="F103" s="150" t="str">
        <f>VLOOKUP(E103,VIP!$A$2:$O12874,2,0)</f>
        <v>DRBR707</v>
      </c>
      <c r="G103" s="119" t="str">
        <f>VLOOKUP(E103,'LISTADO ATM'!$A$2:$B$899,2,0)</f>
        <v xml:space="preserve">ATM IAD </v>
      </c>
      <c r="H103" s="119" t="str">
        <f>VLOOKUP(E103,VIP!$A$2:$O17795,7,FALSE)</f>
        <v>No</v>
      </c>
      <c r="I103" s="119" t="str">
        <f>VLOOKUP(E103,VIP!$A$2:$O9760,8,FALSE)</f>
        <v>No</v>
      </c>
      <c r="J103" s="119" t="str">
        <f>VLOOKUP(E103,VIP!$A$2:$O9710,8,FALSE)</f>
        <v>No</v>
      </c>
      <c r="K103" s="119" t="str">
        <f>VLOOKUP(E103,VIP!$A$2:$O13284,6,0)</f>
        <v>NO</v>
      </c>
      <c r="L103" s="143" t="s">
        <v>2481</v>
      </c>
      <c r="M103" s="117" t="s">
        <v>2458</v>
      </c>
      <c r="N103" s="117" t="s">
        <v>2465</v>
      </c>
      <c r="O103" s="150" t="s">
        <v>2467</v>
      </c>
      <c r="P103" s="137"/>
      <c r="Q103" s="153" t="s">
        <v>2481</v>
      </c>
    </row>
    <row r="104" spans="1:17" s="99" customFormat="1" ht="18" x14ac:dyDescent="0.25">
      <c r="A104" s="119" t="str">
        <f>VLOOKUP(E104,'LISTADO ATM'!$A$2:$C$900,3,0)</f>
        <v>DISTRITO NACIONAL</v>
      </c>
      <c r="B104" s="132" t="s">
        <v>2615</v>
      </c>
      <c r="C104" s="118">
        <v>44314.749560185184</v>
      </c>
      <c r="D104" s="118" t="s">
        <v>2182</v>
      </c>
      <c r="E104" s="120">
        <v>436</v>
      </c>
      <c r="F104" s="150" t="str">
        <f>VLOOKUP(E104,VIP!$A$2:$O12891,2,0)</f>
        <v>DRBR436</v>
      </c>
      <c r="G104" s="119" t="str">
        <f>VLOOKUP(E104,'LISTADO ATM'!$A$2:$B$899,2,0)</f>
        <v xml:space="preserve">ATM Autobanco Torre II </v>
      </c>
      <c r="H104" s="119" t="str">
        <f>VLOOKUP(E104,VIP!$A$2:$O17812,7,FALSE)</f>
        <v>Si</v>
      </c>
      <c r="I104" s="119" t="str">
        <f>VLOOKUP(E104,VIP!$A$2:$O9777,8,FALSE)</f>
        <v>Si</v>
      </c>
      <c r="J104" s="119" t="str">
        <f>VLOOKUP(E104,VIP!$A$2:$O9727,8,FALSE)</f>
        <v>Si</v>
      </c>
      <c r="K104" s="119" t="str">
        <f>VLOOKUP(E104,VIP!$A$2:$O13301,6,0)</f>
        <v>SI</v>
      </c>
      <c r="L104" s="143" t="s">
        <v>2481</v>
      </c>
      <c r="M104" s="117" t="s">
        <v>2458</v>
      </c>
      <c r="N104" s="117" t="s">
        <v>2465</v>
      </c>
      <c r="O104" s="150" t="s">
        <v>2467</v>
      </c>
      <c r="P104" s="137"/>
      <c r="Q104" s="153" t="s">
        <v>2481</v>
      </c>
    </row>
    <row r="105" spans="1:17" s="99" customFormat="1" ht="18" x14ac:dyDescent="0.25">
      <c r="A105" s="119" t="str">
        <f>VLOOKUP(E105,'LISTADO ATM'!$A$2:$C$900,3,0)</f>
        <v>DISTRITO NACIONAL</v>
      </c>
      <c r="B105" s="132" t="s">
        <v>2640</v>
      </c>
      <c r="C105" s="118">
        <v>44315.062002314815</v>
      </c>
      <c r="D105" s="118" t="s">
        <v>2182</v>
      </c>
      <c r="E105" s="120">
        <v>696</v>
      </c>
      <c r="F105" s="150" t="str">
        <f>VLOOKUP(E105,VIP!$A$2:$O12921,2,0)</f>
        <v>DRBR696</v>
      </c>
      <c r="G105" s="119" t="str">
        <f>VLOOKUP(E105,'LISTADO ATM'!$A$2:$B$899,2,0)</f>
        <v>ATM Olé Jacobo Majluta</v>
      </c>
      <c r="H105" s="119" t="str">
        <f>VLOOKUP(E105,VIP!$A$2:$O17842,7,FALSE)</f>
        <v>Si</v>
      </c>
      <c r="I105" s="119" t="str">
        <f>VLOOKUP(E105,VIP!$A$2:$O9807,8,FALSE)</f>
        <v>Si</v>
      </c>
      <c r="J105" s="119" t="str">
        <f>VLOOKUP(E105,VIP!$A$2:$O9757,8,FALSE)</f>
        <v>Si</v>
      </c>
      <c r="K105" s="119" t="str">
        <f>VLOOKUP(E105,VIP!$A$2:$O13331,6,0)</f>
        <v>NO</v>
      </c>
      <c r="L105" s="143" t="s">
        <v>2481</v>
      </c>
      <c r="M105" s="117" t="s">
        <v>2458</v>
      </c>
      <c r="N105" s="117" t="s">
        <v>2465</v>
      </c>
      <c r="O105" s="150" t="s">
        <v>2467</v>
      </c>
      <c r="P105" s="137"/>
      <c r="Q105" s="153" t="s">
        <v>2481</v>
      </c>
    </row>
    <row r="106" spans="1:17" s="99" customFormat="1" ht="18" x14ac:dyDescent="0.25">
      <c r="A106" s="119" t="str">
        <f>VLOOKUP(E106,'LISTADO ATM'!$A$2:$C$900,3,0)</f>
        <v>DISTRITO NACIONAL</v>
      </c>
      <c r="B106" s="132" t="s">
        <v>2655</v>
      </c>
      <c r="C106" s="118">
        <v>44315.31045138889</v>
      </c>
      <c r="D106" s="118" t="s">
        <v>2182</v>
      </c>
      <c r="E106" s="120">
        <v>539</v>
      </c>
      <c r="F106" s="150" t="str">
        <f>VLOOKUP(E106,VIP!$A$2:$O12929,2,0)</f>
        <v>DRBR539</v>
      </c>
      <c r="G106" s="119" t="str">
        <f>VLOOKUP(E106,'LISTADO ATM'!$A$2:$B$899,2,0)</f>
        <v>ATM S/M La Cadena Los Proceres</v>
      </c>
      <c r="H106" s="119" t="str">
        <f>VLOOKUP(E106,VIP!$A$2:$O17850,7,FALSE)</f>
        <v>Si</v>
      </c>
      <c r="I106" s="119" t="str">
        <f>VLOOKUP(E106,VIP!$A$2:$O9815,8,FALSE)</f>
        <v>Si</v>
      </c>
      <c r="J106" s="119" t="str">
        <f>VLOOKUP(E106,VIP!$A$2:$O9765,8,FALSE)</f>
        <v>Si</v>
      </c>
      <c r="K106" s="119" t="str">
        <f>VLOOKUP(E106,VIP!$A$2:$O13339,6,0)</f>
        <v>NO</v>
      </c>
      <c r="L106" s="143" t="s">
        <v>2481</v>
      </c>
      <c r="M106" s="117" t="s">
        <v>2458</v>
      </c>
      <c r="N106" s="117" t="s">
        <v>2499</v>
      </c>
      <c r="O106" s="150" t="s">
        <v>2467</v>
      </c>
      <c r="P106" s="137"/>
      <c r="Q106" s="153" t="s">
        <v>2481</v>
      </c>
    </row>
    <row r="107" spans="1:17" s="99" customFormat="1" ht="18" x14ac:dyDescent="0.25">
      <c r="A107" s="119" t="str">
        <f>VLOOKUP(E107,'LISTADO ATM'!$A$2:$C$900,3,0)</f>
        <v>ESTE</v>
      </c>
      <c r="B107" s="132" t="s">
        <v>2651</v>
      </c>
      <c r="C107" s="118">
        <v>44315.336516203701</v>
      </c>
      <c r="D107" s="118" t="s">
        <v>2182</v>
      </c>
      <c r="E107" s="120">
        <v>16</v>
      </c>
      <c r="F107" s="150" t="str">
        <f>VLOOKUP(E107,VIP!$A$2:$O12925,2,0)</f>
        <v>DRBR046</v>
      </c>
      <c r="G107" s="119" t="str">
        <f>VLOOKUP(E107,'LISTADO ATM'!$A$2:$B$899,2,0)</f>
        <v>ATM Estación Texaco Sabana de la Mar</v>
      </c>
      <c r="H107" s="119" t="str">
        <f>VLOOKUP(E107,VIP!$A$2:$O17846,7,FALSE)</f>
        <v>Si</v>
      </c>
      <c r="I107" s="119" t="str">
        <f>VLOOKUP(E107,VIP!$A$2:$O9811,8,FALSE)</f>
        <v>Si</v>
      </c>
      <c r="J107" s="119" t="str">
        <f>VLOOKUP(E107,VIP!$A$2:$O9761,8,FALSE)</f>
        <v>Si</v>
      </c>
      <c r="K107" s="119" t="str">
        <f>VLOOKUP(E107,VIP!$A$2:$O13335,6,0)</f>
        <v>NO</v>
      </c>
      <c r="L107" s="143" t="s">
        <v>2481</v>
      </c>
      <c r="M107" s="117" t="s">
        <v>2458</v>
      </c>
      <c r="N107" s="117" t="s">
        <v>2499</v>
      </c>
      <c r="O107" s="150" t="s">
        <v>2467</v>
      </c>
      <c r="P107" s="137"/>
      <c r="Q107" s="153" t="s">
        <v>2481</v>
      </c>
    </row>
    <row r="108" spans="1:17" s="99" customFormat="1" ht="18" x14ac:dyDescent="0.25">
      <c r="A108" s="119" t="str">
        <f>VLOOKUP(E108,'LISTADO ATM'!$A$2:$C$900,3,0)</f>
        <v>NORTE</v>
      </c>
      <c r="B108" s="132" t="s">
        <v>2663</v>
      </c>
      <c r="C108" s="118">
        <v>44315.424942129626</v>
      </c>
      <c r="D108" s="118" t="s">
        <v>2183</v>
      </c>
      <c r="E108" s="120">
        <v>853</v>
      </c>
      <c r="F108" s="150" t="str">
        <f>VLOOKUP(E108,VIP!$A$2:$O12919,2,0)</f>
        <v>DRBR853</v>
      </c>
      <c r="G108" s="119" t="str">
        <f>VLOOKUP(E108,'LISTADO ATM'!$A$2:$B$899,2,0)</f>
        <v xml:space="preserve">ATM Inversiones JF Group (Shell Canabacoa) </v>
      </c>
      <c r="H108" s="119" t="str">
        <f>VLOOKUP(E108,VIP!$A$2:$O17840,7,FALSE)</f>
        <v>Si</v>
      </c>
      <c r="I108" s="119" t="str">
        <f>VLOOKUP(E108,VIP!$A$2:$O9805,8,FALSE)</f>
        <v>Si</v>
      </c>
      <c r="J108" s="119" t="str">
        <f>VLOOKUP(E108,VIP!$A$2:$O9755,8,FALSE)</f>
        <v>Si</v>
      </c>
      <c r="K108" s="119" t="str">
        <f>VLOOKUP(E108,VIP!$A$2:$O13329,6,0)</f>
        <v>NO</v>
      </c>
      <c r="L108" s="143" t="s">
        <v>2481</v>
      </c>
      <c r="M108" s="117" t="s">
        <v>2458</v>
      </c>
      <c r="N108" s="117" t="s">
        <v>2465</v>
      </c>
      <c r="O108" s="150" t="s">
        <v>2494</v>
      </c>
      <c r="P108" s="137"/>
      <c r="Q108" s="153" t="s">
        <v>2481</v>
      </c>
    </row>
    <row r="109" spans="1:17" s="99" customFormat="1" ht="18" x14ac:dyDescent="0.25">
      <c r="A109" s="119" t="str">
        <f>VLOOKUP(E109,'LISTADO ATM'!$A$2:$C$900,3,0)</f>
        <v>SUR</v>
      </c>
      <c r="B109" s="132" t="s">
        <v>2664</v>
      </c>
      <c r="C109" s="118">
        <v>44315.422303240739</v>
      </c>
      <c r="D109" s="118" t="s">
        <v>2182</v>
      </c>
      <c r="E109" s="120">
        <v>751</v>
      </c>
      <c r="F109" s="150" t="str">
        <f>VLOOKUP(E109,VIP!$A$2:$O12920,2,0)</f>
        <v>DRBR751</v>
      </c>
      <c r="G109" s="119" t="str">
        <f>VLOOKUP(E109,'LISTADO ATM'!$A$2:$B$899,2,0)</f>
        <v>ATM Eco Petroleo Camilo</v>
      </c>
      <c r="H109" s="119" t="str">
        <f>VLOOKUP(E109,VIP!$A$2:$O17841,7,FALSE)</f>
        <v>N/A</v>
      </c>
      <c r="I109" s="119" t="str">
        <f>VLOOKUP(E109,VIP!$A$2:$O9806,8,FALSE)</f>
        <v>N/A</v>
      </c>
      <c r="J109" s="119" t="str">
        <f>VLOOKUP(E109,VIP!$A$2:$O9756,8,FALSE)</f>
        <v>N/A</v>
      </c>
      <c r="K109" s="119" t="str">
        <f>VLOOKUP(E109,VIP!$A$2:$O13330,6,0)</f>
        <v>N/A</v>
      </c>
      <c r="L109" s="143" t="s">
        <v>2481</v>
      </c>
      <c r="M109" s="117" t="s">
        <v>2458</v>
      </c>
      <c r="N109" s="117" t="s">
        <v>2465</v>
      </c>
      <c r="O109" s="150" t="s">
        <v>2467</v>
      </c>
      <c r="P109" s="137"/>
      <c r="Q109" s="153" t="s">
        <v>2481</v>
      </c>
    </row>
    <row r="110" spans="1:17" s="99" customFormat="1" ht="18" x14ac:dyDescent="0.25">
      <c r="A110" s="119" t="str">
        <f>VLOOKUP(E110,'LISTADO ATM'!$A$2:$C$900,3,0)</f>
        <v>NORTE</v>
      </c>
      <c r="B110" s="132" t="s">
        <v>2665</v>
      </c>
      <c r="C110" s="118">
        <v>44315.416747685187</v>
      </c>
      <c r="D110" s="118" t="s">
        <v>2183</v>
      </c>
      <c r="E110" s="120">
        <v>991</v>
      </c>
      <c r="F110" s="150" t="str">
        <f>VLOOKUP(E110,VIP!$A$2:$O12921,2,0)</f>
        <v>DRBR991</v>
      </c>
      <c r="G110" s="119" t="str">
        <f>VLOOKUP(E110,'LISTADO ATM'!$A$2:$B$899,2,0)</f>
        <v xml:space="preserve">ATM UNP Las Matas de Santa Cruz </v>
      </c>
      <c r="H110" s="119" t="str">
        <f>VLOOKUP(E110,VIP!$A$2:$O17842,7,FALSE)</f>
        <v>Si</v>
      </c>
      <c r="I110" s="119" t="str">
        <f>VLOOKUP(E110,VIP!$A$2:$O9807,8,FALSE)</f>
        <v>Si</v>
      </c>
      <c r="J110" s="119" t="str">
        <f>VLOOKUP(E110,VIP!$A$2:$O9757,8,FALSE)</f>
        <v>Si</v>
      </c>
      <c r="K110" s="119" t="str">
        <f>VLOOKUP(E110,VIP!$A$2:$O13331,6,0)</f>
        <v>NO</v>
      </c>
      <c r="L110" s="143" t="s">
        <v>2481</v>
      </c>
      <c r="M110" s="117" t="s">
        <v>2458</v>
      </c>
      <c r="N110" s="117" t="s">
        <v>2465</v>
      </c>
      <c r="O110" s="150" t="s">
        <v>2494</v>
      </c>
      <c r="P110" s="137"/>
      <c r="Q110" s="153" t="s">
        <v>2481</v>
      </c>
    </row>
    <row r="111" spans="1:17" s="99" customFormat="1" ht="18" x14ac:dyDescent="0.25">
      <c r="A111" s="119" t="str">
        <f>VLOOKUP(E111,'LISTADO ATM'!$A$2:$C$900,3,0)</f>
        <v>NORTE</v>
      </c>
      <c r="B111" s="132" t="s">
        <v>2670</v>
      </c>
      <c r="C111" s="118">
        <v>44315.390520833331</v>
      </c>
      <c r="D111" s="118" t="s">
        <v>2183</v>
      </c>
      <c r="E111" s="120">
        <v>95</v>
      </c>
      <c r="F111" s="150" t="str">
        <f>VLOOKUP(E111,VIP!$A$2:$O12926,2,0)</f>
        <v>DRBR095</v>
      </c>
      <c r="G111" s="119" t="str">
        <f>VLOOKUP(E111,'LISTADO ATM'!$A$2:$B$899,2,0)</f>
        <v xml:space="preserve">ATM Oficina Tenares </v>
      </c>
      <c r="H111" s="119" t="str">
        <f>VLOOKUP(E111,VIP!$A$2:$O17847,7,FALSE)</f>
        <v>Si</v>
      </c>
      <c r="I111" s="119" t="str">
        <f>VLOOKUP(E111,VIP!$A$2:$O9812,8,FALSE)</f>
        <v>Si</v>
      </c>
      <c r="J111" s="119" t="str">
        <f>VLOOKUP(E111,VIP!$A$2:$O9762,8,FALSE)</f>
        <v>Si</v>
      </c>
      <c r="K111" s="119" t="str">
        <f>VLOOKUP(E111,VIP!$A$2:$O13336,6,0)</f>
        <v>SI</v>
      </c>
      <c r="L111" s="143" t="s">
        <v>2481</v>
      </c>
      <c r="M111" s="117" t="s">
        <v>2458</v>
      </c>
      <c r="N111" s="117" t="s">
        <v>2465</v>
      </c>
      <c r="O111" s="150" t="s">
        <v>2686</v>
      </c>
      <c r="P111" s="137"/>
      <c r="Q111" s="153" t="s">
        <v>2481</v>
      </c>
    </row>
    <row r="112" spans="1:17" s="99" customFormat="1" ht="18" x14ac:dyDescent="0.25">
      <c r="A112" s="119" t="str">
        <f>VLOOKUP(E112,'LISTADO ATM'!$A$2:$C$900,3,0)</f>
        <v>DISTRITO NACIONAL</v>
      </c>
      <c r="B112" s="132" t="s">
        <v>2646</v>
      </c>
      <c r="C112" s="118">
        <v>44315.344583333332</v>
      </c>
      <c r="D112" s="118" t="s">
        <v>2182</v>
      </c>
      <c r="E112" s="120">
        <v>900</v>
      </c>
      <c r="F112" s="150" t="str">
        <f>VLOOKUP(E112,VIP!$A$2:$O12920,2,0)</f>
        <v>DRBR900</v>
      </c>
      <c r="G112" s="119" t="str">
        <f>VLOOKUP(E112,'LISTADO ATM'!$A$2:$B$899,2,0)</f>
        <v xml:space="preserve">ATM UNP Merca Santo Domingo </v>
      </c>
      <c r="H112" s="119" t="str">
        <f>VLOOKUP(E112,VIP!$A$2:$O17841,7,FALSE)</f>
        <v>Si</v>
      </c>
      <c r="I112" s="119" t="str">
        <f>VLOOKUP(E112,VIP!$A$2:$O9806,8,FALSE)</f>
        <v>Si</v>
      </c>
      <c r="J112" s="119" t="str">
        <f>VLOOKUP(E112,VIP!$A$2:$O9756,8,FALSE)</f>
        <v>Si</v>
      </c>
      <c r="K112" s="119" t="str">
        <f>VLOOKUP(E112,VIP!$A$2:$O13330,6,0)</f>
        <v>NO</v>
      </c>
      <c r="L112" s="143" t="s">
        <v>2660</v>
      </c>
      <c r="M112" s="117" t="s">
        <v>2458</v>
      </c>
      <c r="N112" s="117" t="s">
        <v>2499</v>
      </c>
      <c r="O112" s="150" t="s">
        <v>2467</v>
      </c>
      <c r="P112" s="137"/>
      <c r="Q112" s="153" t="s">
        <v>2660</v>
      </c>
    </row>
  </sheetData>
  <autoFilter ref="A4:Q4">
    <sortState ref="A5:Q11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7 E113:E1048576">
    <cfRule type="duplicateValues" dxfId="74" priority="5"/>
  </conditionalFormatting>
  <conditionalFormatting sqref="E88:E109">
    <cfRule type="duplicateValues" dxfId="73" priority="4"/>
  </conditionalFormatting>
  <conditionalFormatting sqref="B1:B109 B113:B1048576">
    <cfRule type="duplicateValues" dxfId="72" priority="3"/>
  </conditionalFormatting>
  <conditionalFormatting sqref="E110:E112">
    <cfRule type="duplicateValues" dxfId="1" priority="2"/>
  </conditionalFormatting>
  <conditionalFormatting sqref="B110:B11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1" zoomScaleNormal="100" workbookViewId="0">
      <selection activeCell="B87" sqref="B87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8" t="s">
        <v>2151</v>
      </c>
      <c r="B1" s="179"/>
      <c r="C1" s="179"/>
      <c r="D1" s="179"/>
      <c r="E1" s="180"/>
    </row>
    <row r="2" spans="1:5" ht="25.5" x14ac:dyDescent="0.25">
      <c r="A2" s="181" t="s">
        <v>2463</v>
      </c>
      <c r="B2" s="182"/>
      <c r="C2" s="182"/>
      <c r="D2" s="182"/>
      <c r="E2" s="18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VLOOKUP(B9,'[1]LISTADO ATM'!$A$2:$C$821,3,0)</f>
        <v>DISTRITO NACIONAL</v>
      </c>
      <c r="B9" s="122">
        <v>735</v>
      </c>
      <c r="C9" s="122" t="str">
        <f>VLOOKUP(B9,'[1]LISTADO ATM'!$A$2:$B$821,2,0)</f>
        <v xml:space="preserve">ATM Oficina Independencia II  </v>
      </c>
      <c r="D9" s="123" t="s">
        <v>2695</v>
      </c>
      <c r="E9" s="132">
        <v>3335869407</v>
      </c>
    </row>
    <row r="10" spans="1:5" ht="18" x14ac:dyDescent="0.25">
      <c r="A10" s="141" t="str">
        <f>VLOOKUP(B10,'[1]LISTADO ATM'!$A$2:$C$821,3,0)</f>
        <v>ESTE</v>
      </c>
      <c r="B10" s="122">
        <v>293</v>
      </c>
      <c r="C10" s="122" t="str">
        <f>VLOOKUP(B10,'[1]LISTADO ATM'!$A$2:$B$821,2,0)</f>
        <v xml:space="preserve">ATM S/M Nueva Visión (San Pedro) </v>
      </c>
      <c r="D10" s="123" t="s">
        <v>2695</v>
      </c>
      <c r="E10" s="132">
        <v>3335869304</v>
      </c>
    </row>
    <row r="11" spans="1:5" ht="18" x14ac:dyDescent="0.25">
      <c r="A11" s="141" t="str">
        <f>VLOOKUP(B11,'[1]LISTADO ATM'!$A$2:$C$821,3,0)</f>
        <v>DISTRITO NACIONAL</v>
      </c>
      <c r="B11" s="122">
        <v>629</v>
      </c>
      <c r="C11" s="122" t="str">
        <f>VLOOKUP(B11,'[1]LISTADO ATM'!$A$2:$B$821,2,0)</f>
        <v xml:space="preserve">ATM Oficina Americana Independencia I </v>
      </c>
      <c r="D11" s="123" t="s">
        <v>2695</v>
      </c>
      <c r="E11" s="132" t="s">
        <v>2624</v>
      </c>
    </row>
    <row r="12" spans="1:5" ht="18.75" thickBot="1" x14ac:dyDescent="0.3">
      <c r="A12" s="103" t="s">
        <v>2488</v>
      </c>
      <c r="B12" s="144">
        <f>COUNT(B9:B11)</f>
        <v>3</v>
      </c>
      <c r="C12" s="172"/>
      <c r="D12" s="173"/>
      <c r="E12" s="174"/>
    </row>
    <row r="13" spans="1:5" x14ac:dyDescent="0.25">
      <c r="B13" s="105"/>
      <c r="E13" s="105"/>
    </row>
    <row r="14" spans="1:5" ht="18" x14ac:dyDescent="0.25">
      <c r="A14" s="175" t="s">
        <v>2489</v>
      </c>
      <c r="B14" s="176"/>
      <c r="C14" s="176"/>
      <c r="D14" s="176"/>
      <c r="E14" s="177"/>
    </row>
    <row r="15" spans="1:5" ht="18" x14ac:dyDescent="0.25">
      <c r="A15" s="102" t="s">
        <v>15</v>
      </c>
      <c r="B15" s="102" t="s">
        <v>2419</v>
      </c>
      <c r="C15" s="102" t="s">
        <v>46</v>
      </c>
      <c r="D15" s="102" t="s">
        <v>2422</v>
      </c>
      <c r="E15" s="111" t="s">
        <v>2420</v>
      </c>
    </row>
    <row r="16" spans="1:5" ht="18" x14ac:dyDescent="0.25">
      <c r="A16" s="100" t="e">
        <f>VLOOKUP(B16,'[1]LISTADO ATM'!$A$2:$C$821,3,0)</f>
        <v>#N/A</v>
      </c>
      <c r="B16" s="122"/>
      <c r="C16" s="114" t="e">
        <f>VLOOKUP(B16,'[1]LISTADO ATM'!$A$2:$B$821,2,0)</f>
        <v>#N/A</v>
      </c>
      <c r="D16" s="123"/>
      <c r="E16" s="132"/>
    </row>
    <row r="17" spans="1:5" ht="18.75" thickBot="1" x14ac:dyDescent="0.3">
      <c r="A17" s="103" t="s">
        <v>2488</v>
      </c>
      <c r="B17" s="144">
        <f>COUNT(#REF!)</f>
        <v>0</v>
      </c>
      <c r="C17" s="164"/>
      <c r="D17" s="165"/>
      <c r="E17" s="166"/>
    </row>
    <row r="18" spans="1:5" ht="15.75" thickBot="1" x14ac:dyDescent="0.3">
      <c r="B18" s="105"/>
      <c r="E18" s="105"/>
    </row>
    <row r="19" spans="1:5" ht="18.75" thickBot="1" x14ac:dyDescent="0.3">
      <c r="A19" s="159" t="s">
        <v>2490</v>
      </c>
      <c r="B19" s="160"/>
      <c r="C19" s="160"/>
      <c r="D19" s="160"/>
      <c r="E19" s="161"/>
    </row>
    <row r="20" spans="1:5" ht="18" x14ac:dyDescent="0.25">
      <c r="A20" s="102" t="s">
        <v>15</v>
      </c>
      <c r="B20" s="102" t="s">
        <v>2419</v>
      </c>
      <c r="C20" s="102" t="s">
        <v>46</v>
      </c>
      <c r="D20" s="102" t="s">
        <v>2422</v>
      </c>
      <c r="E20" s="111" t="s">
        <v>2420</v>
      </c>
    </row>
    <row r="21" spans="1:5" ht="18" x14ac:dyDescent="0.25">
      <c r="A21" s="141" t="str">
        <f>VLOOKUP(B21,'[1]LISTADO ATM'!$A$2:$C$821,3,0)</f>
        <v>DISTRITO NACIONAL</v>
      </c>
      <c r="B21" s="122">
        <v>486</v>
      </c>
      <c r="C21" s="122" t="str">
        <f>VLOOKUP(B21,'[1]LISTADO ATM'!$A$2:$B$821,2,0)</f>
        <v xml:space="preserve">ATM Olé La Caleta </v>
      </c>
      <c r="D21" s="124" t="s">
        <v>2444</v>
      </c>
      <c r="E21" s="132" t="s">
        <v>2579</v>
      </c>
    </row>
    <row r="22" spans="1:5" ht="18" x14ac:dyDescent="0.25">
      <c r="A22" s="141" t="str">
        <f>VLOOKUP(B22,'[1]LISTADO ATM'!$A$2:$C$821,3,0)</f>
        <v>SUR</v>
      </c>
      <c r="B22" s="122">
        <v>403</v>
      </c>
      <c r="C22" s="122" t="str">
        <f>VLOOKUP(B22,'[1]LISTADO ATM'!$A$2:$B$821,2,0)</f>
        <v xml:space="preserve">ATM Oficina Vicente Noble </v>
      </c>
      <c r="D22" s="124" t="s">
        <v>2444</v>
      </c>
      <c r="E22" s="132" t="s">
        <v>2587</v>
      </c>
    </row>
    <row r="23" spans="1:5" ht="18" x14ac:dyDescent="0.25">
      <c r="A23" s="141" t="str">
        <f>VLOOKUP(B23,'[1]LISTADO ATM'!$A$2:$C$821,3,0)</f>
        <v>SUR</v>
      </c>
      <c r="B23" s="122">
        <v>249</v>
      </c>
      <c r="C23" s="122" t="str">
        <f>VLOOKUP(B23,'[1]LISTADO ATM'!$A$2:$B$821,2,0)</f>
        <v xml:space="preserve">ATM Banco Agrícola Neiba </v>
      </c>
      <c r="D23" s="124" t="s">
        <v>2444</v>
      </c>
      <c r="E23" s="132" t="s">
        <v>2589</v>
      </c>
    </row>
    <row r="24" spans="1:5" ht="18" x14ac:dyDescent="0.25">
      <c r="A24" s="141" t="str">
        <f>VLOOKUP(B24,'[1]LISTADO ATM'!$A$2:$C$821,3,0)</f>
        <v>ESTE</v>
      </c>
      <c r="B24" s="122">
        <v>963</v>
      </c>
      <c r="C24" s="122" t="str">
        <f>VLOOKUP(B24,'[1]LISTADO ATM'!$A$2:$B$821,2,0)</f>
        <v xml:space="preserve">ATM Multiplaza La Romana </v>
      </c>
      <c r="D24" s="124" t="s">
        <v>2444</v>
      </c>
      <c r="E24" s="132" t="s">
        <v>2623</v>
      </c>
    </row>
    <row r="25" spans="1:5" ht="18" x14ac:dyDescent="0.25">
      <c r="A25" s="141" t="str">
        <f>VLOOKUP(B25,'[1]LISTADO ATM'!$A$2:$C$821,3,0)</f>
        <v>DISTRITO NACIONAL</v>
      </c>
      <c r="B25" s="122">
        <v>162</v>
      </c>
      <c r="C25" s="122" t="str">
        <f>VLOOKUP(B25,'[1]LISTADO ATM'!$A$2:$B$821,2,0)</f>
        <v xml:space="preserve">ATM Oficina Tiradentes I </v>
      </c>
      <c r="D25" s="124" t="s">
        <v>2444</v>
      </c>
      <c r="E25" s="132" t="s">
        <v>2620</v>
      </c>
    </row>
    <row r="26" spans="1:5" ht="18" x14ac:dyDescent="0.25">
      <c r="A26" s="141" t="str">
        <f>VLOOKUP(B26,'[1]LISTADO ATM'!$A$2:$C$821,3,0)</f>
        <v>DISTRITO NACIONAL</v>
      </c>
      <c r="B26" s="122">
        <v>441</v>
      </c>
      <c r="C26" s="122" t="str">
        <f>VLOOKUP(B26,'[1]LISTADO ATM'!$A$2:$B$821,2,0)</f>
        <v>ATM Estacion de Servicio Romulo Betancour</v>
      </c>
      <c r="D26" s="124" t="s">
        <v>2444</v>
      </c>
      <c r="E26" s="132" t="s">
        <v>2619</v>
      </c>
    </row>
    <row r="27" spans="1:5" ht="18" x14ac:dyDescent="0.25">
      <c r="A27" s="141" t="str">
        <f>VLOOKUP(B27,'[1]LISTADO ATM'!$A$2:$C$821,3,0)</f>
        <v>NORTE</v>
      </c>
      <c r="B27" s="122">
        <v>809</v>
      </c>
      <c r="C27" s="122" t="str">
        <f>VLOOKUP(B27,'[1]LISTADO ATM'!$A$2:$B$821,2,0)</f>
        <v>ATM Yoma (Cotuí)</v>
      </c>
      <c r="D27" s="124" t="s">
        <v>2444</v>
      </c>
      <c r="E27" s="132">
        <v>3335869255</v>
      </c>
    </row>
    <row r="28" spans="1:5" ht="18" x14ac:dyDescent="0.25">
      <c r="A28" s="141" t="str">
        <f>VLOOKUP(B28,'[1]LISTADO ATM'!$A$2:$C$821,3,0)</f>
        <v>ESTE</v>
      </c>
      <c r="B28" s="122">
        <v>429</v>
      </c>
      <c r="C28" s="122" t="str">
        <f>VLOOKUP(B28,'[1]LISTADO ATM'!$A$2:$B$821,2,0)</f>
        <v xml:space="preserve">ATM Oficina Jumbo La Romana </v>
      </c>
      <c r="D28" s="124" t="s">
        <v>2444</v>
      </c>
      <c r="E28" s="132">
        <v>3335869297</v>
      </c>
    </row>
    <row r="29" spans="1:5" ht="18" x14ac:dyDescent="0.25">
      <c r="A29" s="141" t="str">
        <f>VLOOKUP(B29,'[1]LISTADO ATM'!$A$2:$C$821,3,0)</f>
        <v>SUR</v>
      </c>
      <c r="B29" s="122">
        <v>342</v>
      </c>
      <c r="C29" s="122" t="str">
        <f>VLOOKUP(B29,'[1]LISTADO ATM'!$A$2:$B$821,2,0)</f>
        <v>ATM Oficina Obras Públicas Azua</v>
      </c>
      <c r="D29" s="124" t="s">
        <v>2444</v>
      </c>
      <c r="E29" s="132" t="s">
        <v>2661</v>
      </c>
    </row>
    <row r="30" spans="1:5" ht="18" x14ac:dyDescent="0.25">
      <c r="A30" s="141" t="str">
        <f>VLOOKUP(B30,'[1]LISTADO ATM'!$A$2:$C$821,3,0)</f>
        <v>SUR</v>
      </c>
      <c r="B30" s="122">
        <v>615</v>
      </c>
      <c r="C30" s="122" t="str">
        <f>VLOOKUP(B30,'[1]LISTADO ATM'!$A$2:$B$821,2,0)</f>
        <v xml:space="preserve">ATM Estación Sunix Cabral (Barahona) </v>
      </c>
      <c r="D30" s="124" t="s">
        <v>2444</v>
      </c>
      <c r="E30" s="132">
        <v>3335869370</v>
      </c>
    </row>
    <row r="31" spans="1:5" ht="18" x14ac:dyDescent="0.25">
      <c r="A31" s="141" t="str">
        <f>VLOOKUP(B31,'[1]LISTADO ATM'!$A$2:$C$821,3,0)</f>
        <v>DISTRITO NACIONAL</v>
      </c>
      <c r="B31" s="122">
        <v>931</v>
      </c>
      <c r="C31" s="122" t="str">
        <f>VLOOKUP(B31,'[1]LISTADO ATM'!$A$2:$B$821,2,0)</f>
        <v xml:space="preserve">ATM Autobanco Luperón I </v>
      </c>
      <c r="D31" s="124" t="s">
        <v>2444</v>
      </c>
      <c r="E31" s="132">
        <v>3335869399</v>
      </c>
    </row>
    <row r="32" spans="1:5" ht="18" x14ac:dyDescent="0.25">
      <c r="A32" s="141" t="str">
        <f>VLOOKUP(B32,'[1]LISTADO ATM'!$A$2:$C$821,3,0)</f>
        <v>DISTRITO NACIONAL</v>
      </c>
      <c r="B32" s="122">
        <v>971</v>
      </c>
      <c r="C32" s="122" t="str">
        <f>VLOOKUP(B32,'[1]LISTADO ATM'!$A$2:$B$821,2,0)</f>
        <v xml:space="preserve">ATM Club Banreservas I </v>
      </c>
      <c r="D32" s="124" t="s">
        <v>2444</v>
      </c>
      <c r="E32" s="132">
        <v>3335869414</v>
      </c>
    </row>
    <row r="33" spans="1:5" ht="18" x14ac:dyDescent="0.25">
      <c r="A33" s="141" t="str">
        <f>VLOOKUP(B33,'[1]LISTADO ATM'!$A$2:$C$821,3,0)</f>
        <v>DISTRITO NACIONAL</v>
      </c>
      <c r="B33" s="122">
        <v>165</v>
      </c>
      <c r="C33" s="122" t="str">
        <f>VLOOKUP(B33,'[1]LISTADO ATM'!$A$2:$B$821,2,0)</f>
        <v>ATM Autoservicio Megacentro</v>
      </c>
      <c r="D33" s="124" t="s">
        <v>2444</v>
      </c>
      <c r="E33" s="132">
        <v>3335869438</v>
      </c>
    </row>
    <row r="34" spans="1:5" ht="18" x14ac:dyDescent="0.25">
      <c r="A34" s="141" t="str">
        <f>VLOOKUP(B34,'[1]LISTADO ATM'!$A$2:$C$821,3,0)</f>
        <v>SUR</v>
      </c>
      <c r="B34" s="122">
        <v>45</v>
      </c>
      <c r="C34" s="122" t="str">
        <f>VLOOKUP(B34,'[1]LISTADO ATM'!$A$2:$B$821,2,0)</f>
        <v xml:space="preserve">ATM Oficina Tamayo </v>
      </c>
      <c r="D34" s="124" t="s">
        <v>2444</v>
      </c>
      <c r="E34" s="132" t="s">
        <v>2696</v>
      </c>
    </row>
    <row r="35" spans="1:5" ht="18" x14ac:dyDescent="0.25">
      <c r="A35" s="141" t="str">
        <f>VLOOKUP(B35,'[1]LISTADO ATM'!$A$2:$C$821,3,0)</f>
        <v>ESTE</v>
      </c>
      <c r="B35" s="122">
        <v>480</v>
      </c>
      <c r="C35" s="122" t="str">
        <f>VLOOKUP(B35,'[1]LISTADO ATM'!$A$2:$B$821,2,0)</f>
        <v>ATM UNP Farmaconal Higuey</v>
      </c>
      <c r="D35" s="124" t="s">
        <v>2444</v>
      </c>
      <c r="E35" s="132">
        <v>3335869450</v>
      </c>
    </row>
    <row r="36" spans="1:5" ht="18" x14ac:dyDescent="0.25">
      <c r="A36" s="141" t="str">
        <f>VLOOKUP(B36,'[1]LISTADO ATM'!$A$2:$C$821,3,0)</f>
        <v>DISTRITO NACIONAL</v>
      </c>
      <c r="B36" s="122">
        <v>414</v>
      </c>
      <c r="C36" s="122" t="str">
        <f>VLOOKUP(B36,'[1]LISTADO ATM'!$A$2:$B$821,2,0)</f>
        <v>ATM Villa Francisca II</v>
      </c>
      <c r="D36" s="124" t="s">
        <v>2444</v>
      </c>
      <c r="E36" s="132">
        <v>3335869496</v>
      </c>
    </row>
    <row r="37" spans="1:5" ht="18" x14ac:dyDescent="0.25">
      <c r="A37" s="141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94"/>
    </row>
    <row r="38" spans="1:5" ht="18" x14ac:dyDescent="0.25">
      <c r="A38" s="141" t="e">
        <f>VLOOKUP(B38,'[1]LISTADO ATM'!$A$2:$C$821,3,0)</f>
        <v>#N/A</v>
      </c>
      <c r="B38" s="122"/>
      <c r="C38" s="122" t="e">
        <f>VLOOKUP(B38,'[1]LISTADO ATM'!$A$2:$B$821,2,0)</f>
        <v>#N/A</v>
      </c>
      <c r="D38" s="124" t="s">
        <v>2444</v>
      </c>
      <c r="E38" s="194"/>
    </row>
    <row r="39" spans="1:5" ht="18" x14ac:dyDescent="0.25">
      <c r="A39" s="141" t="e">
        <f>VLOOKUP(B39,'[1]LISTADO ATM'!$A$2:$C$821,3,0)</f>
        <v>#N/A</v>
      </c>
      <c r="B39" s="122"/>
      <c r="C39" s="122" t="e">
        <f>VLOOKUP(B39,'[1]LISTADO ATM'!$A$2:$B$821,2,0)</f>
        <v>#N/A</v>
      </c>
      <c r="D39" s="124" t="s">
        <v>2444</v>
      </c>
      <c r="E39" s="194"/>
    </row>
    <row r="40" spans="1:5" ht="18" x14ac:dyDescent="0.25">
      <c r="A40" s="141" t="e">
        <f>VLOOKUP(B40,'[1]LISTADO ATM'!$A$2:$C$821,3,0)</f>
        <v>#N/A</v>
      </c>
      <c r="B40" s="122"/>
      <c r="C40" s="122" t="e">
        <f>VLOOKUP(B40,'[1]LISTADO ATM'!$A$2:$B$821,2,0)</f>
        <v>#N/A</v>
      </c>
      <c r="D40" s="124" t="s">
        <v>2444</v>
      </c>
      <c r="E40" s="194"/>
    </row>
    <row r="41" spans="1:5" ht="18" x14ac:dyDescent="0.25">
      <c r="A41" s="141" t="e">
        <f>VLOOKUP(B41,'[1]LISTADO ATM'!$A$2:$C$821,3,0)</f>
        <v>#N/A</v>
      </c>
      <c r="B41" s="122"/>
      <c r="C41" s="122" t="e">
        <f>VLOOKUP(B41,'[1]LISTADO ATM'!$A$2:$B$821,2,0)</f>
        <v>#N/A</v>
      </c>
      <c r="D41" s="124" t="s">
        <v>2444</v>
      </c>
      <c r="E41" s="194"/>
    </row>
    <row r="42" spans="1:5" ht="18.75" thickBot="1" x14ac:dyDescent="0.3">
      <c r="A42" s="142" t="s">
        <v>2488</v>
      </c>
      <c r="B42" s="144">
        <f>COUNT(B21:B41)</f>
        <v>16</v>
      </c>
      <c r="C42" s="113"/>
      <c r="D42" s="113"/>
      <c r="E42" s="113"/>
    </row>
    <row r="43" spans="1:5" ht="15.75" thickBot="1" x14ac:dyDescent="0.3">
      <c r="B43" s="105"/>
      <c r="E43" s="105"/>
    </row>
    <row r="44" spans="1:5" ht="18.75" thickBot="1" x14ac:dyDescent="0.3">
      <c r="A44" s="159" t="s">
        <v>2569</v>
      </c>
      <c r="B44" s="160"/>
      <c r="C44" s="160"/>
      <c r="D44" s="160"/>
      <c r="E44" s="161"/>
    </row>
    <row r="45" spans="1:5" ht="18" x14ac:dyDescent="0.25">
      <c r="A45" s="102" t="s">
        <v>15</v>
      </c>
      <c r="B45" s="102" t="s">
        <v>2419</v>
      </c>
      <c r="C45" s="102" t="s">
        <v>46</v>
      </c>
      <c r="D45" s="102" t="s">
        <v>2422</v>
      </c>
      <c r="E45" s="111" t="s">
        <v>2420</v>
      </c>
    </row>
    <row r="46" spans="1:5" ht="18" x14ac:dyDescent="0.25">
      <c r="A46" s="100" t="str">
        <f>VLOOKUP(B46,'[1]LISTADO ATM'!$A$2:$C$821,3,0)</f>
        <v>DISTRITO NACIONAL</v>
      </c>
      <c r="B46" s="122">
        <v>577</v>
      </c>
      <c r="C46" s="122" t="str">
        <f>VLOOKUP(B46,'[1]LISTADO ATM'!$A$2:$B$821,2,0)</f>
        <v xml:space="preserve">ATM Olé Ave. Duarte </v>
      </c>
      <c r="D46" s="114" t="s">
        <v>2515</v>
      </c>
      <c r="E46" s="132" t="s">
        <v>2583</v>
      </c>
    </row>
    <row r="47" spans="1:5" ht="18" x14ac:dyDescent="0.25">
      <c r="A47" s="141" t="str">
        <f>VLOOKUP(B47,'[1]LISTADO ATM'!$A$2:$C$821,3,0)</f>
        <v>DISTRITO NACIONAL</v>
      </c>
      <c r="B47" s="122">
        <v>567</v>
      </c>
      <c r="C47" s="122" t="str">
        <f>VLOOKUP(B47,'[1]LISTADO ATM'!$A$2:$B$821,2,0)</f>
        <v xml:space="preserve">ATM Oficina Máximo Gómez </v>
      </c>
      <c r="D47" s="114" t="s">
        <v>2515</v>
      </c>
      <c r="E47" s="132" t="s">
        <v>2621</v>
      </c>
    </row>
    <row r="48" spans="1:5" ht="18" x14ac:dyDescent="0.25">
      <c r="A48" s="141" t="str">
        <f>VLOOKUP(B48,'[1]LISTADO ATM'!$A$2:$C$821,3,0)</f>
        <v>SUR</v>
      </c>
      <c r="B48" s="122">
        <v>831</v>
      </c>
      <c r="C48" s="122" t="str">
        <f>VLOOKUP(B48,'[1]LISTADO ATM'!$A$2:$B$821,2,0)</f>
        <v xml:space="preserve">ATM Politécnico Loyola San Cristóbal </v>
      </c>
      <c r="D48" s="114" t="s">
        <v>2515</v>
      </c>
      <c r="E48" s="132" t="s">
        <v>2622</v>
      </c>
    </row>
    <row r="49" spans="1:5" ht="18" x14ac:dyDescent="0.25">
      <c r="A49" s="100" t="str">
        <f>VLOOKUP(B49,'[1]LISTADO ATM'!$A$2:$C$821,3,0)</f>
        <v>DISTRITO NACIONAL</v>
      </c>
      <c r="B49" s="122">
        <v>578</v>
      </c>
      <c r="C49" s="122" t="str">
        <f>VLOOKUP(B49,'[1]LISTADO ATM'!$A$2:$B$821,2,0)</f>
        <v xml:space="preserve">ATM Procuraduría General de la República </v>
      </c>
      <c r="D49" s="114" t="s">
        <v>2515</v>
      </c>
      <c r="E49" s="132" t="s">
        <v>2597</v>
      </c>
    </row>
    <row r="50" spans="1:5" ht="18" x14ac:dyDescent="0.25">
      <c r="A50" s="100" t="str">
        <f>VLOOKUP(B50,'[1]LISTADO ATM'!$A$2:$C$821,3,0)</f>
        <v>DISTRITO NACIONAL</v>
      </c>
      <c r="B50" s="122">
        <v>240</v>
      </c>
      <c r="C50" s="122" t="str">
        <f>VLOOKUP(B50,'[1]LISTADO ATM'!$A$2:$B$821,2,0)</f>
        <v xml:space="preserve">ATM Oficina Carrefour I </v>
      </c>
      <c r="D50" s="114" t="s">
        <v>2515</v>
      </c>
      <c r="E50" s="132" t="s">
        <v>2596</v>
      </c>
    </row>
    <row r="51" spans="1:5" ht="18" x14ac:dyDescent="0.25">
      <c r="A51" s="100" t="str">
        <f>VLOOKUP(B51,'[1]LISTADO ATM'!$A$2:$C$821,3,0)</f>
        <v>DISTRITO NACIONAL</v>
      </c>
      <c r="B51" s="122">
        <v>909</v>
      </c>
      <c r="C51" s="122" t="str">
        <f>VLOOKUP(B51,'[1]LISTADO ATM'!$A$2:$B$821,2,0)</f>
        <v xml:space="preserve">ATM UNP UASD </v>
      </c>
      <c r="D51" s="114" t="s">
        <v>2515</v>
      </c>
      <c r="E51" s="132" t="s">
        <v>2595</v>
      </c>
    </row>
    <row r="52" spans="1:5" ht="18" x14ac:dyDescent="0.25">
      <c r="A52" s="100" t="str">
        <f>VLOOKUP(B52,'[1]LISTADO ATM'!$A$2:$C$821,3,0)</f>
        <v>SUR</v>
      </c>
      <c r="B52" s="122">
        <v>537</v>
      </c>
      <c r="C52" s="122" t="str">
        <f>VLOOKUP(B52,'[1]LISTADO ATM'!$A$2:$B$821,2,0)</f>
        <v xml:space="preserve">ATM Estación Texaco Enriquillo (Barahona) </v>
      </c>
      <c r="D52" s="114" t="s">
        <v>2515</v>
      </c>
      <c r="E52" s="132" t="s">
        <v>2594</v>
      </c>
    </row>
    <row r="53" spans="1:5" ht="18" x14ac:dyDescent="0.25">
      <c r="A53" s="100" t="str">
        <f>VLOOKUP(B53,'[1]LISTADO ATM'!$A$2:$C$821,3,0)</f>
        <v>DISTRITO NACIONAL</v>
      </c>
      <c r="B53" s="122">
        <v>542</v>
      </c>
      <c r="C53" s="122" t="str">
        <f>VLOOKUP(B53,'[1]LISTADO ATM'!$A$2:$B$821,2,0)</f>
        <v>ATM S/M la Cadena Carretera Mella</v>
      </c>
      <c r="D53" s="114" t="s">
        <v>2515</v>
      </c>
      <c r="E53" s="132" t="s">
        <v>2593</v>
      </c>
    </row>
    <row r="54" spans="1:5" ht="18" x14ac:dyDescent="0.25">
      <c r="A54" s="100" t="str">
        <f>VLOOKUP(B54,'[1]LISTADO ATM'!$A$2:$C$821,3,0)</f>
        <v>NORTE</v>
      </c>
      <c r="B54" s="122">
        <v>752</v>
      </c>
      <c r="C54" s="122" t="str">
        <f>VLOOKUP(B54,'[1]LISTADO ATM'!$A$2:$B$821,2,0)</f>
        <v xml:space="preserve">ATM UNP Las Carolinas (La Vega) </v>
      </c>
      <c r="D54" s="114" t="s">
        <v>2515</v>
      </c>
      <c r="E54" s="132" t="s">
        <v>2611</v>
      </c>
    </row>
    <row r="55" spans="1:5" ht="18" x14ac:dyDescent="0.25">
      <c r="A55" s="100" t="str">
        <f>VLOOKUP(B55,'[1]LISTADO ATM'!$A$2:$C$821,3,0)</f>
        <v>DISTRITO NACIONAL</v>
      </c>
      <c r="B55" s="122">
        <v>678</v>
      </c>
      <c r="C55" s="122" t="str">
        <f>VLOOKUP(B55,'[1]LISTADO ATM'!$A$2:$B$821,2,0)</f>
        <v>ATM Eco Petroleo San Isidro</v>
      </c>
      <c r="D55" s="114" t="s">
        <v>2515</v>
      </c>
      <c r="E55" s="132" t="s">
        <v>2610</v>
      </c>
    </row>
    <row r="56" spans="1:5" ht="18" x14ac:dyDescent="0.25">
      <c r="A56" s="100" t="str">
        <f>VLOOKUP(B10,'[1]LISTADO ATM'!$A$2:$C$821,3,0)</f>
        <v>ESTE</v>
      </c>
      <c r="B56" s="195">
        <v>873</v>
      </c>
      <c r="C56" s="122" t="str">
        <f>VLOOKUP(B10,'[1]LISTADO ATM'!$A$2:$B$821,2,0)</f>
        <v xml:space="preserve">ATM S/M Nueva Visión (San Pedro) </v>
      </c>
      <c r="D56" s="114" t="s">
        <v>2515</v>
      </c>
      <c r="E56" s="132">
        <v>3335869340</v>
      </c>
    </row>
    <row r="57" spans="1:5" ht="18" x14ac:dyDescent="0.25">
      <c r="A57" s="100" t="str">
        <f>VLOOKUP(B57,'[1]LISTADO ATM'!$A$2:$C$821,3,0)</f>
        <v>DISTRITO NACIONAL</v>
      </c>
      <c r="B57" s="196">
        <v>389</v>
      </c>
      <c r="C57" s="122" t="str">
        <f>VLOOKUP(B57,'[1]LISTADO ATM'!$A$2:$B$821,2,0)</f>
        <v xml:space="preserve">ATM Casino Hotel Princess </v>
      </c>
      <c r="D57" s="114" t="s">
        <v>2515</v>
      </c>
      <c r="E57" s="132">
        <v>3335869429</v>
      </c>
    </row>
    <row r="58" spans="1:5" ht="18" x14ac:dyDescent="0.25">
      <c r="A58" s="100" t="str">
        <f>VLOOKUP(B58,'[1]LISTADO ATM'!$A$2:$C$821,3,0)</f>
        <v>DISTRITO NACIONAL</v>
      </c>
      <c r="B58" s="196">
        <v>147</v>
      </c>
      <c r="C58" s="122" t="str">
        <f>VLOOKUP(B58,'[1]LISTADO ATM'!$A$2:$B$821,2,0)</f>
        <v xml:space="preserve">ATM Kiosco Megacentro I </v>
      </c>
      <c r="D58" s="114" t="s">
        <v>2515</v>
      </c>
      <c r="E58" s="132">
        <v>3335869501</v>
      </c>
    </row>
    <row r="59" spans="1:5" ht="18" x14ac:dyDescent="0.25">
      <c r="A59" s="100" t="e">
        <f>VLOOKUP(B59,'[1]LISTADO ATM'!$A$2:$C$821,3,0)</f>
        <v>#N/A</v>
      </c>
      <c r="B59" s="196"/>
      <c r="C59" s="122" t="e">
        <f>VLOOKUP(B59,'[1]LISTADO ATM'!$A$2:$B$821,2,0)</f>
        <v>#N/A</v>
      </c>
      <c r="D59" s="114" t="s">
        <v>2515</v>
      </c>
      <c r="E59" s="197"/>
    </row>
    <row r="60" spans="1:5" ht="18" x14ac:dyDescent="0.25">
      <c r="A60" s="100" t="e">
        <f>VLOOKUP(B60,'[1]LISTADO ATM'!$A$2:$C$821,3,0)</f>
        <v>#N/A</v>
      </c>
      <c r="B60" s="196"/>
      <c r="C60" s="122" t="e">
        <f>VLOOKUP(B60,'[1]LISTADO ATM'!$A$2:$B$821,2,0)</f>
        <v>#N/A</v>
      </c>
      <c r="D60" s="114" t="s">
        <v>2515</v>
      </c>
      <c r="E60" s="197"/>
    </row>
    <row r="61" spans="1:5" ht="18" x14ac:dyDescent="0.25">
      <c r="A61" s="100" t="e">
        <f>VLOOKUP(B61,'[1]LISTADO ATM'!$A$2:$C$821,3,0)</f>
        <v>#N/A</v>
      </c>
      <c r="B61" s="196"/>
      <c r="C61" s="122" t="e">
        <f>VLOOKUP(B61,'[1]LISTADO ATM'!$A$2:$B$821,2,0)</f>
        <v>#N/A</v>
      </c>
      <c r="D61" s="114" t="s">
        <v>2515</v>
      </c>
      <c r="E61" s="197"/>
    </row>
    <row r="62" spans="1:5" ht="18.75" thickBot="1" x14ac:dyDescent="0.3">
      <c r="A62" s="103"/>
      <c r="B62" s="144">
        <f>COUNT(B46:B58)</f>
        <v>13</v>
      </c>
      <c r="C62" s="113"/>
      <c r="D62" s="151"/>
      <c r="E62" s="152"/>
    </row>
    <row r="63" spans="1:5" ht="15.75" thickBot="1" x14ac:dyDescent="0.3">
      <c r="B63" s="105"/>
      <c r="E63" s="105"/>
    </row>
    <row r="64" spans="1:5" ht="18" x14ac:dyDescent="0.25">
      <c r="A64" s="167" t="s">
        <v>2491</v>
      </c>
      <c r="B64" s="168"/>
      <c r="C64" s="168"/>
      <c r="D64" s="168"/>
      <c r="E64" s="169"/>
    </row>
    <row r="65" spans="1:5" ht="18" x14ac:dyDescent="0.25">
      <c r="A65" s="102" t="s">
        <v>15</v>
      </c>
      <c r="B65" s="102" t="s">
        <v>2419</v>
      </c>
      <c r="C65" s="104" t="s">
        <v>46</v>
      </c>
      <c r="D65" s="125" t="s">
        <v>2422</v>
      </c>
      <c r="E65" s="111" t="s">
        <v>2420</v>
      </c>
    </row>
    <row r="66" spans="1:5" ht="18.75" customHeight="1" x14ac:dyDescent="0.25">
      <c r="A66" s="100" t="str">
        <f>VLOOKUP(B66,'[1]LISTADO ATM'!$A$2:$C$821,3,0)</f>
        <v>NORTE</v>
      </c>
      <c r="B66" s="122">
        <v>944</v>
      </c>
      <c r="C66" s="122" t="str">
        <f>VLOOKUP(B66,'[1]LISTADO ATM'!$A$2:$B$821,2,0)</f>
        <v xml:space="preserve">ATM UNP Mao </v>
      </c>
      <c r="D66" s="122" t="s">
        <v>2516</v>
      </c>
      <c r="E66" s="132">
        <v>3335869191</v>
      </c>
    </row>
    <row r="67" spans="1:5" ht="18" x14ac:dyDescent="0.25">
      <c r="A67" s="100" t="str">
        <f>VLOOKUP(B67,'[1]LISTADO ATM'!$A$2:$C$821,3,0)</f>
        <v>ESTE</v>
      </c>
      <c r="B67" s="122">
        <v>159</v>
      </c>
      <c r="C67" s="122" t="str">
        <f>VLOOKUP(B67,'[1]LISTADO ATM'!$A$2:$B$821,2,0)</f>
        <v xml:space="preserve">ATM Hotel Dreams Bayahibe I </v>
      </c>
      <c r="D67" s="122" t="s">
        <v>2516</v>
      </c>
      <c r="E67" s="132">
        <v>3335869268</v>
      </c>
    </row>
    <row r="68" spans="1:5" ht="18" x14ac:dyDescent="0.25">
      <c r="A68" s="100" t="str">
        <f>VLOOKUP(B68,'[1]LISTADO ATM'!$A$2:$C$821,3,0)</f>
        <v>DISTRITO NACIONAL</v>
      </c>
      <c r="B68" s="122">
        <v>670</v>
      </c>
      <c r="C68" s="122" t="str">
        <f>VLOOKUP(B68,'[1]LISTADO ATM'!$A$2:$B$821,2,0)</f>
        <v>ATM Estación Texaco Algodón</v>
      </c>
      <c r="D68" s="122" t="s">
        <v>2516</v>
      </c>
      <c r="E68" s="132">
        <v>3335869262</v>
      </c>
    </row>
    <row r="69" spans="1:5" ht="18.75" thickBot="1" x14ac:dyDescent="0.3">
      <c r="A69" s="103" t="s">
        <v>2488</v>
      </c>
      <c r="B69" s="144">
        <f>COUNT(B66:B68)</f>
        <v>3</v>
      </c>
      <c r="C69" s="113"/>
      <c r="D69" s="126"/>
      <c r="E69" s="126"/>
    </row>
    <row r="70" spans="1:5" ht="15.75" thickBot="1" x14ac:dyDescent="0.3">
      <c r="B70" s="105"/>
      <c r="E70" s="105"/>
    </row>
    <row r="71" spans="1:5" ht="18.75" thickBot="1" x14ac:dyDescent="0.3">
      <c r="A71" s="170" t="s">
        <v>2492</v>
      </c>
      <c r="B71" s="171"/>
      <c r="C71" s="99" t="s">
        <v>2415</v>
      </c>
      <c r="D71" s="105"/>
      <c r="E71" s="105"/>
    </row>
    <row r="72" spans="1:5" ht="18.75" thickBot="1" x14ac:dyDescent="0.3">
      <c r="A72" s="127">
        <f>+B42+B62+B69</f>
        <v>32</v>
      </c>
      <c r="B72" s="128"/>
    </row>
    <row r="73" spans="1:5" ht="15.75" thickBot="1" x14ac:dyDescent="0.3">
      <c r="B73" s="105"/>
      <c r="E73" s="105"/>
    </row>
    <row r="74" spans="1:5" ht="18.75" thickBot="1" x14ac:dyDescent="0.3">
      <c r="A74" s="159" t="s">
        <v>2493</v>
      </c>
      <c r="B74" s="160"/>
      <c r="C74" s="160"/>
      <c r="D74" s="160"/>
      <c r="E74" s="161"/>
    </row>
    <row r="75" spans="1:5" ht="18" x14ac:dyDescent="0.25">
      <c r="A75" s="106" t="s">
        <v>15</v>
      </c>
      <c r="B75" s="111" t="s">
        <v>2419</v>
      </c>
      <c r="C75" s="104" t="s">
        <v>46</v>
      </c>
      <c r="D75" s="162" t="s">
        <v>2422</v>
      </c>
      <c r="E75" s="163"/>
    </row>
    <row r="76" spans="1:5" ht="18" x14ac:dyDescent="0.25">
      <c r="A76" s="122" t="str">
        <f>VLOOKUP(B76,'[1]LISTADO ATM'!$A$2:$C$821,3,0)</f>
        <v>DISTRITO NACIONAL</v>
      </c>
      <c r="B76" s="122">
        <v>115</v>
      </c>
      <c r="C76" s="122" t="str">
        <f>VLOOKUP(B76,'[1]LISTADO ATM'!$A$2:$B$821,2,0)</f>
        <v xml:space="preserve">ATM Oficina Megacentro I </v>
      </c>
      <c r="D76" s="157" t="s">
        <v>2495</v>
      </c>
      <c r="E76" s="158"/>
    </row>
    <row r="77" spans="1:5" ht="18" x14ac:dyDescent="0.25">
      <c r="A77" s="122" t="str">
        <f>VLOOKUP(B77,'[1]LISTADO ATM'!$A$2:$C$821,3,0)</f>
        <v>NORTE</v>
      </c>
      <c r="B77" s="122">
        <v>299</v>
      </c>
      <c r="C77" s="122" t="str">
        <f>VLOOKUP(B77,'[1]LISTADO ATM'!$A$2:$B$821,2,0)</f>
        <v xml:space="preserve">ATM S/M Aprezio Cotui </v>
      </c>
      <c r="D77" s="157" t="s">
        <v>2495</v>
      </c>
      <c r="E77" s="158"/>
    </row>
    <row r="78" spans="1:5" ht="18" x14ac:dyDescent="0.25">
      <c r="A78" s="122" t="str">
        <f>VLOOKUP(B78,'[1]LISTADO ATM'!$A$2:$C$821,3,0)</f>
        <v>DISTRITO NACIONAL</v>
      </c>
      <c r="B78" s="122">
        <v>437</v>
      </c>
      <c r="C78" s="122" t="str">
        <f>VLOOKUP(B78,'[1]LISTADO ATM'!$A$2:$B$821,2,0)</f>
        <v xml:space="preserve">ATM Autobanco Torre III </v>
      </c>
      <c r="D78" s="157" t="s">
        <v>2634</v>
      </c>
      <c r="E78" s="158"/>
    </row>
    <row r="79" spans="1:5" ht="18" x14ac:dyDescent="0.25">
      <c r="A79" s="122" t="str">
        <f>VLOOKUP(B79,'[1]LISTADO ATM'!$A$2:$C$821,3,0)</f>
        <v>ESTE</v>
      </c>
      <c r="B79" s="196">
        <v>842</v>
      </c>
      <c r="C79" s="122" t="str">
        <f>VLOOKUP(B79,'[1]LISTADO ATM'!$A$2:$B$821,2,0)</f>
        <v xml:space="preserve">ATM Plaza Orense II (La Romana) </v>
      </c>
      <c r="D79" s="157" t="s">
        <v>2495</v>
      </c>
      <c r="E79" s="158"/>
    </row>
    <row r="80" spans="1:5" ht="18" x14ac:dyDescent="0.25">
      <c r="A80" s="122" t="str">
        <f>VLOOKUP(B80,'[1]LISTADO ATM'!$A$2:$C$821,3,0)</f>
        <v>DISTRITO NACIONAL</v>
      </c>
      <c r="B80" s="196">
        <v>522</v>
      </c>
      <c r="C80" s="122" t="str">
        <f>VLOOKUP(B80,'[1]LISTADO ATM'!$A$2:$B$821,2,0)</f>
        <v xml:space="preserve">ATM Oficina Galería 360 </v>
      </c>
      <c r="D80" s="157" t="s">
        <v>2634</v>
      </c>
      <c r="E80" s="158"/>
    </row>
    <row r="81" spans="1:5" ht="18" x14ac:dyDescent="0.25">
      <c r="A81" s="122" t="str">
        <f>VLOOKUP(B81,'[1]LISTADO ATM'!$A$2:$C$821,3,0)</f>
        <v>DISTRITO NACIONAL</v>
      </c>
      <c r="B81" s="196">
        <v>786</v>
      </c>
      <c r="C81" s="122" t="str">
        <f>VLOOKUP(B81,'[1]LISTADO ATM'!$A$2:$B$821,2,0)</f>
        <v xml:space="preserve">ATM Oficina Agora Mall II </v>
      </c>
      <c r="D81" s="157" t="s">
        <v>2634</v>
      </c>
      <c r="E81" s="158"/>
    </row>
    <row r="82" spans="1:5" ht="18" x14ac:dyDescent="0.25">
      <c r="A82" s="122" t="str">
        <f>VLOOKUP(B82,'[1]LISTADO ATM'!$A$2:$C$821,3,0)</f>
        <v>DISTRITO NACIONAL</v>
      </c>
      <c r="B82" s="196">
        <v>539</v>
      </c>
      <c r="C82" s="122" t="str">
        <f>VLOOKUP(B82,'[1]LISTADO ATM'!$A$2:$B$821,2,0)</f>
        <v>ATM S/M La Cadena Los Proceres</v>
      </c>
      <c r="D82" s="157" t="s">
        <v>2634</v>
      </c>
      <c r="E82" s="158"/>
    </row>
    <row r="83" spans="1:5" ht="18" x14ac:dyDescent="0.25">
      <c r="A83" s="122" t="str">
        <f>VLOOKUP(B83,'[1]LISTADO ATM'!$A$2:$C$821,3,0)</f>
        <v>ESTE</v>
      </c>
      <c r="B83" s="196">
        <v>844</v>
      </c>
      <c r="C83" s="122" t="str">
        <f>VLOOKUP(B83,'[1]LISTADO ATM'!$A$2:$B$821,2,0)</f>
        <v xml:space="preserve">ATM San Juan Shopping Center (Bávaro) </v>
      </c>
      <c r="D83" s="157" t="s">
        <v>2634</v>
      </c>
      <c r="E83" s="158"/>
    </row>
    <row r="84" spans="1:5" ht="18" x14ac:dyDescent="0.25">
      <c r="A84" s="122" t="str">
        <f>VLOOKUP(B84,'[1]LISTADO ATM'!$A$2:$C$821,3,0)</f>
        <v>DISTRITO NACIONAL</v>
      </c>
      <c r="B84" s="196">
        <v>884</v>
      </c>
      <c r="C84" s="122" t="str">
        <f>VLOOKUP(B84,'[1]LISTADO ATM'!$A$2:$B$821,2,0)</f>
        <v xml:space="preserve">ATM UNP Olé Sabana Perdida </v>
      </c>
      <c r="D84" s="157" t="s">
        <v>2634</v>
      </c>
      <c r="E84" s="158"/>
    </row>
    <row r="85" spans="1:5" ht="18" x14ac:dyDescent="0.25">
      <c r="A85" s="122" t="str">
        <f>VLOOKUP(B85,'[1]LISTADO ATM'!$A$2:$C$821,3,0)</f>
        <v>SUR</v>
      </c>
      <c r="B85" s="196">
        <v>89</v>
      </c>
      <c r="C85" s="114"/>
      <c r="D85" s="157" t="s">
        <v>2495</v>
      </c>
      <c r="E85" s="158"/>
    </row>
    <row r="86" spans="1:5" ht="18.75" thickBot="1" x14ac:dyDescent="0.3">
      <c r="A86" s="103"/>
      <c r="B86" s="144">
        <f>COUNT(B76:B85)</f>
        <v>10</v>
      </c>
      <c r="C86" s="129"/>
      <c r="D86" s="129"/>
      <c r="E86" s="130"/>
    </row>
  </sheetData>
  <mergeCells count="22">
    <mergeCell ref="D85:E85"/>
    <mergeCell ref="D80:E80"/>
    <mergeCell ref="D81:E81"/>
    <mergeCell ref="D82:E82"/>
    <mergeCell ref="D83:E83"/>
    <mergeCell ref="D84:E84"/>
    <mergeCell ref="A64:E64"/>
    <mergeCell ref="A71:B71"/>
    <mergeCell ref="A74:E74"/>
    <mergeCell ref="D78:E78"/>
    <mergeCell ref="D79:E79"/>
    <mergeCell ref="D75:E75"/>
    <mergeCell ref="D76:E76"/>
    <mergeCell ref="D77:E77"/>
    <mergeCell ref="A1:E1"/>
    <mergeCell ref="A2:E2"/>
    <mergeCell ref="A7:E7"/>
    <mergeCell ref="C12:E12"/>
    <mergeCell ref="A14:E14"/>
    <mergeCell ref="C17:E17"/>
    <mergeCell ref="A19:E19"/>
    <mergeCell ref="A44:E44"/>
  </mergeCells>
  <phoneticPr fontId="46" type="noConversion"/>
  <conditionalFormatting sqref="E44">
    <cfRule type="duplicateValues" dxfId="71" priority="62"/>
  </conditionalFormatting>
  <conditionalFormatting sqref="E44">
    <cfRule type="duplicateValues" dxfId="70" priority="61"/>
  </conditionalFormatting>
  <conditionalFormatting sqref="E44">
    <cfRule type="duplicateValues" dxfId="69" priority="60"/>
  </conditionalFormatting>
  <conditionalFormatting sqref="E86 E62:E64 E42:E43 E1:E7 E69:E75 E12:E14 E17:E19">
    <cfRule type="duplicateValues" dxfId="68" priority="59"/>
  </conditionalFormatting>
  <conditionalFormatting sqref="E86 E42:E44 E1:E7 E62:E64 E69:E75 E17:E19 E12:E14">
    <cfRule type="duplicateValues" dxfId="67" priority="57"/>
    <cfRule type="duplicateValues" dxfId="66" priority="58"/>
  </conditionalFormatting>
  <conditionalFormatting sqref="E86 E1:E7 E42:E44 E62:E64 E69:E75 E12:E14 E17:E19">
    <cfRule type="duplicateValues" dxfId="65" priority="56"/>
  </conditionalFormatting>
  <conditionalFormatting sqref="B70:B74 B16 B63:B64 B43:B44 B18:B19 B13:B14 B1:B7">
    <cfRule type="duplicateValues" dxfId="64" priority="51"/>
    <cfRule type="duplicateValues" dxfId="63" priority="52"/>
    <cfRule type="duplicateValues" dxfId="62" priority="53"/>
    <cfRule type="duplicateValues" dxfId="61" priority="54"/>
    <cfRule type="duplicateValues" dxfId="60" priority="55"/>
  </conditionalFormatting>
  <conditionalFormatting sqref="B70:B74 B16 B63:B64 B43:B44 B18:B19 B13:B14 B1:B7">
    <cfRule type="duplicateValues" dxfId="59" priority="50"/>
  </conditionalFormatting>
  <conditionalFormatting sqref="B70:B74 B63:B64 B43:B44 B13:B14 B16 B18:B19 B1:B7">
    <cfRule type="duplicateValues" dxfId="58" priority="49"/>
  </conditionalFormatting>
  <conditionalFormatting sqref="B70:B74 B63:B64 B43:B44 B18:B19 B13:B14 B16 B1:B7">
    <cfRule type="duplicateValues" dxfId="57" priority="48"/>
  </conditionalFormatting>
  <conditionalFormatting sqref="B70:B74 B13:B14 B16 B63:B64 B43:B44 B18:B19 B1:B7">
    <cfRule type="duplicateValues" dxfId="56" priority="47"/>
  </conditionalFormatting>
  <conditionalFormatting sqref="B70:B74 B13:B14 B16 B63:B64 B43:B44 B18:B19 B1:B7">
    <cfRule type="duplicateValues" dxfId="55" priority="45"/>
    <cfRule type="duplicateValues" dxfId="54" priority="46"/>
  </conditionalFormatting>
  <conditionalFormatting sqref="B70:B74">
    <cfRule type="duplicateValues" dxfId="53" priority="44"/>
  </conditionalFormatting>
  <conditionalFormatting sqref="B70:B75 B16 B43:B44 B13:B14 B18:B19 B63:B64 B1:B7">
    <cfRule type="duplicateValues" dxfId="52" priority="43"/>
  </conditionalFormatting>
  <conditionalFormatting sqref="B70:B75 B16 B43:B44 B13:B14 B18:B19 B63:B64 B1:B7"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E16">
    <cfRule type="duplicateValues" dxfId="47" priority="38"/>
  </conditionalFormatting>
  <conditionalFormatting sqref="E16">
    <cfRule type="duplicateValues" dxfId="46" priority="36"/>
    <cfRule type="duplicateValues" dxfId="45" priority="37"/>
  </conditionalFormatting>
  <conditionalFormatting sqref="B86 B42:B44 B62:B64 B69:B75 B1:B7 B16:B19 B12:B14">
    <cfRule type="duplicateValues" dxfId="44" priority="33"/>
    <cfRule type="duplicateValues" dxfId="43" priority="34"/>
    <cfRule type="duplicateValues" dxfId="42" priority="35"/>
  </conditionalFormatting>
  <conditionalFormatting sqref="B86 B69:B75 B1:B7 B16:B19 B21:B25 B27:B44 B46:B64 B9:B14">
    <cfRule type="duplicateValues" dxfId="41" priority="32"/>
  </conditionalFormatting>
  <conditionalFormatting sqref="B21:B23 B11">
    <cfRule type="duplicateValues" dxfId="40" priority="31"/>
  </conditionalFormatting>
  <conditionalFormatting sqref="B16">
    <cfRule type="duplicateValues" dxfId="39" priority="30"/>
  </conditionalFormatting>
  <conditionalFormatting sqref="B26">
    <cfRule type="duplicateValues" dxfId="38" priority="29"/>
  </conditionalFormatting>
  <conditionalFormatting sqref="B26">
    <cfRule type="duplicateValues" dxfId="37" priority="28"/>
  </conditionalFormatting>
  <conditionalFormatting sqref="B47:B48 B24:B25 B27:B41 B9">
    <cfRule type="duplicateValues" dxfId="36" priority="27"/>
  </conditionalFormatting>
  <conditionalFormatting sqref="B46 B10 B49:B61">
    <cfRule type="duplicateValues" dxfId="35" priority="26"/>
  </conditionalFormatting>
  <conditionalFormatting sqref="E77">
    <cfRule type="duplicateValues" dxfId="34" priority="25"/>
  </conditionalFormatting>
  <conditionalFormatting sqref="E77">
    <cfRule type="duplicateValues" dxfId="33" priority="23"/>
    <cfRule type="duplicateValues" dxfId="32" priority="24"/>
  </conditionalFormatting>
  <conditionalFormatting sqref="B66:B68">
    <cfRule type="duplicateValues" dxfId="31" priority="63"/>
  </conditionalFormatting>
  <conditionalFormatting sqref="E78">
    <cfRule type="duplicateValues" dxfId="30" priority="64"/>
  </conditionalFormatting>
  <conditionalFormatting sqref="E78">
    <cfRule type="duplicateValues" dxfId="29" priority="65"/>
    <cfRule type="duplicateValues" dxfId="28" priority="66"/>
  </conditionalFormatting>
  <conditionalFormatting sqref="E79">
    <cfRule type="duplicateValues" dxfId="27" priority="22"/>
  </conditionalFormatting>
  <conditionalFormatting sqref="E79">
    <cfRule type="duplicateValues" dxfId="26" priority="20"/>
    <cfRule type="duplicateValues" dxfId="25" priority="21"/>
  </conditionalFormatting>
  <conditionalFormatting sqref="E80">
    <cfRule type="duplicateValues" dxfId="24" priority="17"/>
  </conditionalFormatting>
  <conditionalFormatting sqref="E80">
    <cfRule type="duplicateValues" dxfId="23" priority="18"/>
    <cfRule type="duplicateValues" dxfId="22" priority="19"/>
  </conditionalFormatting>
  <conditionalFormatting sqref="E81">
    <cfRule type="duplicateValues" dxfId="21" priority="14"/>
  </conditionalFormatting>
  <conditionalFormatting sqref="E81">
    <cfRule type="duplicateValues" dxfId="20" priority="15"/>
    <cfRule type="duplicateValues" dxfId="19" priority="16"/>
  </conditionalFormatting>
  <conditionalFormatting sqref="E82">
    <cfRule type="duplicateValues" dxfId="18" priority="11"/>
  </conditionalFormatting>
  <conditionalFormatting sqref="E82">
    <cfRule type="duplicateValues" dxfId="17" priority="12"/>
    <cfRule type="duplicateValues" dxfId="16" priority="13"/>
  </conditionalFormatting>
  <conditionalFormatting sqref="B1:B1048576">
    <cfRule type="duplicateValues" dxfId="15" priority="10"/>
  </conditionalFormatting>
  <conditionalFormatting sqref="E76">
    <cfRule type="duplicateValues" dxfId="14" priority="67"/>
  </conditionalFormatting>
  <conditionalFormatting sqref="E76">
    <cfRule type="duplicateValues" dxfId="13" priority="68"/>
    <cfRule type="duplicateValues" dxfId="12" priority="69"/>
  </conditionalFormatting>
  <conditionalFormatting sqref="E83">
    <cfRule type="duplicateValues" dxfId="11" priority="7"/>
  </conditionalFormatting>
  <conditionalFormatting sqref="E83">
    <cfRule type="duplicateValues" dxfId="10" priority="8"/>
    <cfRule type="duplicateValues" dxfId="9" priority="9"/>
  </conditionalFormatting>
  <conditionalFormatting sqref="E84">
    <cfRule type="duplicateValues" dxfId="8" priority="4"/>
  </conditionalFormatting>
  <conditionalFormatting sqref="E84">
    <cfRule type="duplicateValues" dxfId="7" priority="5"/>
    <cfRule type="duplicateValues" dxfId="6" priority="6"/>
  </conditionalFormatting>
  <conditionalFormatting sqref="E85">
    <cfRule type="duplicateValues" dxfId="5" priority="3"/>
  </conditionalFormatting>
  <conditionalFormatting sqref="E85">
    <cfRule type="duplicateValues" dxfId="4" priority="1"/>
    <cfRule type="duplicateValues" dxfId="3" priority="2"/>
  </conditionalFormatting>
  <conditionalFormatting sqref="B76:B85">
    <cfRule type="duplicateValues" dxfId="2" priority="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0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2426</v>
      </c>
      <c r="B1" s="185"/>
      <c r="C1" s="185"/>
      <c r="D1" s="185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4" t="s">
        <v>2436</v>
      </c>
      <c r="B18" s="185"/>
      <c r="C18" s="185"/>
      <c r="D18" s="185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04" priority="119326"/>
  </conditionalFormatting>
  <conditionalFormatting sqref="B33">
    <cfRule type="duplicateValues" dxfId="203" priority="119327"/>
    <cfRule type="duplicateValues" dxfId="202" priority="119328"/>
  </conditionalFormatting>
  <conditionalFormatting sqref="A33">
    <cfRule type="duplicateValues" dxfId="201" priority="119340"/>
  </conditionalFormatting>
  <conditionalFormatting sqref="A33">
    <cfRule type="duplicateValues" dxfId="200" priority="119341"/>
    <cfRule type="duplicateValues" dxfId="199" priority="119342"/>
  </conditionalFormatting>
  <conditionalFormatting sqref="B4:B8">
    <cfRule type="duplicateValues" dxfId="198" priority="6"/>
  </conditionalFormatting>
  <conditionalFormatting sqref="B4:B8">
    <cfRule type="duplicateValues" dxfId="197" priority="5"/>
  </conditionalFormatting>
  <conditionalFormatting sqref="A3:A8">
    <cfRule type="duplicateValues" dxfId="196" priority="3"/>
    <cfRule type="duplicateValues" dxfId="195" priority="4"/>
  </conditionalFormatting>
  <conditionalFormatting sqref="B3">
    <cfRule type="duplicateValues" dxfId="194" priority="2"/>
  </conditionalFormatting>
  <conditionalFormatting sqref="B3">
    <cfRule type="duplicateValues" dxfId="19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2" priority="69"/>
  </conditionalFormatting>
  <conditionalFormatting sqref="E9:E1048576 E1:E2">
    <cfRule type="duplicateValues" dxfId="191" priority="99250"/>
  </conditionalFormatting>
  <conditionalFormatting sqref="E4">
    <cfRule type="duplicateValues" dxfId="190" priority="62"/>
  </conditionalFormatting>
  <conditionalFormatting sqref="E5:E8">
    <cfRule type="duplicateValues" dxfId="189" priority="60"/>
  </conditionalFormatting>
  <conditionalFormatting sqref="B12">
    <cfRule type="duplicateValues" dxfId="188" priority="34"/>
    <cfRule type="duplicateValues" dxfId="187" priority="35"/>
    <cfRule type="duplicateValues" dxfId="186" priority="36"/>
  </conditionalFormatting>
  <conditionalFormatting sqref="B12">
    <cfRule type="duplicateValues" dxfId="185" priority="33"/>
  </conditionalFormatting>
  <conditionalFormatting sqref="B12">
    <cfRule type="duplicateValues" dxfId="184" priority="31"/>
    <cfRule type="duplicateValues" dxfId="183" priority="32"/>
  </conditionalFormatting>
  <conditionalFormatting sqref="B12">
    <cfRule type="duplicateValues" dxfId="182" priority="28"/>
    <cfRule type="duplicateValues" dxfId="181" priority="29"/>
    <cfRule type="duplicateValues" dxfId="180" priority="30"/>
  </conditionalFormatting>
  <conditionalFormatting sqref="B12">
    <cfRule type="duplicateValues" dxfId="179" priority="27"/>
  </conditionalFormatting>
  <conditionalFormatting sqref="B12">
    <cfRule type="duplicateValues" dxfId="178" priority="25"/>
    <cfRule type="duplicateValues" dxfId="177" priority="26"/>
  </conditionalFormatting>
  <conditionalFormatting sqref="B12">
    <cfRule type="duplicateValues" dxfId="176" priority="24"/>
  </conditionalFormatting>
  <conditionalFormatting sqref="B12">
    <cfRule type="duplicateValues" dxfId="175" priority="21"/>
    <cfRule type="duplicateValues" dxfId="174" priority="22"/>
    <cfRule type="duplicateValues" dxfId="173" priority="23"/>
  </conditionalFormatting>
  <conditionalFormatting sqref="B12">
    <cfRule type="duplicateValues" dxfId="172" priority="20"/>
  </conditionalFormatting>
  <conditionalFormatting sqref="B12">
    <cfRule type="duplicateValues" dxfId="171" priority="19"/>
  </conditionalFormatting>
  <conditionalFormatting sqref="B14">
    <cfRule type="duplicateValues" dxfId="170" priority="18"/>
  </conditionalFormatting>
  <conditionalFormatting sqref="B14">
    <cfRule type="duplicateValues" dxfId="169" priority="15"/>
    <cfRule type="duplicateValues" dxfId="168" priority="16"/>
    <cfRule type="duplicateValues" dxfId="167" priority="17"/>
  </conditionalFormatting>
  <conditionalFormatting sqref="B14">
    <cfRule type="duplicateValues" dxfId="166" priority="13"/>
    <cfRule type="duplicateValues" dxfId="165" priority="14"/>
  </conditionalFormatting>
  <conditionalFormatting sqref="B14">
    <cfRule type="duplicateValues" dxfId="164" priority="10"/>
    <cfRule type="duplicateValues" dxfId="163" priority="11"/>
    <cfRule type="duplicateValues" dxfId="162" priority="12"/>
  </conditionalFormatting>
  <conditionalFormatting sqref="B14">
    <cfRule type="duplicateValues" dxfId="161" priority="9"/>
  </conditionalFormatting>
  <conditionalFormatting sqref="B14">
    <cfRule type="duplicateValues" dxfId="160" priority="8"/>
  </conditionalFormatting>
  <conditionalFormatting sqref="B14">
    <cfRule type="duplicateValues" dxfId="159" priority="7"/>
  </conditionalFormatting>
  <conditionalFormatting sqref="B14">
    <cfRule type="duplicateValues" dxfId="158" priority="4"/>
    <cfRule type="duplicateValues" dxfId="157" priority="5"/>
    <cfRule type="duplicateValues" dxfId="156" priority="6"/>
  </conditionalFormatting>
  <conditionalFormatting sqref="B14">
    <cfRule type="duplicateValues" dxfId="155" priority="2"/>
    <cfRule type="duplicateValues" dxfId="154" priority="3"/>
  </conditionalFormatting>
  <conditionalFormatting sqref="C14">
    <cfRule type="duplicateValues" dxfId="1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1" priority="2"/>
  </conditionalFormatting>
  <conditionalFormatting sqref="B1:B1048576">
    <cfRule type="duplicateValues" dxfId="1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2021-04-29T15:10:01Z</dcterms:modified>
</cp:coreProperties>
</file>